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860" windowHeight="7125" activeTab="0"/>
  </bookViews>
  <sheets>
    <sheet name="Introduction" sheetId="1" r:id="rId1"/>
    <sheet name="QUESTIONNAIRE" sheetId="2" r:id="rId2"/>
    <sheet name="Général" sheetId="3" r:id="rId3"/>
    <sheet name="&quot;Moyenne&quot;" sheetId="4" state="hidden" r:id="rId4"/>
    <sheet name="Parties prenantes" sheetId="5" state="hidden" r:id="rId5"/>
    <sheet name="Entreprise" sheetId="6" r:id="rId6"/>
    <sheet name="Synth." sheetId="7" state="hidden" r:id="rId7"/>
    <sheet name="Résultats" sheetId="8" r:id="rId8"/>
  </sheets>
  <definedNames>
    <definedName name="_xlfn.COUNTIFS" hidden="1">#NAME?</definedName>
    <definedName name="_xlfn.IFERROR" hidden="1">#NAME?</definedName>
  </definedNames>
  <calcPr fullCalcOnLoad="1"/>
</workbook>
</file>

<file path=xl/comments3.xml><?xml version="1.0" encoding="utf-8"?>
<comments xmlns="http://schemas.openxmlformats.org/spreadsheetml/2006/main">
  <authors>
    <author>fab133</author>
  </authors>
  <commentList>
    <comment ref="A4" authorId="0">
      <text>
        <r>
          <rPr>
            <sz val="9"/>
            <rFont val="Tahoma"/>
            <family val="2"/>
          </rPr>
          <t>C3 du questionnaire "partie prenante"</t>
        </r>
      </text>
    </comment>
    <comment ref="A5" authorId="0">
      <text>
        <r>
          <rPr>
            <sz val="9"/>
            <rFont val="Tahoma"/>
            <family val="2"/>
          </rPr>
          <t>C4 du questionnaire "partie prenante"</t>
        </r>
      </text>
    </comment>
    <comment ref="A6" authorId="0">
      <text>
        <r>
          <rPr>
            <sz val="9"/>
            <rFont val="Tahoma"/>
            <family val="2"/>
          </rPr>
          <t>C5 du questionnaire "partie prenante"</t>
        </r>
      </text>
    </comment>
    <comment ref="A7" authorId="0">
      <text>
        <r>
          <rPr>
            <sz val="9"/>
            <rFont val="Tahoma"/>
            <family val="2"/>
          </rPr>
          <t>C6 du questionnaire "partie prenante"
etc….</t>
        </r>
      </text>
    </comment>
    <comment ref="A23" authorId="0">
      <text>
        <r>
          <rPr>
            <sz val="9"/>
            <rFont val="Tahoma"/>
            <family val="2"/>
          </rPr>
          <t>D3 du questionnaire "partie prenante"</t>
        </r>
      </text>
    </comment>
    <comment ref="A24" authorId="0">
      <text>
        <r>
          <rPr>
            <sz val="9"/>
            <rFont val="Tahoma"/>
            <family val="2"/>
          </rPr>
          <t>D4 du questionnaire "partie prenante"</t>
        </r>
      </text>
    </comment>
    <comment ref="A25" authorId="0">
      <text>
        <r>
          <rPr>
            <sz val="9"/>
            <rFont val="Tahoma"/>
            <family val="2"/>
          </rPr>
          <t>D5 du questionnaire "partie prenante"</t>
        </r>
      </text>
    </comment>
    <comment ref="A26" authorId="0">
      <text>
        <r>
          <rPr>
            <sz val="9"/>
            <rFont val="Tahoma"/>
            <family val="2"/>
          </rPr>
          <t>D6 du questionnaire "partie prenante"
etc….</t>
        </r>
      </text>
    </comment>
    <comment ref="A3" authorId="0">
      <text>
        <r>
          <rPr>
            <sz val="9"/>
            <rFont val="Tahoma"/>
            <family val="2"/>
          </rPr>
          <t>Identification du type de parti prenante (dernière ligne du questionnaire)</t>
        </r>
      </text>
    </comment>
  </commentList>
</comments>
</file>

<file path=xl/sharedStrings.xml><?xml version="1.0" encoding="utf-8"?>
<sst xmlns="http://schemas.openxmlformats.org/spreadsheetml/2006/main" count="579" uniqueCount="162">
  <si>
    <t>En général,
pour toutes entreprises</t>
  </si>
  <si>
    <t>Ordre de priorité</t>
  </si>
  <si>
    <t>PP</t>
  </si>
  <si>
    <t>Axon</t>
  </si>
  <si>
    <t>général</t>
  </si>
  <si>
    <t>pour Axon</t>
  </si>
  <si>
    <t>Priorités</t>
  </si>
  <si>
    <t>PROPOSITIONS:</t>
  </si>
  <si>
    <t>N°1</t>
  </si>
  <si>
    <t>N°2</t>
  </si>
  <si>
    <t>N°3</t>
  </si>
  <si>
    <t>N°4</t>
  </si>
  <si>
    <t>N°5</t>
  </si>
  <si>
    <t>N°6</t>
  </si>
  <si>
    <t>N°7</t>
  </si>
  <si>
    <t>N°8</t>
  </si>
  <si>
    <t>N°9</t>
  </si>
  <si>
    <t>N°10</t>
  </si>
  <si>
    <t>N°11</t>
  </si>
  <si>
    <t>N°12</t>
  </si>
  <si>
    <t>N°13</t>
  </si>
  <si>
    <t>N°14</t>
  </si>
  <si>
    <t>N°15</t>
  </si>
  <si>
    <t>N°16</t>
  </si>
  <si>
    <t>N°17</t>
  </si>
  <si>
    <t>N°18</t>
  </si>
  <si>
    <t>N°19</t>
  </si>
  <si>
    <t>ÊTES-VOUS D'ACCORD AVEC LES PROPOSITIONS SUIVANTES?</t>
  </si>
  <si>
    <t>Oui, tout à fait d'accord</t>
  </si>
  <si>
    <t>Non, pas du tout d'accord</t>
  </si>
  <si>
    <t>Non concerné</t>
  </si>
  <si>
    <t>Plutôt pas d'accord</t>
  </si>
  <si>
    <t>Plutôt d'accord</t>
  </si>
  <si>
    <t>Question</t>
  </si>
  <si>
    <t>Priorité Axon</t>
  </si>
  <si>
    <t>Vous êtes concernés par des certifications ou réglementations type ISO, Reach, ECSS, droit de l'Homme, code du travail…</t>
  </si>
  <si>
    <t>Concernant Axon'Cable, votre ressenti</t>
  </si>
  <si>
    <t>L’écoute et la communication est importante pour votre relation avec une/notre entreprise.</t>
  </si>
  <si>
    <t>Une entreprise doit continuer à s’améliorer même si les attentes clients sont respectées.</t>
  </si>
  <si>
    <t>Le respect des droits de l'homme, du code du travail et des pratiques éthiques sont importantes dans les pratiques d’entreprise.</t>
  </si>
  <si>
    <t>La diversité et la lutte contre la discrimination sont des critères qui vous amènent à collaborer avec une entreprise.</t>
  </si>
  <si>
    <t>Relations et conditions de travail: la santé et le bien-être sont essentiels.</t>
  </si>
  <si>
    <t>Il faut prévenir des accidents et assurer la sécurité dans une entreprise, même pour les clients/consommateurs.</t>
  </si>
  <si>
    <t>Chaque entreprise doit réduire son empreinte carbone et améliorer la gestion de l'énergie.</t>
  </si>
  <si>
    <t>L'éco-construction et l'éco-gestion doivent être intégrées dans la politique d'une entreprise.</t>
  </si>
  <si>
    <t>Le tri des déchets doit être mise en œuvre partout.</t>
  </si>
  <si>
    <t>Les valeurs morales, la confiance, la partenariat, la confidentialité, l'intégrité à une concurrence loyale doivent être présentes dans une entreprise.</t>
  </si>
  <si>
    <t>Qualité du produit et des prestations doivent être optimales.</t>
  </si>
  <si>
    <t>L’innovation est un "booster" pour la satisfaction client.</t>
  </si>
  <si>
    <t>La lutte contre la corruption , le respect, la transparence, la loyauté de pratique doivent être visibles au sein d'une organisation.</t>
  </si>
  <si>
    <t>Un délai/réponse rapide et fiable est un critère de choix dans des échanges.</t>
  </si>
  <si>
    <t>Le « pensez global, agir local » est un bon adage.</t>
  </si>
  <si>
    <t>Le mécénat et patrimoine local est important pour l'image d'une entreprise.</t>
  </si>
  <si>
    <t>Etre créatrice d'emploi est valorisant pour une entreprise.</t>
  </si>
  <si>
    <t>Proposer des offres compétitives est un facteur de succès.</t>
  </si>
  <si>
    <t>Enfin, êtes-vous:</t>
  </si>
  <si>
    <t>RESULTATS AU</t>
  </si>
  <si>
    <t>Certifications et réglementations</t>
  </si>
  <si>
    <t>Ecoute et communication dans les Relations</t>
  </si>
  <si>
    <t>Respect et pratiques éthiques</t>
  </si>
  <si>
    <t>Diversité et lutte contre la discrimination</t>
  </si>
  <si>
    <t>Relations et conditions de travail: la santé et le bien-être</t>
  </si>
  <si>
    <t>Sécurité et prévention des accidents</t>
  </si>
  <si>
    <t>Réduction de l'empreinte carbone et gestion de l'énergie</t>
  </si>
  <si>
    <t>Eco-construction et éco-gestion</t>
  </si>
  <si>
    <t>Tri des déchets</t>
  </si>
  <si>
    <t>Valeurs morales, confiance, partenariat,confidentialité, intégrité, concurrence loyale</t>
  </si>
  <si>
    <t>Lutte contre la corruption, respect, transparence, loyauté de pratique</t>
  </si>
  <si>
    <t>Innovation</t>
  </si>
  <si>
    <t>Qualité du produit et des prestations doivent être optimales</t>
  </si>
  <si>
    <t>Délai/réponse rapide et fiable</t>
  </si>
  <si>
    <t>Ancrage terrritorial</t>
  </si>
  <si>
    <t>Mécénat et patrimoine local</t>
  </si>
  <si>
    <t>Favoriser l'emploi</t>
  </si>
  <si>
    <t>Offres compétitives</t>
  </si>
  <si>
    <t>Amélioration continue</t>
  </si>
  <si>
    <t>Améliorations</t>
  </si>
  <si>
    <t>Produit</t>
  </si>
  <si>
    <t>RH</t>
  </si>
  <si>
    <t>Environnement</t>
  </si>
  <si>
    <t>Gouvernance</t>
  </si>
  <si>
    <t>Territoire</t>
  </si>
  <si>
    <t>Classer ces propositions selon l'ordre de priorité qui correspond
le mieux à ce que vous souhaiteriez pour votre RSE.</t>
  </si>
  <si>
    <t>Répondez à  propositions selon ce que vous vous attendez d'une RSE.</t>
  </si>
  <si>
    <t>Analyse bidimensionnelle de matérialité:</t>
  </si>
  <si>
    <t>G1</t>
  </si>
  <si>
    <t>G2</t>
  </si>
  <si>
    <t>G3</t>
  </si>
  <si>
    <t>G4</t>
  </si>
  <si>
    <t>G5</t>
  </si>
  <si>
    <t>G6</t>
  </si>
  <si>
    <t>G7</t>
  </si>
  <si>
    <t>G8</t>
  </si>
  <si>
    <t>G9</t>
  </si>
  <si>
    <t>G10</t>
  </si>
  <si>
    <t>G11</t>
  </si>
  <si>
    <t>G12</t>
  </si>
  <si>
    <t>G13</t>
  </si>
  <si>
    <t>G14</t>
  </si>
  <si>
    <t>G15</t>
  </si>
  <si>
    <t>G16</t>
  </si>
  <si>
    <t>G17</t>
  </si>
  <si>
    <t>G18</t>
  </si>
  <si>
    <t>G19</t>
  </si>
  <si>
    <t>E1</t>
  </si>
  <si>
    <t>E2</t>
  </si>
  <si>
    <t>E3</t>
  </si>
  <si>
    <t>E4</t>
  </si>
  <si>
    <t>E5</t>
  </si>
  <si>
    <t>E6</t>
  </si>
  <si>
    <t>E7</t>
  </si>
  <si>
    <t>E8</t>
  </si>
  <si>
    <t>E9</t>
  </si>
  <si>
    <t>E10</t>
  </si>
  <si>
    <t>E11</t>
  </si>
  <si>
    <t>E12</t>
  </si>
  <si>
    <t>E13</t>
  </si>
  <si>
    <t>E14</t>
  </si>
  <si>
    <t>E15</t>
  </si>
  <si>
    <t>E16</t>
  </si>
  <si>
    <t>E17</t>
  </si>
  <si>
    <t>E18</t>
  </si>
  <si>
    <t>E19</t>
  </si>
  <si>
    <t>Un client</t>
  </si>
  <si>
    <t>FOURNISSEURS</t>
  </si>
  <si>
    <t>CLIENTS</t>
  </si>
  <si>
    <t>MAX</t>
  </si>
  <si>
    <t>COLLABORATEUR/SALARIE</t>
  </si>
  <si>
    <t>PRESTATAIRE</t>
  </si>
  <si>
    <t>ACTIONNAIRE</t>
  </si>
  <si>
    <t>AUTRE</t>
  </si>
  <si>
    <t>GENERAL</t>
  </si>
  <si>
    <t>Nom entreprise</t>
  </si>
  <si>
    <t>Date</t>
  </si>
  <si>
    <t>Exemple</t>
  </si>
  <si>
    <t>COLLECTIVITE/ORG. LOCAL</t>
  </si>
  <si>
    <t>Catégorie de parties prenantes analysée:</t>
  </si>
  <si>
    <t>Quelle catégorie de parties prenantes souhaitez analyser?</t>
  </si>
  <si>
    <t>La RSE est l’engagement volontaire d’un établissement d’établir des relations de confiance et un dialogue construit avec l’ensemble de ses partenaires (salariés, dirigeants, actionnaires, fournisseurs, clients…) au niveau des préoccupations environnementales, sociales et éthiques dans un respect complet des lois internationales.</t>
  </si>
  <si>
    <t>Qu’est donc que la RSE ?</t>
  </si>
  <si>
    <t>La démarche est holistique, c'est-à-dire globale, pour que chacun y trouve un intérêt, avantage ou bénéfice. C’est une interrelation « gagnant-gagnant ».</t>
  </si>
  <si>
    <t>Concernant notre entreprise, votre ressenti</t>
  </si>
  <si>
    <t>L'objectif:</t>
  </si>
  <si>
    <t>Concept général</t>
  </si>
  <si>
    <t>L’analyse bidimensionnelle de matérialité :</t>
  </si>
  <si>
    <r>
      <t>Pour une entreprise, adopter une démarche RSE, c’est intégrer une politique de développement durable à son organisation en prenant en compte sa propre pérennité ainsi que celles de ses parties prenantes</t>
    </r>
    <r>
      <rPr>
        <vertAlign val="superscript"/>
        <sz val="12"/>
        <color indexed="8"/>
        <rFont val="Calibri"/>
        <family val="2"/>
      </rPr>
      <t xml:space="preserve"> </t>
    </r>
    <r>
      <rPr>
        <sz val="12"/>
        <color indexed="8"/>
        <rFont val="Calibri"/>
        <family val="2"/>
      </rPr>
      <t>(individu ou groupe ayant un intérêt dans les décisions ou activités d'une organisation</t>
    </r>
    <r>
      <rPr>
        <i/>
        <sz val="10"/>
        <color indexed="8"/>
        <rFont val="Calibri"/>
        <family val="2"/>
      </rPr>
      <t>[1]</t>
    </r>
    <r>
      <rPr>
        <sz val="12"/>
        <color indexed="8"/>
        <rFont val="Calibri"/>
        <family val="2"/>
      </rPr>
      <t>). Le respect des lois et normes internationales est fondamentale à ce niveau.</t>
    </r>
  </si>
  <si>
    <t xml:space="preserve"> Une fois les réponses des parties prenantes obtenues, l’entreprise peut alors hiérarchiser ses priorités dans l’onglet « Entreprise » :</t>
  </si>
  <si>
    <t>"Mode d'emploi":</t>
  </si>
  <si>
    <t>1.</t>
  </si>
  <si>
    <t>2.</t>
  </si>
  <si>
    <t>3.</t>
  </si>
  <si>
    <t>4.</t>
  </si>
  <si>
    <r>
      <rPr>
        <b/>
        <sz val="14"/>
        <color indexed="8"/>
        <rFont val="Calibri"/>
        <family val="2"/>
      </rPr>
      <t>Finalité:</t>
    </r>
    <r>
      <rPr>
        <sz val="12"/>
        <color indexed="8"/>
        <rFont val="Calibri"/>
        <family val="2"/>
      </rPr>
      <t xml:space="preserve"> cartographier la perception de l’image d’une entreprise par ces parties prenantes et de les comparer à leurs attentes.
Cette analyse offre aux entreprises la possibilité de déterminer quels enjeux n’apparaissent pas suffisamment élaborés ou mis en avant dans leur démarche RSE et ainsi de cibler les axes d’amélioration prioritaires à mettre en œuvre.</t>
    </r>
  </si>
  <si>
    <r>
      <t xml:space="preserve">Une analyse est alors synthétisée dans un troisième onglet « Résultat » :
  -   à gauche: les attentes des parties prenantes dans l’ordre de priorité.
  -   au milieu: l’image que l’entreprise renvoie par rapport à ces mêmes attentes et l’ordre qu’elle semble y accorder et enfin.
  -   à droite: dans le cadre bleu, les axes devant être améliorer afin de répondre aux attentes de ces parties prenantes.
</t>
    </r>
    <r>
      <rPr>
        <b/>
        <sz val="12"/>
        <color indexed="8"/>
        <rFont val="Calibri"/>
        <family val="2"/>
      </rPr>
      <t>Il est possible de sélectionner la catégorie de partie prenante afin de détailler et analyser plus précisément les résultats.</t>
    </r>
  </si>
  <si>
    <t>Un premier questionnaire (onglet « QUESTIONNAIRE ») est proposé aux parties prenantes, de façon la plus large possible, en essayant d’avoir un effectif important pour être le plus représentatif possible.</t>
  </si>
  <si>
    <t>Prise en main de la matrice de matérialité bidimensionnelle:</t>
  </si>
  <si>
    <t>[1] « ISO 26000:2010 - Lignes directrices relatives à la responsabilité sociétale ». [En ligne]. Disponible sur: https://www.iso.org/fr/standard/42546.html.</t>
  </si>
  <si>
    <t>A chaque retour du questionnaire complété par une partie prenante, les réponses seront regroupés (par un copier/coller) dans une base de données (onglet « Général »)  afin d’être intégrées à l’analyse.</t>
  </si>
  <si>
    <t xml:space="preserve">Offrir aux entreprises la possibilité de s’évaluer, d’évoluer, et d’innover  grâce à un dialogue avec ses parties prenantes et ciblant ses objectifs prioritaires.
</t>
  </si>
  <si>
    <r>
      <rPr>
        <b/>
        <sz val="14"/>
        <color indexed="8"/>
        <rFont val="Calibri"/>
        <family val="2"/>
      </rPr>
      <t>Principe:</t>
    </r>
    <r>
      <rPr>
        <sz val="12"/>
        <color indexed="8"/>
        <rFont val="Calibri"/>
        <family val="2"/>
      </rPr>
      <t xml:space="preserve"> évaluer tous les enjeux de la RSE en hiérarchisant les priorités des parties prenantes en fonction des objectifs prioritaires de l'entreprise.
</t>
    </r>
  </si>
  <si>
    <t>Nb de max</t>
  </si>
  <si>
    <t>MOYENNE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</si>
</sst>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_-* #,##0\ _€_-;\-* #,##0\ _€_-;_-* &quot;-&quot;??\ _€_-;_-@_-"/>
  </numFmts>
  <fonts count="110">
    <font>
      <sz val="11"/>
      <color theme="1"/>
      <name val="Calibri"/>
      <family val="2"/>
    </font>
    <font>
      <sz val="11"/>
      <color indexed="8"/>
      <name val="Calibri"/>
      <family val="2"/>
    </font>
    <font>
      <sz val="10"/>
      <color indexed="8"/>
      <name val="Calibri"/>
      <family val="2"/>
    </font>
    <font>
      <sz val="12"/>
      <color indexed="8"/>
      <name val="Calibri"/>
      <family val="2"/>
    </font>
    <font>
      <sz val="14"/>
      <color indexed="8"/>
      <name val="Calibri"/>
      <family val="2"/>
    </font>
    <font>
      <b/>
      <sz val="14"/>
      <color indexed="8"/>
      <name val="Calibri"/>
      <family val="2"/>
    </font>
    <font>
      <sz val="14"/>
      <name val="Calibri"/>
      <family val="2"/>
    </font>
    <font>
      <sz val="14"/>
      <color indexed="22"/>
      <name val="Calibri"/>
      <family val="2"/>
    </font>
    <font>
      <b/>
      <sz val="12"/>
      <color indexed="8"/>
      <name val="Calibri"/>
      <family val="2"/>
    </font>
    <font>
      <b/>
      <sz val="12"/>
      <color indexed="9"/>
      <name val="Calibri"/>
      <family val="2"/>
    </font>
    <font>
      <b/>
      <sz val="16"/>
      <color indexed="9"/>
      <name val="Calibri"/>
      <family val="2"/>
    </font>
    <font>
      <sz val="8"/>
      <color indexed="8"/>
      <name val="Calibri"/>
      <family val="2"/>
    </font>
    <font>
      <b/>
      <i/>
      <sz val="20"/>
      <color indexed="10"/>
      <name val="Calibri"/>
      <family val="2"/>
    </font>
    <font>
      <b/>
      <sz val="28"/>
      <color indexed="8"/>
      <name val="Calibri"/>
      <family val="2"/>
    </font>
    <font>
      <sz val="14"/>
      <color indexed="30"/>
      <name val="Calibri"/>
      <family val="2"/>
    </font>
    <font>
      <b/>
      <sz val="28"/>
      <color indexed="10"/>
      <name val="Calibri"/>
      <family val="2"/>
    </font>
    <font>
      <sz val="11"/>
      <name val="Calibri"/>
      <family val="2"/>
    </font>
    <font>
      <sz val="11"/>
      <color indexed="22"/>
      <name val="Calibri"/>
      <family val="2"/>
    </font>
    <font>
      <b/>
      <sz val="16"/>
      <color indexed="22"/>
      <name val="Calibri"/>
      <family val="2"/>
    </font>
    <font>
      <b/>
      <sz val="14"/>
      <name val="Calibri"/>
      <family val="2"/>
    </font>
    <font>
      <i/>
      <sz val="12"/>
      <color indexed="62"/>
      <name val="Calibri"/>
      <family val="2"/>
    </font>
    <font>
      <b/>
      <i/>
      <sz val="14"/>
      <color indexed="62"/>
      <name val="Calibri"/>
      <family val="2"/>
    </font>
    <font>
      <i/>
      <sz val="8"/>
      <color indexed="23"/>
      <name val="Calibri"/>
      <family val="2"/>
    </font>
    <font>
      <sz val="11"/>
      <color indexed="9"/>
      <name val="Calibri"/>
      <family val="2"/>
    </font>
    <font>
      <b/>
      <sz val="10"/>
      <name val="Calibri"/>
      <family val="2"/>
    </font>
    <font>
      <sz val="8"/>
      <name val="Calibri"/>
      <family val="2"/>
    </font>
    <font>
      <sz val="6"/>
      <color indexed="8"/>
      <name val="Calibri"/>
      <family val="2"/>
    </font>
    <font>
      <sz val="6"/>
      <color indexed="9"/>
      <name val="Calibri"/>
      <family val="2"/>
    </font>
    <font>
      <b/>
      <sz val="12"/>
      <color indexed="10"/>
      <name val="Calibri"/>
      <family val="2"/>
    </font>
    <font>
      <b/>
      <sz val="8"/>
      <color indexed="10"/>
      <name val="Calibri"/>
      <family val="2"/>
    </font>
    <font>
      <sz val="9"/>
      <name val="Tahoma"/>
      <family val="2"/>
    </font>
    <font>
      <b/>
      <i/>
      <sz val="10"/>
      <color indexed="55"/>
      <name val="Calibri"/>
      <family val="2"/>
    </font>
    <font>
      <b/>
      <i/>
      <sz val="14"/>
      <color indexed="55"/>
      <name val="Calibri"/>
      <family val="2"/>
    </font>
    <font>
      <sz val="13"/>
      <color indexed="22"/>
      <name val="Calibri"/>
      <family val="2"/>
    </font>
    <font>
      <vertAlign val="superscript"/>
      <sz val="12"/>
      <color indexed="8"/>
      <name val="Calibri"/>
      <family val="2"/>
    </font>
    <font>
      <i/>
      <sz val="12"/>
      <color indexed="8"/>
      <name val="Calibri"/>
      <family val="2"/>
    </font>
    <font>
      <b/>
      <sz val="16"/>
      <color indexed="8"/>
      <name val="Calibri"/>
      <family val="2"/>
    </font>
    <font>
      <b/>
      <sz val="18"/>
      <color indexed="60"/>
      <name val="Calibri"/>
      <family val="2"/>
    </font>
    <font>
      <i/>
      <sz val="10"/>
      <color indexed="8"/>
      <name val="Calibri"/>
      <family val="2"/>
    </font>
    <font>
      <b/>
      <sz val="14"/>
      <color indexed="9"/>
      <name val="Calibri"/>
      <family val="2"/>
    </font>
    <font>
      <b/>
      <sz val="14"/>
      <color indexed="10"/>
      <name val="Calibri"/>
      <family val="2"/>
    </font>
    <font>
      <sz val="6"/>
      <name val="Calibri"/>
      <family val="2"/>
    </font>
    <font>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23"/>
      <name val="Calibri"/>
      <family val="2"/>
    </font>
    <font>
      <b/>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2"/>
      <color theme="1"/>
      <name val="Calibri"/>
      <family val="2"/>
    </font>
    <font>
      <sz val="14"/>
      <color theme="1"/>
      <name val="Calibri"/>
      <family val="2"/>
    </font>
    <font>
      <sz val="14"/>
      <color theme="0" tint="-0.1499900072813034"/>
      <name val="Calibri"/>
      <family val="2"/>
    </font>
    <font>
      <b/>
      <sz val="14"/>
      <color theme="1"/>
      <name val="Calibri"/>
      <family val="2"/>
    </font>
    <font>
      <sz val="8"/>
      <color theme="1"/>
      <name val="Calibri"/>
      <family val="2"/>
    </font>
    <font>
      <b/>
      <sz val="16"/>
      <color theme="0"/>
      <name val="Calibri"/>
      <family val="2"/>
    </font>
    <font>
      <sz val="12"/>
      <color theme="1"/>
      <name val="Calibri"/>
      <family val="2"/>
    </font>
    <font>
      <b/>
      <sz val="28"/>
      <color theme="1"/>
      <name val="Calibri"/>
      <family val="2"/>
    </font>
    <font>
      <b/>
      <i/>
      <sz val="20"/>
      <color rgb="FFFF0000"/>
      <name val="Calibri"/>
      <family val="2"/>
    </font>
    <font>
      <b/>
      <sz val="28"/>
      <color rgb="FFFF0000"/>
      <name val="Calibri"/>
      <family val="2"/>
    </font>
    <font>
      <sz val="14"/>
      <color rgb="FF0070C0"/>
      <name val="Calibri"/>
      <family val="2"/>
    </font>
    <font>
      <sz val="11"/>
      <color theme="0" tint="-0.1499900072813034"/>
      <name val="Calibri"/>
      <family val="2"/>
    </font>
    <font>
      <b/>
      <sz val="16"/>
      <color theme="0" tint="-0.1499900072813034"/>
      <name val="Calibri"/>
      <family val="2"/>
    </font>
    <font>
      <i/>
      <sz val="12"/>
      <color theme="3" tint="0.39998000860214233"/>
      <name val="Calibri"/>
      <family val="2"/>
    </font>
    <font>
      <b/>
      <i/>
      <sz val="14"/>
      <color theme="3" tint="0.39998000860214233"/>
      <name val="Calibri"/>
      <family val="2"/>
    </font>
    <font>
      <i/>
      <sz val="8"/>
      <color theme="1" tint="0.49998000264167786"/>
      <name val="Calibri"/>
      <family val="2"/>
    </font>
    <font>
      <sz val="6"/>
      <color theme="1"/>
      <name val="Calibri"/>
      <family val="2"/>
    </font>
    <font>
      <b/>
      <sz val="12"/>
      <color rgb="FFFF0000"/>
      <name val="Calibri"/>
      <family val="2"/>
    </font>
    <font>
      <sz val="6"/>
      <color theme="0"/>
      <name val="Calibri"/>
      <family val="2"/>
    </font>
    <font>
      <b/>
      <sz val="8"/>
      <color rgb="FFFF0000"/>
      <name val="Calibri"/>
      <family val="2"/>
    </font>
    <font>
      <b/>
      <i/>
      <sz val="10"/>
      <color theme="0" tint="-0.24997000396251678"/>
      <name val="Calibri"/>
      <family val="2"/>
    </font>
    <font>
      <sz val="13"/>
      <color theme="0" tint="-0.1499900072813034"/>
      <name val="Calibri"/>
      <family val="2"/>
    </font>
    <font>
      <b/>
      <sz val="12"/>
      <color rgb="FF000000"/>
      <name val="Calibri"/>
      <family val="2"/>
    </font>
    <font>
      <i/>
      <sz val="12"/>
      <color theme="1"/>
      <name val="Calibri"/>
      <family val="2"/>
    </font>
    <font>
      <b/>
      <sz val="16"/>
      <color theme="1"/>
      <name val="Calibri"/>
      <family val="2"/>
    </font>
    <font>
      <b/>
      <sz val="14"/>
      <color rgb="FFFF0000"/>
      <name val="Calibri"/>
      <family val="2"/>
    </font>
    <font>
      <sz val="10"/>
      <color rgb="FFFF0000"/>
      <name val="Calibri"/>
      <family val="2"/>
    </font>
    <font>
      <b/>
      <sz val="18"/>
      <color rgb="FFC00000"/>
      <name val="Calibri"/>
      <family val="2"/>
    </font>
    <font>
      <b/>
      <sz val="14"/>
      <color theme="0"/>
      <name val="Calibri"/>
      <family val="2"/>
    </font>
    <font>
      <i/>
      <sz val="10"/>
      <color theme="1"/>
      <name val="Calibri"/>
      <family val="2"/>
    </font>
    <font>
      <b/>
      <i/>
      <sz val="14"/>
      <color theme="0" tint="-0.24997000396251678"/>
      <name val="Calibri"/>
      <family val="2"/>
    </font>
    <font>
      <b/>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rgb="FFE8F5F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2FDB3"/>
        <bgColor indexed="64"/>
      </patternFill>
    </fill>
    <fill>
      <patternFill patternType="solid">
        <fgColor rgb="FFFBF991"/>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style="thin"/>
      <top/>
      <bottom style="dotted"/>
    </border>
    <border>
      <left/>
      <right style="thin"/>
      <top style="thin"/>
      <bottom/>
    </border>
    <border>
      <left/>
      <right style="thin"/>
      <top style="thin"/>
      <bottom style="thin"/>
    </border>
    <border>
      <left/>
      <right style="thin"/>
      <top/>
      <bottom/>
    </border>
    <border>
      <left/>
      <right style="thin"/>
      <top/>
      <bottom style="thin"/>
    </border>
    <border>
      <left style="thin"/>
      <right/>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54">
    <xf numFmtId="0" fontId="0" fillId="0" borderId="0" xfId="0" applyFont="1" applyAlignment="1">
      <alignment/>
    </xf>
    <xf numFmtId="0" fontId="76" fillId="0" borderId="10" xfId="0" applyFont="1" applyFill="1" applyBorder="1" applyAlignment="1" applyProtection="1">
      <alignment horizontal="left" vertical="center" wrapText="1"/>
      <protection hidden="1" locked="0"/>
    </xf>
    <xf numFmtId="0" fontId="76" fillId="33" borderId="0" xfId="0" applyFont="1" applyFill="1" applyAlignment="1" applyProtection="1">
      <alignment wrapText="1"/>
      <protection hidden="1"/>
    </xf>
    <xf numFmtId="0" fontId="77" fillId="19" borderId="10" xfId="0" applyFont="1" applyFill="1" applyBorder="1" applyAlignment="1" applyProtection="1">
      <alignment horizontal="center" vertical="center" wrapText="1"/>
      <protection hidden="1"/>
    </xf>
    <xf numFmtId="0" fontId="78" fillId="33" borderId="0" xfId="0" applyFont="1" applyFill="1" applyAlignment="1" applyProtection="1">
      <alignment/>
      <protection hidden="1"/>
    </xf>
    <xf numFmtId="0" fontId="76" fillId="0" borderId="10" xfId="0" applyFont="1" applyFill="1" applyBorder="1" applyAlignment="1" applyProtection="1">
      <alignment horizontal="left" vertical="center" wrapText="1"/>
      <protection hidden="1"/>
    </xf>
    <xf numFmtId="0" fontId="78" fillId="0" borderId="10" xfId="0" applyFont="1" applyFill="1" applyBorder="1" applyAlignment="1" applyProtection="1">
      <alignment horizontal="left" vertical="center"/>
      <protection hidden="1"/>
    </xf>
    <xf numFmtId="0" fontId="78" fillId="33" borderId="0" xfId="0" applyFont="1" applyFill="1" applyAlignment="1" applyProtection="1">
      <alignment horizontal="left" vertical="center"/>
      <protection hidden="1"/>
    </xf>
    <xf numFmtId="0" fontId="79" fillId="33" borderId="0" xfId="0" applyFont="1" applyFill="1" applyAlignment="1" applyProtection="1">
      <alignment horizontal="left" vertical="center"/>
      <protection hidden="1"/>
    </xf>
    <xf numFmtId="0" fontId="6" fillId="33" borderId="0" xfId="0" applyFont="1" applyFill="1" applyAlignment="1" applyProtection="1">
      <alignment/>
      <protection hidden="1"/>
    </xf>
    <xf numFmtId="0" fontId="79" fillId="33" borderId="0" xfId="0" applyFont="1" applyFill="1" applyAlignment="1" applyProtection="1">
      <alignment/>
      <protection hidden="1"/>
    </xf>
    <xf numFmtId="0" fontId="76" fillId="0" borderId="11" xfId="0" applyFont="1" applyFill="1" applyBorder="1" applyAlignment="1" applyProtection="1">
      <alignment horizontal="left" vertical="center" wrapText="1"/>
      <protection hidden="1"/>
    </xf>
    <xf numFmtId="0" fontId="78" fillId="33" borderId="0" xfId="0" applyFont="1" applyFill="1" applyAlignment="1" applyProtection="1">
      <alignment vertical="center"/>
      <protection hidden="1"/>
    </xf>
    <xf numFmtId="0" fontId="78" fillId="33" borderId="0" xfId="0" applyFont="1" applyFill="1" applyAlignment="1" applyProtection="1">
      <alignment horizontal="center" vertical="center"/>
      <protection hidden="1"/>
    </xf>
    <xf numFmtId="0" fontId="80" fillId="33" borderId="0" xfId="0" applyFont="1" applyFill="1" applyAlignment="1" applyProtection="1">
      <alignment horizontal="center" vertical="center"/>
      <protection hidden="1"/>
    </xf>
    <xf numFmtId="0" fontId="80" fillId="0" borderId="10" xfId="0" applyFont="1" applyFill="1" applyBorder="1" applyAlignment="1" applyProtection="1">
      <alignment horizontal="center" vertical="center"/>
      <protection hidden="1"/>
    </xf>
    <xf numFmtId="0" fontId="81" fillId="0" borderId="0" xfId="0" applyFont="1" applyAlignment="1">
      <alignment/>
    </xf>
    <xf numFmtId="0" fontId="0" fillId="5"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xf>
    <xf numFmtId="0" fontId="79" fillId="33" borderId="0" xfId="0" applyFont="1" applyFill="1" applyBorder="1" applyAlignment="1" applyProtection="1">
      <alignment vertical="center"/>
      <protection hidden="1"/>
    </xf>
    <xf numFmtId="0" fontId="82" fillId="34" borderId="0" xfId="0" applyFont="1" applyFill="1" applyAlignment="1" applyProtection="1">
      <alignment horizontal="center" vertical="center"/>
      <protection hidden="1"/>
    </xf>
    <xf numFmtId="0" fontId="79" fillId="33" borderId="0" xfId="0" applyFont="1" applyFill="1" applyBorder="1" applyAlignment="1" applyProtection="1">
      <alignment horizontal="left" vertical="center"/>
      <protection hidden="1"/>
    </xf>
    <xf numFmtId="0" fontId="78" fillId="35" borderId="12" xfId="0" applyFont="1" applyFill="1" applyBorder="1" applyAlignment="1" applyProtection="1">
      <alignment horizontal="left" vertical="center"/>
      <protection hidden="1"/>
    </xf>
    <xf numFmtId="0" fontId="80" fillId="35" borderId="13" xfId="0" applyFont="1" applyFill="1" applyBorder="1" applyAlignment="1" applyProtection="1">
      <alignment horizontal="left" vertical="center"/>
      <protection hidden="1"/>
    </xf>
    <xf numFmtId="0" fontId="79" fillId="33" borderId="0" xfId="0" applyFont="1" applyFill="1" applyAlignment="1" applyProtection="1">
      <alignment horizontal="center" vertical="center"/>
      <protection hidden="1"/>
    </xf>
    <xf numFmtId="0" fontId="83" fillId="0" borderId="10" xfId="0" applyFont="1" applyFill="1" applyBorder="1" applyAlignment="1" applyProtection="1">
      <alignment horizontal="center" vertical="center"/>
      <protection hidden="1" locked="0"/>
    </xf>
    <xf numFmtId="0" fontId="83" fillId="35" borderId="10" xfId="0" applyFont="1" applyFill="1" applyBorder="1" applyAlignment="1" applyProtection="1">
      <alignment horizontal="center" vertical="center"/>
      <protection hidden="1" locked="0"/>
    </xf>
    <xf numFmtId="0" fontId="80" fillId="35" borderId="10" xfId="0" applyFont="1" applyFill="1" applyBorder="1" applyAlignment="1" applyProtection="1">
      <alignment horizontal="center" vertical="center"/>
      <protection hidden="1" locked="0"/>
    </xf>
    <xf numFmtId="0" fontId="84" fillId="33" borderId="0" xfId="0" applyFont="1" applyFill="1" applyAlignment="1" applyProtection="1">
      <alignment horizontal="right" vertical="center"/>
      <protection hidden="1"/>
    </xf>
    <xf numFmtId="0" fontId="0" fillId="33" borderId="0" xfId="0" applyFill="1" applyAlignment="1" applyProtection="1">
      <alignment/>
      <protection hidden="1"/>
    </xf>
    <xf numFmtId="0" fontId="0" fillId="33" borderId="0" xfId="0" applyFill="1" applyAlignment="1" applyProtection="1">
      <alignment horizontal="center" vertical="center"/>
      <protection hidden="1"/>
    </xf>
    <xf numFmtId="0" fontId="85" fillId="33" borderId="0" xfId="0" applyFont="1" applyFill="1" applyAlignment="1" applyProtection="1">
      <alignment horizontal="left" vertical="center"/>
      <protection hidden="1"/>
    </xf>
    <xf numFmtId="0" fontId="0" fillId="0" borderId="0" xfId="0" applyNumberFormat="1" applyAlignment="1">
      <alignment/>
    </xf>
    <xf numFmtId="0" fontId="86" fillId="33" borderId="0" xfId="0" applyFont="1" applyFill="1" applyAlignment="1" applyProtection="1">
      <alignment horizontal="right"/>
      <protection hidden="1"/>
    </xf>
    <xf numFmtId="0" fontId="16" fillId="33" borderId="0" xfId="0" applyFont="1" applyFill="1" applyAlignment="1" applyProtection="1">
      <alignment/>
      <protection hidden="1"/>
    </xf>
    <xf numFmtId="0" fontId="6" fillId="33" borderId="0" xfId="0" applyFont="1" applyFill="1" applyAlignment="1" applyProtection="1">
      <alignment horizontal="center" vertical="center"/>
      <protection hidden="1"/>
    </xf>
    <xf numFmtId="0" fontId="87" fillId="33" borderId="0" xfId="0" applyFont="1" applyFill="1" applyAlignment="1" applyProtection="1">
      <alignment horizontal="left" vertical="center"/>
      <protection hidden="1"/>
    </xf>
    <xf numFmtId="0" fontId="88" fillId="33" borderId="0" xfId="0" applyFont="1" applyFill="1" applyAlignment="1" applyProtection="1">
      <alignment horizontal="center" vertical="center"/>
      <protection hidden="1"/>
    </xf>
    <xf numFmtId="0" fontId="88" fillId="33" borderId="0" xfId="0" applyFont="1" applyFill="1" applyAlignment="1" applyProtection="1">
      <alignment/>
      <protection hidden="1"/>
    </xf>
    <xf numFmtId="0" fontId="16" fillId="33" borderId="0" xfId="0" applyFont="1" applyFill="1" applyAlignment="1" applyProtection="1">
      <alignment horizontal="center" vertical="center"/>
      <protection hidden="1"/>
    </xf>
    <xf numFmtId="0" fontId="87" fillId="33" borderId="0" xfId="0" applyFont="1" applyFill="1" applyAlignment="1" applyProtection="1">
      <alignment horizontal="center" vertical="center"/>
      <protection hidden="1"/>
    </xf>
    <xf numFmtId="0" fontId="0" fillId="36" borderId="0" xfId="0" applyFill="1" applyAlignment="1">
      <alignment/>
    </xf>
    <xf numFmtId="0" fontId="89" fillId="33" borderId="0" xfId="0" applyFont="1" applyFill="1" applyAlignment="1" applyProtection="1">
      <alignment horizontal="left"/>
      <protection hidden="1"/>
    </xf>
    <xf numFmtId="0" fontId="19" fillId="33" borderId="0" xfId="0" applyFont="1" applyFill="1" applyAlignment="1" applyProtection="1">
      <alignment/>
      <protection hidden="1"/>
    </xf>
    <xf numFmtId="0" fontId="0" fillId="37" borderId="0" xfId="0" applyFill="1" applyAlignment="1" applyProtection="1">
      <alignment horizontal="center" vertical="center"/>
      <protection hidden="1"/>
    </xf>
    <xf numFmtId="0" fontId="0" fillId="12" borderId="0" xfId="0"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0" fillId="15" borderId="0" xfId="0" applyFill="1" applyAlignment="1" applyProtection="1">
      <alignment horizontal="center" vertical="center"/>
      <protection hidden="1"/>
    </xf>
    <xf numFmtId="0" fontId="76" fillId="16" borderId="0" xfId="0" applyFont="1" applyFill="1" applyAlignment="1" applyProtection="1">
      <alignment horizontal="center" vertical="center"/>
      <protection hidden="1"/>
    </xf>
    <xf numFmtId="0" fontId="90" fillId="33" borderId="0" xfId="0" applyFont="1" applyFill="1" applyAlignment="1" applyProtection="1">
      <alignment horizontal="center" vertical="center" wrapText="1"/>
      <protection hidden="1"/>
    </xf>
    <xf numFmtId="0" fontId="91" fillId="33" borderId="0" xfId="0" applyFont="1" applyFill="1" applyAlignment="1" applyProtection="1">
      <alignment horizontal="center" vertical="center"/>
      <protection hidden="1"/>
    </xf>
    <xf numFmtId="0" fontId="0" fillId="0" borderId="0" xfId="0" applyAlignment="1" applyProtection="1">
      <alignment horizontal="center" vertical="center"/>
      <protection/>
    </xf>
    <xf numFmtId="0" fontId="24" fillId="39" borderId="10" xfId="0" applyFont="1" applyFill="1" applyBorder="1" applyAlignment="1" applyProtection="1">
      <alignment horizontal="center" vertical="center"/>
      <protection/>
    </xf>
    <xf numFmtId="0" fontId="0" fillId="5" borderId="14" xfId="0" applyFill="1" applyBorder="1" applyAlignment="1" applyProtection="1">
      <alignment horizontal="center" vertical="center"/>
      <protection/>
    </xf>
    <xf numFmtId="0" fontId="0" fillId="5" borderId="12" xfId="0"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60"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92" fillId="18" borderId="10" xfId="0" applyFont="1" applyFill="1" applyBorder="1" applyAlignment="1" applyProtection="1">
      <alignment horizontal="center" vertical="center"/>
      <protection locked="0"/>
    </xf>
    <xf numFmtId="0" fontId="24" fillId="39" borderId="10" xfId="0" applyFont="1" applyFill="1" applyBorder="1" applyAlignment="1" applyProtection="1">
      <alignment horizontal="center" vertical="center"/>
      <protection locked="0"/>
    </xf>
    <xf numFmtId="0" fontId="24" fillId="39" borderId="16" xfId="0" applyFont="1" applyFill="1" applyBorder="1" applyAlignment="1" applyProtection="1">
      <alignment horizontal="center" vertical="center"/>
      <protection locked="0"/>
    </xf>
    <xf numFmtId="0" fontId="24" fillId="39" borderId="14"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1" fillId="35" borderId="10" xfId="0"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Alignment="1" applyProtection="1">
      <alignment horizontal="center" vertical="center"/>
      <protection hidden="1"/>
    </xf>
    <xf numFmtId="0" fontId="92" fillId="18" borderId="10" xfId="0" applyFont="1" applyFill="1" applyBorder="1" applyAlignment="1" applyProtection="1">
      <alignment horizontal="center" vertical="center"/>
      <protection hidden="1"/>
    </xf>
    <xf numFmtId="0" fontId="92" fillId="18" borderId="0" xfId="0"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93" fillId="0" borderId="0" xfId="0" applyFont="1" applyAlignment="1" applyProtection="1">
      <alignment horizontal="center" vertical="center"/>
      <protection hidden="1"/>
    </xf>
    <xf numFmtId="0" fontId="0" fillId="0" borderId="0" xfId="0" applyAlignment="1" applyProtection="1">
      <alignment/>
      <protection hidden="1"/>
    </xf>
    <xf numFmtId="0" fontId="94" fillId="3" borderId="10" xfId="0" applyFont="1"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25" fillId="0" borderId="10" xfId="0" applyFont="1" applyFill="1" applyBorder="1" applyAlignment="1" applyProtection="1">
      <alignment horizontal="center" vertical="center"/>
      <protection hidden="1"/>
    </xf>
    <xf numFmtId="0" fontId="81" fillId="0" borderId="10" xfId="0" applyFont="1" applyBorder="1" applyAlignment="1" applyProtection="1">
      <alignment horizontal="center" vertical="center"/>
      <protection hidden="1"/>
    </xf>
    <xf numFmtId="0" fontId="81" fillId="3" borderId="10" xfId="0" applyFont="1"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95"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94" fillId="40" borderId="10" xfId="0" applyFont="1" applyFill="1" applyBorder="1" applyAlignment="1" applyProtection="1">
      <alignment horizontal="center" vertical="center"/>
      <protection hidden="1"/>
    </xf>
    <xf numFmtId="0" fontId="96" fillId="40" borderId="10" xfId="0" applyFont="1" applyFill="1" applyBorder="1" applyAlignment="1" applyProtection="1">
      <alignment horizontal="center" vertical="center"/>
      <protection hidden="1"/>
    </xf>
    <xf numFmtId="0" fontId="97" fillId="0" borderId="0" xfId="0" applyFont="1" applyAlignment="1" applyProtection="1">
      <alignment horizontal="center" vertical="center"/>
      <protection locked="0"/>
    </xf>
    <xf numFmtId="0" fontId="77" fillId="0" borderId="0" xfId="0" applyFont="1" applyFill="1" applyAlignment="1" applyProtection="1">
      <alignment horizontal="center" vertical="center"/>
      <protection/>
    </xf>
    <xf numFmtId="0" fontId="92" fillId="18" borderId="17" xfId="0" applyFont="1" applyFill="1" applyBorder="1" applyAlignment="1" applyProtection="1">
      <alignment horizontal="center" vertical="center"/>
      <protection locked="0"/>
    </xf>
    <xf numFmtId="0" fontId="83" fillId="0" borderId="10" xfId="0" applyFont="1" applyFill="1" applyBorder="1" applyAlignment="1" applyProtection="1">
      <alignment horizontal="center" vertical="center"/>
      <protection hidden="1"/>
    </xf>
    <xf numFmtId="0" fontId="80" fillId="41" borderId="13" xfId="0" applyFont="1" applyFill="1" applyBorder="1" applyAlignment="1" applyProtection="1">
      <alignment horizontal="right" vertical="center"/>
      <protection hidden="1"/>
    </xf>
    <xf numFmtId="0" fontId="83" fillId="35" borderId="10" xfId="0" applyFont="1" applyFill="1" applyBorder="1" applyAlignment="1" applyProtection="1">
      <alignment horizontal="center" vertical="center"/>
      <protection hidden="1"/>
    </xf>
    <xf numFmtId="0" fontId="98" fillId="33" borderId="0" xfId="0" applyFont="1" applyFill="1" applyAlignment="1" applyProtection="1">
      <alignment horizontal="center" vertical="center"/>
      <protection hidden="1"/>
    </xf>
    <xf numFmtId="0" fontId="98" fillId="33" borderId="0" xfId="0" applyFont="1" applyFill="1" applyAlignment="1" applyProtection="1">
      <alignment horizontal="left" vertical="center"/>
      <protection hidden="1"/>
    </xf>
    <xf numFmtId="0" fontId="98" fillId="33" borderId="0" xfId="0" applyFont="1" applyFill="1" applyAlignment="1" applyProtection="1">
      <alignment/>
      <protection hidden="1"/>
    </xf>
    <xf numFmtId="0" fontId="83" fillId="0" borderId="0" xfId="0" applyFont="1" applyFill="1" applyAlignment="1" applyProtection="1">
      <alignment horizontal="center" vertical="center"/>
      <protection hidden="1"/>
    </xf>
    <xf numFmtId="0" fontId="99" fillId="0" borderId="16" xfId="0" applyFont="1" applyFill="1" applyBorder="1" applyAlignment="1" applyProtection="1">
      <alignment horizontal="center" vertical="center"/>
      <protection hidden="1"/>
    </xf>
    <xf numFmtId="0" fontId="83" fillId="0" borderId="0" xfId="0" applyFont="1" applyFill="1" applyAlignment="1" applyProtection="1">
      <alignment vertical="center"/>
      <protection hidden="1"/>
    </xf>
    <xf numFmtId="0" fontId="83" fillId="0" borderId="18" xfId="0" applyFont="1" applyFill="1" applyBorder="1" applyAlignment="1" applyProtection="1">
      <alignment vertical="center"/>
      <protection hidden="1"/>
    </xf>
    <xf numFmtId="0" fontId="100" fillId="0" borderId="19" xfId="0" applyFont="1" applyFill="1" applyBorder="1" applyAlignment="1" applyProtection="1">
      <alignment horizontal="center"/>
      <protection hidden="1"/>
    </xf>
    <xf numFmtId="0" fontId="83" fillId="0" borderId="20" xfId="0" applyFont="1" applyFill="1" applyBorder="1" applyAlignment="1" applyProtection="1">
      <alignment vertical="center"/>
      <protection hidden="1"/>
    </xf>
    <xf numFmtId="0" fontId="83" fillId="0" borderId="0" xfId="0" applyFont="1" applyFill="1" applyBorder="1" applyAlignment="1" applyProtection="1">
      <alignment vertical="center"/>
      <protection hidden="1"/>
    </xf>
    <xf numFmtId="0" fontId="80" fillId="0" borderId="20" xfId="0" applyFont="1" applyFill="1" applyBorder="1" applyAlignment="1" applyProtection="1">
      <alignment vertical="top"/>
      <protection hidden="1"/>
    </xf>
    <xf numFmtId="0" fontId="80" fillId="0" borderId="0" xfId="0" applyFont="1" applyFill="1" applyBorder="1" applyAlignment="1" applyProtection="1">
      <alignment vertical="center"/>
      <protection hidden="1"/>
    </xf>
    <xf numFmtId="0" fontId="101" fillId="0" borderId="20" xfId="0" applyFont="1" applyFill="1" applyBorder="1" applyAlignment="1" applyProtection="1">
      <alignment horizontal="right" vertical="center"/>
      <protection hidden="1"/>
    </xf>
    <xf numFmtId="0" fontId="101" fillId="0" borderId="20" xfId="0" applyFont="1" applyFill="1" applyBorder="1" applyAlignment="1" applyProtection="1">
      <alignment horizontal="right" vertical="top"/>
      <protection hidden="1"/>
    </xf>
    <xf numFmtId="0" fontId="83" fillId="0" borderId="0" xfId="0" applyFont="1" applyFill="1" applyAlignment="1" applyProtection="1">
      <alignment horizontal="left" vertical="center"/>
      <protection hidden="1"/>
    </xf>
    <xf numFmtId="0" fontId="83" fillId="0" borderId="0" xfId="0" applyNumberFormat="1" applyFont="1" applyFill="1" applyAlignment="1" applyProtection="1">
      <alignment horizontal="justify" vertical="center"/>
      <protection hidden="1"/>
    </xf>
    <xf numFmtId="0" fontId="0" fillId="0" borderId="0" xfId="0" applyFill="1" applyAlignment="1" applyProtection="1">
      <alignment horizontal="center" vertical="center"/>
      <protection/>
    </xf>
    <xf numFmtId="0" fontId="81" fillId="33" borderId="10" xfId="0" applyFont="1" applyFill="1" applyBorder="1" applyAlignment="1" applyProtection="1">
      <alignment horizontal="center" vertical="center"/>
      <protection/>
    </xf>
    <xf numFmtId="0" fontId="98" fillId="33" borderId="0" xfId="0" applyFont="1" applyFill="1" applyAlignment="1" applyProtection="1">
      <alignment horizontal="right" vertical="center"/>
      <protection hidden="1"/>
    </xf>
    <xf numFmtId="0" fontId="102" fillId="33" borderId="0" xfId="0" applyFont="1" applyFill="1" applyAlignment="1" applyProtection="1">
      <alignment horizontal="right" vertical="center"/>
      <protection hidden="1"/>
    </xf>
    <xf numFmtId="0" fontId="88" fillId="33" borderId="0" xfId="0" applyFont="1" applyFill="1" applyAlignment="1" applyProtection="1">
      <alignment horizontal="right" vertical="center"/>
      <protection hidden="1"/>
    </xf>
    <xf numFmtId="0" fontId="16" fillId="33" borderId="0" xfId="0" applyFont="1" applyFill="1" applyAlignment="1" applyProtection="1">
      <alignment horizontal="right" vertical="center"/>
      <protection hidden="1"/>
    </xf>
    <xf numFmtId="0" fontId="89" fillId="33" borderId="0" xfId="0" applyFont="1" applyFill="1" applyAlignment="1" applyProtection="1">
      <alignment horizontal="left" vertical="center"/>
      <protection hidden="1"/>
    </xf>
    <xf numFmtId="1" fontId="0" fillId="0" borderId="0" xfId="0" applyNumberFormat="1" applyAlignment="1" applyProtection="1">
      <alignment horizontal="center" vertical="center"/>
      <protection hidden="1"/>
    </xf>
    <xf numFmtId="0" fontId="81" fillId="0" borderId="0" xfId="0" applyFont="1" applyAlignment="1" applyProtection="1">
      <alignment horizontal="center" vertical="center" wrapText="1"/>
      <protection hidden="1"/>
    </xf>
    <xf numFmtId="0" fontId="81" fillId="0" borderId="10" xfId="0" applyFont="1" applyFill="1" applyBorder="1" applyAlignment="1" applyProtection="1">
      <alignment horizontal="center" vertical="center"/>
      <protection hidden="1"/>
    </xf>
    <xf numFmtId="0" fontId="81" fillId="0" borderId="0" xfId="0" applyFont="1" applyFill="1" applyAlignment="1" applyProtection="1">
      <alignment horizontal="center" vertical="center"/>
      <protection hidden="1"/>
    </xf>
    <xf numFmtId="165" fontId="41" fillId="0" borderId="0" xfId="45"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103" fillId="0" borderId="10" xfId="0" applyFont="1" applyFill="1" applyBorder="1" applyAlignment="1" applyProtection="1">
      <alignment horizontal="center" vertical="center"/>
      <protection hidden="1"/>
    </xf>
    <xf numFmtId="0" fontId="83" fillId="0" borderId="11" xfId="0" applyFont="1" applyFill="1" applyBorder="1" applyAlignment="1" applyProtection="1">
      <alignment horizontal="left" vertical="center" wrapText="1"/>
      <protection hidden="1"/>
    </xf>
    <xf numFmtId="0" fontId="83" fillId="0" borderId="21" xfId="0" applyFont="1" applyFill="1" applyBorder="1" applyAlignment="1" applyProtection="1">
      <alignment horizontal="left" vertical="center" wrapText="1"/>
      <protection hidden="1"/>
    </xf>
    <xf numFmtId="0" fontId="83" fillId="0" borderId="17" xfId="0" applyFont="1" applyFill="1" applyBorder="1" applyAlignment="1" applyProtection="1">
      <alignment horizontal="left" vertical="center" wrapText="1"/>
      <protection hidden="1"/>
    </xf>
    <xf numFmtId="0" fontId="104" fillId="19" borderId="0" xfId="0" applyFont="1" applyFill="1" applyAlignment="1" applyProtection="1">
      <alignment horizontal="center" vertical="center"/>
      <protection hidden="1"/>
    </xf>
    <xf numFmtId="0" fontId="78" fillId="19" borderId="0" xfId="0" applyFont="1" applyFill="1" applyAlignment="1" applyProtection="1">
      <alignment horizontal="center" vertical="center" wrapText="1"/>
      <protection hidden="1"/>
    </xf>
    <xf numFmtId="0" fontId="105" fillId="42" borderId="11" xfId="0" applyFont="1" applyFill="1" applyBorder="1" applyAlignment="1" applyProtection="1">
      <alignment horizontal="left" vertical="center" wrapText="1"/>
      <protection hidden="1"/>
    </xf>
    <xf numFmtId="0" fontId="105" fillId="42" borderId="21" xfId="0" applyFont="1" applyFill="1" applyBorder="1" applyAlignment="1" applyProtection="1">
      <alignment horizontal="left" vertical="center" wrapText="1"/>
      <protection hidden="1"/>
    </xf>
    <xf numFmtId="0" fontId="105" fillId="42" borderId="17" xfId="0" applyFont="1" applyFill="1" applyBorder="1" applyAlignment="1" applyProtection="1">
      <alignment horizontal="left" vertical="center" wrapText="1"/>
      <protection hidden="1"/>
    </xf>
    <xf numFmtId="0" fontId="106" fillId="0" borderId="0" xfId="0" applyFont="1" applyFill="1" applyAlignment="1" applyProtection="1">
      <alignment horizontal="left" vertical="center"/>
      <protection hidden="1"/>
    </xf>
    <xf numFmtId="0" fontId="83" fillId="0" borderId="0" xfId="0" applyFont="1" applyFill="1" applyAlignment="1" applyProtection="1">
      <alignment horizontal="left" vertical="center"/>
      <protection hidden="1"/>
    </xf>
    <xf numFmtId="0" fontId="83" fillId="0" borderId="0" xfId="0" applyFont="1" applyFill="1" applyBorder="1" applyAlignment="1" applyProtection="1">
      <alignment horizontal="left" vertical="center" wrapText="1"/>
      <protection hidden="1"/>
    </xf>
    <xf numFmtId="0" fontId="83" fillId="0" borderId="18" xfId="0" applyFont="1" applyFill="1" applyBorder="1" applyAlignment="1" applyProtection="1">
      <alignment horizontal="left" vertical="center" wrapText="1"/>
      <protection hidden="1"/>
    </xf>
    <xf numFmtId="0" fontId="83" fillId="33" borderId="0" xfId="0" applyFont="1" applyFill="1" applyBorder="1" applyAlignment="1" applyProtection="1">
      <alignment horizontal="left" vertical="center" wrapText="1"/>
      <protection hidden="1"/>
    </xf>
    <xf numFmtId="0" fontId="99" fillId="33" borderId="0" xfId="0" applyFont="1" applyFill="1" applyBorder="1" applyAlignment="1" applyProtection="1">
      <alignment horizontal="left" vertical="center" wrapText="1"/>
      <protection hidden="1"/>
    </xf>
    <xf numFmtId="0" fontId="83" fillId="0" borderId="11" xfId="0" applyFont="1" applyFill="1" applyBorder="1" applyAlignment="1" applyProtection="1">
      <alignment horizontal="left" vertical="top" wrapText="1"/>
      <protection hidden="1"/>
    </xf>
    <xf numFmtId="0" fontId="83" fillId="0" borderId="21" xfId="0" applyFont="1" applyFill="1" applyBorder="1" applyAlignment="1" applyProtection="1">
      <alignment horizontal="left" vertical="top" wrapText="1"/>
      <protection hidden="1"/>
    </xf>
    <xf numFmtId="0" fontId="83" fillId="0" borderId="17" xfId="0" applyFont="1" applyFill="1" applyBorder="1" applyAlignment="1" applyProtection="1">
      <alignment horizontal="left" vertical="top" wrapText="1"/>
      <protection hidden="1"/>
    </xf>
    <xf numFmtId="0" fontId="83" fillId="0" borderId="0" xfId="0" applyFont="1" applyFill="1" applyBorder="1" applyAlignment="1" applyProtection="1">
      <alignment horizontal="left" vertical="center"/>
      <protection hidden="1"/>
    </xf>
    <xf numFmtId="0" fontId="83" fillId="0" borderId="18" xfId="0" applyFont="1" applyFill="1" applyBorder="1" applyAlignment="1" applyProtection="1">
      <alignment horizontal="left" vertical="center"/>
      <protection hidden="1"/>
    </xf>
    <xf numFmtId="0" fontId="77" fillId="33" borderId="0" xfId="0" applyFont="1" applyFill="1" applyBorder="1" applyAlignment="1" applyProtection="1">
      <alignment horizontal="left" vertical="center" wrapText="1"/>
      <protection hidden="1"/>
    </xf>
    <xf numFmtId="0" fontId="107" fillId="43" borderId="10" xfId="0" applyFont="1" applyFill="1" applyBorder="1" applyAlignment="1" applyProtection="1">
      <alignment horizontal="center" vertical="center"/>
      <protection/>
    </xf>
    <xf numFmtId="0" fontId="80" fillId="35" borderId="11" xfId="0" applyFont="1" applyFill="1" applyBorder="1" applyAlignment="1" applyProtection="1">
      <alignment horizontal="center" vertical="center"/>
      <protection hidden="1"/>
    </xf>
    <xf numFmtId="0" fontId="80" fillId="35" borderId="17" xfId="0" applyFont="1" applyFill="1" applyBorder="1" applyAlignment="1" applyProtection="1">
      <alignment horizontal="center" vertical="center"/>
      <protection hidden="1"/>
    </xf>
    <xf numFmtId="0" fontId="108" fillId="34" borderId="0" xfId="0" applyFont="1" applyFill="1" applyAlignment="1" applyProtection="1">
      <alignment horizontal="center" vertical="center" wrapText="1"/>
      <protection hidden="1"/>
    </xf>
    <xf numFmtId="164" fontId="84" fillId="33" borderId="0" xfId="0" applyNumberFormat="1" applyFont="1" applyFill="1" applyAlignment="1" applyProtection="1">
      <alignment horizontal="left" vertical="center"/>
      <protection hidden="1"/>
    </xf>
    <xf numFmtId="0" fontId="80" fillId="41" borderId="20" xfId="0" applyFont="1" applyFill="1" applyBorder="1" applyAlignment="1" applyProtection="1">
      <alignment horizontal="center" vertical="center"/>
      <protection hidden="1"/>
    </xf>
    <xf numFmtId="0" fontId="80" fillId="41" borderId="0" xfId="0" applyFont="1" applyFill="1" applyBorder="1" applyAlignment="1" applyProtection="1">
      <alignment horizontal="center" vertical="center"/>
      <protection hidden="1"/>
    </xf>
    <xf numFmtId="0" fontId="80" fillId="35" borderId="11" xfId="0" applyFont="1" applyFill="1" applyBorder="1" applyAlignment="1" applyProtection="1">
      <alignment horizontal="center" vertical="center"/>
      <protection hidden="1" locked="0"/>
    </xf>
    <xf numFmtId="0" fontId="80" fillId="35" borderId="21" xfId="0" applyFont="1" applyFill="1" applyBorder="1" applyAlignment="1" applyProtection="1">
      <alignment horizontal="center" vertical="center"/>
      <protection hidden="1" locked="0"/>
    </xf>
    <xf numFmtId="0" fontId="80" fillId="35" borderId="17" xfId="0" applyFont="1" applyFill="1" applyBorder="1" applyAlignment="1" applyProtection="1">
      <alignment horizontal="center" vertical="center"/>
      <protection hidden="1"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6">
    <dxf>
      <font>
        <b/>
        <i val="0"/>
        <color rgb="FFFF0000"/>
      </font>
      <fill>
        <patternFill>
          <bgColor theme="8" tint="0.7999799847602844"/>
        </patternFill>
      </fill>
    </dxf>
    <dxf>
      <font>
        <b/>
        <i val="0"/>
        <color rgb="FFFF0000"/>
      </font>
      <fill>
        <patternFill>
          <bgColor theme="8" tint="0.7999799847602844"/>
        </patternFill>
      </fill>
    </dxf>
    <dxf>
      <font>
        <b/>
        <i val="0"/>
        <color rgb="FFFF0000"/>
      </font>
      <fill>
        <patternFill>
          <bgColor theme="8" tint="0.7999799847602844"/>
        </patternFill>
      </fill>
    </dxf>
    <dxf>
      <font>
        <b/>
        <i val="0"/>
        <color theme="3" tint="0.3999499976634979"/>
      </font>
      <fill>
        <patternFill>
          <bgColor theme="8" tint="0.7999799847602844"/>
        </patternFill>
      </fill>
    </dxf>
    <dxf>
      <font>
        <color theme="0" tint="-0.149959996342659"/>
      </font>
      <fill>
        <patternFill>
          <bgColor theme="0" tint="-0.149959996342659"/>
        </patternFill>
      </fill>
      <border>
        <left/>
        <right/>
        <top/>
        <bottom/>
      </border>
    </dxf>
    <dxf>
      <font>
        <color theme="0" tint="-0.149959996342659"/>
      </font>
      <fill>
        <patternFill patternType="solid">
          <bgColor theme="0" tint="-0.149959996342659"/>
        </patternFill>
      </fill>
      <border>
        <left/>
        <right/>
        <top/>
        <bottom/>
      </border>
    </dxf>
    <dxf>
      <font>
        <color theme="0" tint="-0.149959996342659"/>
      </font>
    </dxf>
    <dxf>
      <font>
        <color theme="0" tint="-0.149959996342659"/>
      </font>
    </dxf>
    <dxf>
      <font>
        <b/>
        <i val="0"/>
        <color rgb="FFFF0000"/>
      </font>
      <fill>
        <patternFill>
          <bgColor theme="8" tint="0.7999799847602844"/>
        </patternFill>
      </fill>
    </dxf>
    <dxf>
      <font>
        <b/>
        <i val="0"/>
        <color theme="3" tint="0.3999499976634979"/>
      </font>
      <fill>
        <patternFill>
          <bgColor theme="8" tint="0.7999799847602844"/>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tint="-0.149959996342659"/>
      </font>
      <fill>
        <patternFill>
          <bgColor theme="0" tint="-0.149959996342659"/>
        </patternFill>
      </fill>
    </dxf>
    <dxf>
      <font>
        <color rgb="FFFF0000"/>
      </font>
    </dxf>
    <dxf>
      <fill>
        <patternFill>
          <bgColor rgb="FFFBF991"/>
        </patternFill>
      </fill>
    </dxf>
    <dxf>
      <font>
        <color theme="1"/>
      </font>
      <fill>
        <patternFill>
          <bgColor theme="0"/>
        </patternFill>
      </fill>
      <border>
        <left/>
        <right/>
        <top/>
        <bottom/>
      </border>
    </dxf>
    <dxf>
      <font>
        <color theme="0"/>
      </font>
      <fill>
        <patternFill patternType="none">
          <bgColor indexed="65"/>
        </patternFill>
      </fill>
    </dxf>
    <dxf>
      <font>
        <color theme="0" tint="-0.149959996342659"/>
      </font>
      <fill>
        <patternFill>
          <bgColor theme="0" tint="-0.149959996342659"/>
        </patternFill>
      </fill>
      <border>
        <left/>
        <right/>
        <top/>
        <bottom/>
      </border>
    </dxf>
    <dxf>
      <font>
        <b/>
        <i val="0"/>
        <color rgb="FFFF0000"/>
      </font>
    </dxf>
    <dxf>
      <font>
        <color theme="0"/>
      </font>
    </dxf>
    <dxf>
      <font>
        <color theme="0" tint="-0.24993999302387238"/>
      </font>
    </dxf>
    <dxf>
      <font>
        <color theme="0" tint="-0.24993999302387238"/>
      </font>
      <border/>
    </dxf>
    <dxf>
      <font>
        <color theme="0"/>
      </font>
      <border/>
    </dxf>
    <dxf>
      <font>
        <b/>
        <i val="0"/>
        <color rgb="FFFF0000"/>
      </font>
      <border/>
    </dxf>
    <dxf>
      <font>
        <color theme="0" tint="-0.149959996342659"/>
      </font>
      <fill>
        <patternFill>
          <bgColor theme="0" tint="-0.149959996342659"/>
        </patternFill>
      </fill>
      <border>
        <left>
          <color rgb="FF000000"/>
        </left>
        <right>
          <color rgb="FF000000"/>
        </right>
        <top/>
        <bottom>
          <color rgb="FF000000"/>
        </bottom>
      </border>
    </dxf>
    <dxf>
      <font>
        <color theme="1"/>
      </font>
      <fill>
        <patternFill>
          <bgColor theme="0"/>
        </patternFill>
      </fill>
      <border>
        <left style="thin">
          <color rgb="FF000000"/>
        </left>
        <right style="thin">
          <color rgb="FF000000"/>
        </right>
        <top style="thin"/>
        <bottom style="thin">
          <color rgb="FF000000"/>
        </bottom>
      </border>
    </dxf>
    <dxf>
      <font>
        <color theme="0"/>
      </font>
      <fill>
        <patternFill patternType="none">
          <bgColor indexed="65"/>
        </patternFill>
      </fill>
      <border/>
    </dxf>
    <dxf>
      <font>
        <color rgb="FFFF0000"/>
      </font>
      <border/>
    </dxf>
    <dxf>
      <font>
        <color theme="0" tint="-0.149959996342659"/>
      </font>
      <fill>
        <patternFill>
          <bgColor theme="0" tint="-0.149959996342659"/>
        </patternFill>
      </fill>
      <border/>
    </dxf>
    <dxf>
      <font>
        <color rgb="FF9C0006"/>
      </font>
      <fill>
        <patternFill>
          <bgColor rgb="FFFFC7CE"/>
        </patternFill>
      </fill>
      <border/>
    </dxf>
    <dxf>
      <font>
        <b/>
        <i val="0"/>
        <color theme="3" tint="0.3999499976634979"/>
      </font>
      <fill>
        <patternFill>
          <bgColor theme="8" tint="0.7999799847602844"/>
        </patternFill>
      </fill>
      <border/>
    </dxf>
    <dxf>
      <font>
        <b/>
        <i val="0"/>
        <color rgb="FFFF0000"/>
      </font>
      <fill>
        <patternFill>
          <bgColor theme="8" tint="0.7999799847602844"/>
        </patternFill>
      </fill>
      <border/>
    </dxf>
    <dxf>
      <font>
        <color theme="0" tint="-0.149959996342659"/>
      </font>
      <border/>
    </dxf>
    <dxf>
      <font>
        <color theme="0" tint="-0.149959996342659"/>
      </font>
      <fill>
        <patternFill patternType="solid">
          <bgColor theme="0" tint="-0.149959996342659"/>
        </patternFill>
      </fill>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600" b="1" i="0" u="none" baseline="0">
                <a:solidFill>
                  <a:srgbClr val="000000"/>
                </a:solidFill>
                <a:latin typeface="Calibri"/>
                <a:ea typeface="Calibri"/>
                <a:cs typeface="Calibri"/>
              </a:rPr>
              <a:t>Attentes des parties prenantes vis-à-vis de l'ENTREPRISE en GÉNÉRAL
</a:t>
            </a:r>
            <a:r>
              <a:rPr lang="en-US" cap="none" sz="12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Ressenti des parties prenantes vis-à-vis de notre entreprise
</a:t>
            </a:r>
          </a:p>
        </c:rich>
      </c:tx>
      <c:layout>
        <c:manualLayout>
          <c:xMode val="factor"/>
          <c:yMode val="factor"/>
          <c:x val="0.0415"/>
          <c:y val="-0.01025"/>
        </c:manualLayout>
      </c:layout>
      <c:spPr>
        <a:noFill/>
        <a:ln w="3175">
          <a:noFill/>
        </a:ln>
      </c:spPr>
    </c:title>
    <c:plotArea>
      <c:layout>
        <c:manualLayout>
          <c:xMode val="edge"/>
          <c:yMode val="edge"/>
          <c:x val="0.035"/>
          <c:y val="0.18875"/>
          <c:w val="0.9185"/>
          <c:h val="0.73375"/>
        </c:manualLayout>
      </c:layout>
      <c:scatterChart>
        <c:scatterStyle val="lineMarker"/>
        <c:varyColors val="0"/>
        <c:ser>
          <c:idx val="0"/>
          <c:order val="0"/>
          <c:tx>
            <c:strRef>
              <c:f>'Synth.'!$D$3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8"/>
            <c:spPr>
              <a:solidFill>
                <a:srgbClr val="FFFFFF"/>
              </a:solidFill>
              <a:ln>
                <a:solidFill>
                  <a:srgbClr val="666699"/>
                </a:solidFill>
              </a:ln>
            </c:spPr>
          </c:marker>
          <c:dPt>
            <c:idx val="0"/>
            <c:spPr>
              <a:solidFill>
                <a:srgbClr val="D99694"/>
              </a:solidFill>
              <a:ln w="3175">
                <a:noFill/>
              </a:ln>
            </c:spPr>
            <c:marker>
              <c:size val="28"/>
              <c:spPr>
                <a:solidFill>
                  <a:srgbClr val="969696"/>
                </a:solidFill>
                <a:ln>
                  <a:solidFill>
                    <a:srgbClr val="666699"/>
                  </a:solidFill>
                </a:ln>
              </c:spPr>
            </c:marker>
          </c:dPt>
          <c:dPt>
            <c:idx val="1"/>
            <c:spPr>
              <a:solidFill>
                <a:srgbClr val="D99694"/>
              </a:solidFill>
              <a:ln w="3175">
                <a:noFill/>
              </a:ln>
            </c:spPr>
            <c:marker>
              <c:size val="28"/>
              <c:spPr>
                <a:solidFill>
                  <a:srgbClr val="969696"/>
                </a:solidFill>
                <a:ln>
                  <a:solidFill>
                    <a:srgbClr val="666699"/>
                  </a:solidFill>
                </a:ln>
              </c:spPr>
            </c:marker>
          </c:dPt>
          <c:dPt>
            <c:idx val="2"/>
            <c:spPr>
              <a:solidFill>
                <a:srgbClr val="D99694"/>
              </a:solidFill>
              <a:ln w="3175">
                <a:noFill/>
              </a:ln>
            </c:spPr>
            <c:marker>
              <c:size val="28"/>
              <c:spPr>
                <a:solidFill>
                  <a:srgbClr val="969696"/>
                </a:solidFill>
                <a:ln>
                  <a:solidFill>
                    <a:srgbClr val="666699"/>
                  </a:solidFill>
                </a:ln>
              </c:spPr>
            </c:marker>
          </c:dPt>
          <c:dPt>
            <c:idx val="3"/>
            <c:spPr>
              <a:solidFill>
                <a:srgbClr val="93CDDD"/>
              </a:solidFill>
              <a:ln w="3175">
                <a:noFill/>
              </a:ln>
            </c:spPr>
            <c:marker>
              <c:size val="28"/>
              <c:spPr>
                <a:solidFill>
                  <a:srgbClr val="99CCFF"/>
                </a:solidFill>
                <a:ln>
                  <a:solidFill>
                    <a:srgbClr val="666699"/>
                  </a:solidFill>
                </a:ln>
              </c:spPr>
            </c:marker>
          </c:dPt>
          <c:dPt>
            <c:idx val="4"/>
            <c:spPr>
              <a:solidFill>
                <a:srgbClr val="93CDDD"/>
              </a:solidFill>
              <a:ln w="3175">
                <a:noFill/>
              </a:ln>
            </c:spPr>
            <c:marker>
              <c:size val="28"/>
              <c:spPr>
                <a:solidFill>
                  <a:srgbClr val="99CCFF"/>
                </a:solidFill>
                <a:ln>
                  <a:solidFill>
                    <a:srgbClr val="666699"/>
                  </a:solidFill>
                </a:ln>
              </c:spPr>
            </c:marker>
          </c:dPt>
          <c:dPt>
            <c:idx val="5"/>
            <c:spPr>
              <a:solidFill>
                <a:srgbClr val="93CDDD"/>
              </a:solidFill>
              <a:ln w="3175">
                <a:noFill/>
              </a:ln>
            </c:spPr>
            <c:marker>
              <c:size val="28"/>
              <c:spPr>
                <a:solidFill>
                  <a:srgbClr val="99CCFF"/>
                </a:solidFill>
                <a:ln>
                  <a:solidFill>
                    <a:srgbClr val="666699"/>
                  </a:solidFill>
                </a:ln>
              </c:spPr>
            </c:marker>
          </c:dPt>
          <c:dPt>
            <c:idx val="6"/>
            <c:spPr>
              <a:solidFill>
                <a:srgbClr val="93CDDD"/>
              </a:solidFill>
              <a:ln w="3175">
                <a:noFill/>
              </a:ln>
            </c:spPr>
            <c:marker>
              <c:size val="28"/>
              <c:spPr>
                <a:solidFill>
                  <a:srgbClr val="99CCFF"/>
                </a:solidFill>
                <a:ln>
                  <a:solidFill>
                    <a:srgbClr val="666699"/>
                  </a:solidFill>
                </a:ln>
              </c:spPr>
            </c:marker>
          </c:dPt>
          <c:dPt>
            <c:idx val="7"/>
            <c:spPr>
              <a:solidFill>
                <a:srgbClr val="C3D69B"/>
              </a:solidFill>
              <a:ln w="3175">
                <a:noFill/>
              </a:ln>
            </c:spPr>
            <c:marker>
              <c:size val="28"/>
              <c:spPr>
                <a:solidFill>
                  <a:srgbClr val="C0C0C0"/>
                </a:solidFill>
                <a:ln>
                  <a:solidFill>
                    <a:srgbClr val="666699"/>
                  </a:solidFill>
                </a:ln>
              </c:spPr>
            </c:marker>
          </c:dPt>
          <c:dPt>
            <c:idx val="8"/>
            <c:spPr>
              <a:solidFill>
                <a:srgbClr val="C3D69B"/>
              </a:solidFill>
              <a:ln w="3175">
                <a:noFill/>
              </a:ln>
            </c:spPr>
            <c:marker>
              <c:size val="28"/>
              <c:spPr>
                <a:solidFill>
                  <a:srgbClr val="C0C0C0"/>
                </a:solidFill>
                <a:ln>
                  <a:solidFill>
                    <a:srgbClr val="666699"/>
                  </a:solidFill>
                </a:ln>
              </c:spPr>
            </c:marker>
          </c:dPt>
          <c:dPt>
            <c:idx val="9"/>
            <c:spPr>
              <a:solidFill>
                <a:srgbClr val="C3D69B"/>
              </a:solidFill>
              <a:ln w="3175">
                <a:noFill/>
              </a:ln>
            </c:spPr>
            <c:marker>
              <c:size val="28"/>
              <c:spPr>
                <a:solidFill>
                  <a:srgbClr val="C0C0C0"/>
                </a:solidFill>
                <a:ln>
                  <a:solidFill>
                    <a:srgbClr val="666699"/>
                  </a:solidFill>
                </a:ln>
              </c:spPr>
            </c:marker>
          </c:dPt>
          <c:dPt>
            <c:idx val="10"/>
            <c:spPr>
              <a:solidFill>
                <a:srgbClr val="D99694"/>
              </a:solidFill>
              <a:ln w="3175">
                <a:noFill/>
              </a:ln>
            </c:spPr>
            <c:marker>
              <c:size val="28"/>
              <c:spPr>
                <a:solidFill>
                  <a:srgbClr val="969696"/>
                </a:solidFill>
                <a:ln>
                  <a:solidFill>
                    <a:srgbClr val="666699"/>
                  </a:solidFill>
                </a:ln>
              </c:spPr>
            </c:marker>
          </c:dPt>
          <c:dPt>
            <c:idx val="11"/>
            <c:spPr>
              <a:solidFill>
                <a:srgbClr val="D99694"/>
              </a:solidFill>
              <a:ln w="3175">
                <a:noFill/>
              </a:ln>
            </c:spPr>
            <c:marker>
              <c:size val="28"/>
              <c:spPr>
                <a:solidFill>
                  <a:srgbClr val="969696"/>
                </a:solidFill>
                <a:ln>
                  <a:solidFill>
                    <a:srgbClr val="666699"/>
                  </a:solidFill>
                </a:ln>
              </c:spPr>
            </c:marker>
          </c:dPt>
          <c:dPt>
            <c:idx val="12"/>
            <c:spPr>
              <a:solidFill>
                <a:srgbClr val="558ED5"/>
              </a:solidFill>
              <a:ln w="3175">
                <a:noFill/>
              </a:ln>
            </c:spPr>
            <c:marker>
              <c:size val="28"/>
              <c:spPr>
                <a:solidFill>
                  <a:srgbClr val="33CCCC"/>
                </a:solidFill>
                <a:ln>
                  <a:solidFill>
                    <a:srgbClr val="666699"/>
                  </a:solidFill>
                </a:ln>
              </c:spPr>
            </c:marker>
          </c:dPt>
          <c:dPt>
            <c:idx val="13"/>
            <c:spPr>
              <a:solidFill>
                <a:srgbClr val="558ED5"/>
              </a:solidFill>
              <a:ln w="3175">
                <a:noFill/>
              </a:ln>
            </c:spPr>
            <c:marker>
              <c:size val="28"/>
              <c:spPr>
                <a:solidFill>
                  <a:srgbClr val="33CCCC"/>
                </a:solidFill>
                <a:ln>
                  <a:solidFill>
                    <a:srgbClr val="666699"/>
                  </a:solidFill>
                </a:ln>
              </c:spPr>
            </c:marker>
          </c:dPt>
          <c:dPt>
            <c:idx val="14"/>
            <c:spPr>
              <a:solidFill>
                <a:srgbClr val="558ED5"/>
              </a:solidFill>
              <a:ln w="3175">
                <a:noFill/>
              </a:ln>
            </c:spPr>
            <c:marker>
              <c:size val="28"/>
              <c:spPr>
                <a:solidFill>
                  <a:srgbClr val="33CCCC"/>
                </a:solidFill>
                <a:ln>
                  <a:solidFill>
                    <a:srgbClr val="666699"/>
                  </a:solidFill>
                </a:ln>
              </c:spPr>
            </c:marker>
          </c:dPt>
          <c:dPt>
            <c:idx val="15"/>
            <c:spPr>
              <a:solidFill>
                <a:srgbClr val="FFC000"/>
              </a:solidFill>
              <a:ln w="3175">
                <a:noFill/>
              </a:ln>
            </c:spPr>
            <c:marker>
              <c:size val="28"/>
              <c:spPr>
                <a:solidFill>
                  <a:srgbClr val="FFCC00"/>
                </a:solidFill>
                <a:ln>
                  <a:solidFill>
                    <a:srgbClr val="666699"/>
                  </a:solidFill>
                </a:ln>
              </c:spPr>
            </c:marker>
          </c:dPt>
          <c:dPt>
            <c:idx val="16"/>
            <c:spPr>
              <a:solidFill>
                <a:srgbClr val="FFC000"/>
              </a:solidFill>
              <a:ln w="3175">
                <a:noFill/>
              </a:ln>
            </c:spPr>
            <c:marker>
              <c:size val="28"/>
              <c:spPr>
                <a:solidFill>
                  <a:srgbClr val="FFCC00"/>
                </a:solidFill>
                <a:ln>
                  <a:solidFill>
                    <a:srgbClr val="666699"/>
                  </a:solidFill>
                </a:ln>
              </c:spPr>
            </c:marker>
          </c:dPt>
          <c:dPt>
            <c:idx val="17"/>
            <c:spPr>
              <a:solidFill>
                <a:srgbClr val="FFC000"/>
              </a:solidFill>
              <a:ln w="3175">
                <a:noFill/>
              </a:ln>
            </c:spPr>
            <c:marker>
              <c:size val="28"/>
              <c:spPr>
                <a:solidFill>
                  <a:srgbClr val="FFCC00"/>
                </a:solidFill>
                <a:ln>
                  <a:solidFill>
                    <a:srgbClr val="666699"/>
                  </a:solidFill>
                </a:ln>
              </c:spPr>
            </c:marker>
          </c:dPt>
          <c:dPt>
            <c:idx val="18"/>
            <c:spPr>
              <a:solidFill>
                <a:srgbClr val="558ED5"/>
              </a:solidFill>
              <a:ln w="3175">
                <a:noFill/>
              </a:ln>
            </c:spPr>
            <c:marker>
              <c:size val="28"/>
              <c:spPr>
                <a:solidFill>
                  <a:srgbClr val="33CCCC"/>
                </a:solidFill>
                <a:ln>
                  <a:solidFill>
                    <a:srgbClr val="666699"/>
                  </a:solidFill>
                </a:ln>
              </c:spPr>
            </c:marker>
          </c:dPt>
          <c:xVal>
            <c:numRef>
              <c:f>'Synth.'!$C$4:$C$22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'Synth.'!$D$4:$D$22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1113282"/>
        <c:axId val="10019539"/>
      </c:scatterChart>
      <c:valAx>
        <c:axId val="1113282"/>
        <c:scaling>
          <c:orientation val="minMax"/>
          <c:max val="20"/>
          <c:min val="0"/>
        </c:scaling>
        <c:axPos val="b"/>
        <c:title>
          <c:tx>
            <c:rich>
              <a:bodyPr vert="horz" rot="0" anchor="ctr"/>
              <a:lstStyle/>
              <a:p>
                <a:pPr algn="ctr">
                  <a:defRPr/>
                </a:pPr>
                <a:r>
                  <a:rPr lang="en-US" cap="none" sz="1400" b="1" i="0" u="none" baseline="0">
                    <a:solidFill>
                      <a:srgbClr val="808080"/>
                    </a:solidFill>
                    <a:latin typeface="Calibri"/>
                    <a:ea typeface="Calibri"/>
                    <a:cs typeface="Calibri"/>
                  </a:rPr>
                  <a:t>Priorité de
</a:t>
                </a:r>
                <a:r>
                  <a:rPr lang="en-US" cap="none" sz="1400" b="1" i="0" u="none" baseline="0">
                    <a:solidFill>
                      <a:srgbClr val="808080"/>
                    </a:solidFill>
                    <a:latin typeface="Calibri"/>
                    <a:ea typeface="Calibri"/>
                    <a:cs typeface="Calibri"/>
                  </a:rPr>
                  <a:t>l'entreprise</a:t>
                </a:r>
              </a:p>
            </c:rich>
          </c:tx>
          <c:layout>
            <c:manualLayout>
              <c:xMode val="factor"/>
              <c:yMode val="factor"/>
              <c:x val="0.02825"/>
              <c:y val="0.126"/>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10019539"/>
        <c:crosses val="autoZero"/>
        <c:crossBetween val="midCat"/>
        <c:dispUnits/>
      </c:valAx>
      <c:valAx>
        <c:axId val="10019539"/>
        <c:scaling>
          <c:orientation val="minMax"/>
          <c:max val="20"/>
          <c:min val="0"/>
        </c:scaling>
        <c:axPos val="l"/>
        <c:title>
          <c:tx>
            <c:rich>
              <a:bodyPr vert="horz" rot="-5400000" anchor="ctr"/>
              <a:lstStyle/>
              <a:p>
                <a:pPr algn="ctr">
                  <a:defRPr/>
                </a:pPr>
                <a:r>
                  <a:rPr lang="en-US" cap="none" sz="1400" b="1" i="0" u="none" baseline="0">
                    <a:solidFill>
                      <a:srgbClr val="808080"/>
                    </a:solidFill>
                    <a:latin typeface="Calibri"/>
                    <a:ea typeface="Calibri"/>
                    <a:cs typeface="Calibri"/>
                  </a:rPr>
                  <a:t>Priorités pour les parties prenantes</a:t>
                </a:r>
              </a:p>
            </c:rich>
          </c:tx>
          <c:layout>
            <c:manualLayout>
              <c:xMode val="factor"/>
              <c:yMode val="factor"/>
              <c:x val="0.00375"/>
              <c:y val="0.04325"/>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1113282"/>
        <c:crosses val="autoZero"/>
        <c:crossBetween val="midCat"/>
        <c:dispUnits/>
      </c:valAx>
      <c:spPr>
        <a:gradFill rotWithShape="1">
          <a:gsLst>
            <a:gs pos="0">
              <a:srgbClr val="110000"/>
            </a:gs>
            <a:gs pos="30000">
              <a:srgbClr val="110000"/>
            </a:gs>
            <a:gs pos="100000">
              <a:srgbClr val="FF0000"/>
            </a:gs>
          </a:gsLst>
          <a:path path="rect">
            <a:fillToRect l="50000" t="50000" r="50000" b="50000"/>
          </a:path>
        </a:gra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87"/>
          <c:w val="0.91825"/>
          <c:h val="0.73525"/>
        </c:manualLayout>
      </c:layout>
      <c:scatterChart>
        <c:scatterStyle val="lineMarker"/>
        <c:varyColors val="0"/>
        <c:ser>
          <c:idx val="0"/>
          <c:order val="0"/>
          <c:tx>
            <c:strRef>
              <c:f>'Synth.'!$K$3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6"/>
            <c:spPr>
              <a:solidFill>
                <a:srgbClr val="FFFFFF"/>
              </a:solidFill>
              <a:ln>
                <a:solidFill>
                  <a:srgbClr val="000000"/>
                </a:solidFill>
              </a:ln>
            </c:spPr>
          </c:marker>
          <c:dPt>
            <c:idx val="0"/>
            <c:spPr>
              <a:solidFill>
                <a:srgbClr val="D99694"/>
              </a:solidFill>
              <a:ln w="3175">
                <a:noFill/>
              </a:ln>
            </c:spPr>
            <c:marker>
              <c:size val="26"/>
              <c:spPr>
                <a:solidFill>
                  <a:srgbClr val="969696"/>
                </a:solidFill>
                <a:ln>
                  <a:solidFill>
                    <a:srgbClr val="000000"/>
                  </a:solidFill>
                </a:ln>
              </c:spPr>
            </c:marker>
          </c:dPt>
          <c:dPt>
            <c:idx val="1"/>
            <c:spPr>
              <a:solidFill>
                <a:srgbClr val="D99694"/>
              </a:solidFill>
              <a:ln w="3175">
                <a:noFill/>
              </a:ln>
            </c:spPr>
            <c:marker>
              <c:size val="26"/>
              <c:spPr>
                <a:solidFill>
                  <a:srgbClr val="969696"/>
                </a:solidFill>
                <a:ln>
                  <a:solidFill>
                    <a:srgbClr val="000000"/>
                  </a:solidFill>
                </a:ln>
              </c:spPr>
            </c:marker>
          </c:dPt>
          <c:dPt>
            <c:idx val="2"/>
            <c:spPr>
              <a:solidFill>
                <a:srgbClr val="D99694"/>
              </a:solidFill>
              <a:ln w="3175">
                <a:noFill/>
              </a:ln>
            </c:spPr>
            <c:marker>
              <c:size val="26"/>
              <c:spPr>
                <a:solidFill>
                  <a:srgbClr val="969696"/>
                </a:solidFill>
                <a:ln>
                  <a:solidFill>
                    <a:srgbClr val="000000"/>
                  </a:solidFill>
                </a:ln>
              </c:spPr>
            </c:marker>
          </c:dPt>
          <c:dPt>
            <c:idx val="3"/>
            <c:spPr>
              <a:solidFill>
                <a:srgbClr val="93CDDD"/>
              </a:solidFill>
              <a:ln w="3175">
                <a:noFill/>
              </a:ln>
            </c:spPr>
            <c:marker>
              <c:size val="26"/>
              <c:spPr>
                <a:solidFill>
                  <a:srgbClr val="99CCFF"/>
                </a:solidFill>
                <a:ln>
                  <a:solidFill>
                    <a:srgbClr val="000000"/>
                  </a:solidFill>
                </a:ln>
              </c:spPr>
            </c:marker>
          </c:dPt>
          <c:dPt>
            <c:idx val="4"/>
            <c:spPr>
              <a:solidFill>
                <a:srgbClr val="93CDDD"/>
              </a:solidFill>
              <a:ln w="3175">
                <a:noFill/>
              </a:ln>
            </c:spPr>
            <c:marker>
              <c:size val="26"/>
              <c:spPr>
                <a:solidFill>
                  <a:srgbClr val="99CCFF"/>
                </a:solidFill>
                <a:ln>
                  <a:solidFill>
                    <a:srgbClr val="000000"/>
                  </a:solidFill>
                </a:ln>
              </c:spPr>
            </c:marker>
          </c:dPt>
          <c:dPt>
            <c:idx val="5"/>
            <c:spPr>
              <a:solidFill>
                <a:srgbClr val="93CDDD"/>
              </a:solidFill>
              <a:ln w="3175">
                <a:noFill/>
              </a:ln>
            </c:spPr>
            <c:marker>
              <c:size val="26"/>
              <c:spPr>
                <a:solidFill>
                  <a:srgbClr val="99CCFF"/>
                </a:solidFill>
                <a:ln>
                  <a:solidFill>
                    <a:srgbClr val="000000"/>
                  </a:solidFill>
                </a:ln>
              </c:spPr>
            </c:marker>
          </c:dPt>
          <c:dPt>
            <c:idx val="6"/>
            <c:spPr>
              <a:solidFill>
                <a:srgbClr val="93CDDD"/>
              </a:solidFill>
              <a:ln w="3175">
                <a:noFill/>
              </a:ln>
            </c:spPr>
            <c:marker>
              <c:size val="26"/>
              <c:spPr>
                <a:solidFill>
                  <a:srgbClr val="99CCFF"/>
                </a:solidFill>
                <a:ln>
                  <a:solidFill>
                    <a:srgbClr val="000000"/>
                  </a:solidFill>
                </a:ln>
              </c:spPr>
            </c:marker>
          </c:dPt>
          <c:dPt>
            <c:idx val="7"/>
            <c:spPr>
              <a:solidFill>
                <a:srgbClr val="C3D69B"/>
              </a:solidFill>
              <a:ln w="3175">
                <a:noFill/>
              </a:ln>
            </c:spPr>
            <c:marker>
              <c:size val="26"/>
              <c:spPr>
                <a:solidFill>
                  <a:srgbClr val="C0C0C0"/>
                </a:solidFill>
                <a:ln>
                  <a:solidFill>
                    <a:srgbClr val="000000"/>
                  </a:solidFill>
                </a:ln>
              </c:spPr>
            </c:marker>
          </c:dPt>
          <c:dPt>
            <c:idx val="8"/>
            <c:spPr>
              <a:solidFill>
                <a:srgbClr val="C3D69B"/>
              </a:solidFill>
              <a:ln w="3175">
                <a:noFill/>
              </a:ln>
            </c:spPr>
            <c:marker>
              <c:size val="26"/>
              <c:spPr>
                <a:solidFill>
                  <a:srgbClr val="C0C0C0"/>
                </a:solidFill>
                <a:ln>
                  <a:solidFill>
                    <a:srgbClr val="000000"/>
                  </a:solidFill>
                </a:ln>
              </c:spPr>
            </c:marker>
          </c:dPt>
          <c:dPt>
            <c:idx val="9"/>
            <c:spPr>
              <a:solidFill>
                <a:srgbClr val="C3D69B"/>
              </a:solidFill>
              <a:ln w="3175">
                <a:noFill/>
              </a:ln>
            </c:spPr>
            <c:marker>
              <c:size val="26"/>
              <c:spPr>
                <a:solidFill>
                  <a:srgbClr val="C0C0C0"/>
                </a:solidFill>
                <a:ln>
                  <a:solidFill>
                    <a:srgbClr val="000000"/>
                  </a:solidFill>
                </a:ln>
              </c:spPr>
            </c:marker>
          </c:dPt>
          <c:dPt>
            <c:idx val="10"/>
            <c:spPr>
              <a:solidFill>
                <a:srgbClr val="D99694"/>
              </a:solidFill>
              <a:ln w="3175">
                <a:noFill/>
              </a:ln>
            </c:spPr>
            <c:marker>
              <c:size val="26"/>
              <c:spPr>
                <a:solidFill>
                  <a:srgbClr val="969696"/>
                </a:solidFill>
                <a:ln>
                  <a:solidFill>
                    <a:srgbClr val="000000"/>
                  </a:solidFill>
                </a:ln>
              </c:spPr>
            </c:marker>
          </c:dPt>
          <c:dPt>
            <c:idx val="11"/>
            <c:spPr>
              <a:solidFill>
                <a:srgbClr val="D99694"/>
              </a:solidFill>
              <a:ln w="3175">
                <a:noFill/>
              </a:ln>
            </c:spPr>
            <c:marker>
              <c:size val="26"/>
              <c:spPr>
                <a:solidFill>
                  <a:srgbClr val="969696"/>
                </a:solidFill>
                <a:ln>
                  <a:solidFill>
                    <a:srgbClr val="000000"/>
                  </a:solidFill>
                </a:ln>
              </c:spPr>
            </c:marker>
          </c:dPt>
          <c:dPt>
            <c:idx val="12"/>
            <c:spPr>
              <a:solidFill>
                <a:srgbClr val="558ED5"/>
              </a:solidFill>
              <a:ln w="3175">
                <a:noFill/>
              </a:ln>
            </c:spPr>
            <c:marker>
              <c:size val="26"/>
              <c:spPr>
                <a:solidFill>
                  <a:srgbClr val="33CCCC"/>
                </a:solidFill>
                <a:ln>
                  <a:solidFill>
                    <a:srgbClr val="000000"/>
                  </a:solidFill>
                </a:ln>
              </c:spPr>
            </c:marker>
          </c:dPt>
          <c:dPt>
            <c:idx val="13"/>
            <c:spPr>
              <a:solidFill>
                <a:srgbClr val="558ED5"/>
              </a:solidFill>
              <a:ln w="3175">
                <a:noFill/>
              </a:ln>
            </c:spPr>
            <c:marker>
              <c:size val="26"/>
              <c:spPr>
                <a:solidFill>
                  <a:srgbClr val="33CCCC"/>
                </a:solidFill>
                <a:ln>
                  <a:solidFill>
                    <a:srgbClr val="000000"/>
                  </a:solidFill>
                </a:ln>
              </c:spPr>
            </c:marker>
          </c:dPt>
          <c:dPt>
            <c:idx val="14"/>
            <c:spPr>
              <a:solidFill>
                <a:srgbClr val="558ED5"/>
              </a:solidFill>
              <a:ln w="3175">
                <a:noFill/>
              </a:ln>
            </c:spPr>
            <c:marker>
              <c:size val="26"/>
              <c:spPr>
                <a:solidFill>
                  <a:srgbClr val="33CCCC"/>
                </a:solidFill>
                <a:ln>
                  <a:solidFill>
                    <a:srgbClr val="000000"/>
                  </a:solidFill>
                </a:ln>
              </c:spPr>
            </c:marker>
          </c:dPt>
          <c:dPt>
            <c:idx val="15"/>
            <c:spPr>
              <a:solidFill>
                <a:srgbClr val="FFC000"/>
              </a:solidFill>
              <a:ln w="3175">
                <a:noFill/>
              </a:ln>
            </c:spPr>
            <c:marker>
              <c:size val="26"/>
              <c:spPr>
                <a:solidFill>
                  <a:srgbClr val="FFCC00"/>
                </a:solidFill>
                <a:ln>
                  <a:solidFill>
                    <a:srgbClr val="000000"/>
                  </a:solidFill>
                </a:ln>
              </c:spPr>
            </c:marker>
          </c:dPt>
          <c:dPt>
            <c:idx val="16"/>
            <c:spPr>
              <a:solidFill>
                <a:srgbClr val="FFC000"/>
              </a:solidFill>
              <a:ln w="3175">
                <a:noFill/>
              </a:ln>
            </c:spPr>
            <c:marker>
              <c:size val="26"/>
              <c:spPr>
                <a:solidFill>
                  <a:srgbClr val="FFCC00"/>
                </a:solidFill>
                <a:ln>
                  <a:solidFill>
                    <a:srgbClr val="000000"/>
                  </a:solidFill>
                </a:ln>
              </c:spPr>
            </c:marker>
          </c:dPt>
          <c:dPt>
            <c:idx val="17"/>
            <c:spPr>
              <a:solidFill>
                <a:srgbClr val="FFC000"/>
              </a:solidFill>
              <a:ln w="3175">
                <a:noFill/>
              </a:ln>
            </c:spPr>
            <c:marker>
              <c:size val="26"/>
              <c:spPr>
                <a:solidFill>
                  <a:srgbClr val="FFCC00"/>
                </a:solidFill>
                <a:ln>
                  <a:solidFill>
                    <a:srgbClr val="000000"/>
                  </a:solidFill>
                </a:ln>
              </c:spPr>
            </c:marker>
          </c:dPt>
          <c:dPt>
            <c:idx val="18"/>
            <c:spPr>
              <a:solidFill>
                <a:srgbClr val="558ED5"/>
              </a:solidFill>
              <a:ln w="3175">
                <a:noFill/>
              </a:ln>
            </c:spPr>
            <c:marker>
              <c:size val="26"/>
              <c:spPr>
                <a:solidFill>
                  <a:srgbClr val="33CCCC"/>
                </a:solidFill>
                <a:ln>
                  <a:solidFill>
                    <a:srgbClr val="000000"/>
                  </a:solidFill>
                </a:ln>
              </c:spPr>
            </c:marker>
          </c:dPt>
          <c:dLbls>
            <c:dLbl>
              <c:idx val="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4</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5</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6</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7</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8</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9</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10</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11</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12</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13</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14</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15</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16</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17</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18</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19</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xVal>
            <c:numRef>
              <c:f>'Synth.'!$J$4:$J$22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'Synth.'!$K$4:$K$22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23066988"/>
        <c:axId val="6276301"/>
      </c:scatterChart>
      <c:valAx>
        <c:axId val="23066988"/>
        <c:scaling>
          <c:orientation val="minMax"/>
          <c:max val="20"/>
          <c:min val="0"/>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out"/>
        <c:minorTickMark val="none"/>
        <c:tickLblPos val="none"/>
        <c:spPr>
          <a:ln w="3175">
            <a:solidFill>
              <a:srgbClr val="808080"/>
            </a:solidFill>
          </a:ln>
        </c:spPr>
        <c:crossAx val="6276301"/>
        <c:crosses val="autoZero"/>
        <c:crossBetween val="midCat"/>
        <c:dispUnits/>
        <c:majorUnit val="1"/>
        <c:minorUnit val="1"/>
      </c:valAx>
      <c:valAx>
        <c:axId val="6276301"/>
        <c:scaling>
          <c:orientation val="minMax"/>
          <c:max val="20"/>
          <c:min val="0"/>
        </c:scaling>
        <c:axPos val="l"/>
        <c:delete val="0"/>
        <c:numFmt formatCode="General" sourceLinked="1"/>
        <c:majorTickMark val="out"/>
        <c:minorTickMark val="none"/>
        <c:tickLblPos val="none"/>
        <c:spPr>
          <a:ln w="3175">
            <a:solidFill>
              <a:srgbClr val="808080"/>
            </a:solidFill>
          </a:ln>
        </c:spPr>
        <c:crossAx val="23066988"/>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xdr:row>
      <xdr:rowOff>28575</xdr:rowOff>
    </xdr:from>
    <xdr:to>
      <xdr:col>3</xdr:col>
      <xdr:colOff>3438525</xdr:colOff>
      <xdr:row>8</xdr:row>
      <xdr:rowOff>295275</xdr:rowOff>
    </xdr:to>
    <xdr:pic>
      <xdr:nvPicPr>
        <xdr:cNvPr id="1" name="Image 2" descr="Figure 2 - concept de RSE selon l'iso 26000-2010.jpg"/>
        <xdr:cNvPicPr preferRelativeResize="1">
          <a:picLocks noChangeAspect="1"/>
        </xdr:cNvPicPr>
      </xdr:nvPicPr>
      <xdr:blipFill>
        <a:blip r:embed="rId1"/>
        <a:stretch>
          <a:fillRect/>
        </a:stretch>
      </xdr:blipFill>
      <xdr:spPr>
        <a:xfrm>
          <a:off x="8258175" y="1028700"/>
          <a:ext cx="3333750" cy="2152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438150</xdr:rowOff>
    </xdr:from>
    <xdr:to>
      <xdr:col>5</xdr:col>
      <xdr:colOff>600075</xdr:colOff>
      <xdr:row>1</xdr:row>
      <xdr:rowOff>457200</xdr:rowOff>
    </xdr:to>
    <xdr:grpSp>
      <xdr:nvGrpSpPr>
        <xdr:cNvPr id="1" name="Groupe 5"/>
        <xdr:cNvGrpSpPr>
          <a:grpSpLocks/>
        </xdr:cNvGrpSpPr>
      </xdr:nvGrpSpPr>
      <xdr:grpSpPr>
        <a:xfrm>
          <a:off x="7258050" y="438150"/>
          <a:ext cx="904875" cy="581025"/>
          <a:chOff x="7391397" y="466725"/>
          <a:chExt cx="866778" cy="581024"/>
        </a:xfrm>
        <a:solidFill>
          <a:srgbClr val="FFFFFF"/>
        </a:solidFill>
      </xdr:grpSpPr>
      <xdr:sp>
        <xdr:nvSpPr>
          <xdr:cNvPr id="2" name="Flèche à angle droit 3"/>
          <xdr:cNvSpPr>
            <a:spLocks/>
          </xdr:cNvSpPr>
        </xdr:nvSpPr>
        <xdr:spPr>
          <a:xfrm flipH="1" flipV="1">
            <a:off x="7391397" y="523811"/>
            <a:ext cx="802853" cy="523938"/>
          </a:xfrm>
          <a:custGeom>
            <a:pathLst>
              <a:path h="523874" w="802909">
                <a:moveTo>
                  <a:pt x="0" y="316242"/>
                </a:moveTo>
                <a:lnTo>
                  <a:pt x="550349" y="316242"/>
                </a:lnTo>
                <a:lnTo>
                  <a:pt x="550349" y="143746"/>
                </a:lnTo>
                <a:lnTo>
                  <a:pt x="505422" y="143746"/>
                </a:lnTo>
                <a:lnTo>
                  <a:pt x="654165" y="0"/>
                </a:lnTo>
                <a:lnTo>
                  <a:pt x="802909" y="143746"/>
                </a:lnTo>
                <a:lnTo>
                  <a:pt x="757982" y="143746"/>
                </a:lnTo>
                <a:lnTo>
                  <a:pt x="757982" y="523874"/>
                </a:lnTo>
                <a:lnTo>
                  <a:pt x="0" y="523874"/>
                </a:lnTo>
                <a:lnTo>
                  <a:pt x="0" y="316242"/>
                </a:lnTo>
                <a:close/>
              </a:path>
            </a:pathLst>
          </a:cu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ZoneTexte 4"/>
          <xdr:cNvSpPr txBox="1">
            <a:spLocks noChangeArrowheads="1"/>
          </xdr:cNvSpPr>
        </xdr:nvSpPr>
        <xdr:spPr>
          <a:xfrm>
            <a:off x="7391397" y="466725"/>
            <a:ext cx="866778" cy="4286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N</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CHOIX</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0.89325</cdr:y>
    </cdr:from>
    <cdr:to>
      <cdr:x>0.07325</cdr:x>
      <cdr:y>1</cdr:y>
    </cdr:to>
    <cdr:sp>
      <cdr:nvSpPr>
        <cdr:cNvPr id="1" name="ZoneTexte 1"/>
        <cdr:cNvSpPr txBox="1">
          <a:spLocks noChangeArrowheads="1"/>
        </cdr:cNvSpPr>
      </cdr:nvSpPr>
      <cdr:spPr>
        <a:xfrm>
          <a:off x="-47624" y="5095875"/>
          <a:ext cx="885825" cy="657225"/>
        </a:xfrm>
        <a:prstGeom prst="rect">
          <a:avLst/>
        </a:prstGeom>
        <a:noFill/>
        <a:ln w="9525" cmpd="sng">
          <a:noFill/>
        </a:ln>
      </cdr:spPr>
      <cdr:txBody>
        <a:bodyPr vertOverflow="clip" wrap="square" lIns="91440" tIns="45720" rIns="91440" bIns="0" anchor="b"/>
        <a:p>
          <a:pPr algn="l">
            <a:defRPr/>
          </a:pPr>
          <a:r>
            <a:rPr lang="en-US" cap="none" sz="1400" b="1" i="0" u="none" baseline="0">
              <a:solidFill>
                <a:srgbClr val="000000"/>
              </a:solidFill>
              <a:latin typeface="Calibri"/>
              <a:ea typeface="Calibri"/>
              <a:cs typeface="Calibri"/>
            </a:rPr>
            <a:t>PRIORITÉ
</a:t>
          </a:r>
          <a:r>
            <a:rPr lang="en-US" cap="none" sz="1400" b="1" i="0" u="none" baseline="0">
              <a:solidFill>
                <a:srgbClr val="000000"/>
              </a:solidFill>
              <a:latin typeface="Calibri"/>
              <a:ea typeface="Calibri"/>
              <a:cs typeface="Calibri"/>
            </a:rPr>
            <a:t>FAIBLE</a:t>
          </a:r>
        </a:p>
      </cdr:txBody>
    </cdr:sp>
  </cdr:relSizeAnchor>
  <cdr:relSizeAnchor xmlns:cdr="http://schemas.openxmlformats.org/drawingml/2006/chartDrawing">
    <cdr:from>
      <cdr:x>0.89275</cdr:x>
      <cdr:y>0.10325</cdr:y>
    </cdr:from>
    <cdr:to>
      <cdr:x>0.97625</cdr:x>
      <cdr:y>0.18625</cdr:y>
    </cdr:to>
    <cdr:sp>
      <cdr:nvSpPr>
        <cdr:cNvPr id="2" name="ZoneTexte 1"/>
        <cdr:cNvSpPr txBox="1">
          <a:spLocks noChangeArrowheads="1"/>
        </cdr:cNvSpPr>
      </cdr:nvSpPr>
      <cdr:spPr>
        <a:xfrm>
          <a:off x="10115550" y="581025"/>
          <a:ext cx="942975" cy="476250"/>
        </a:xfrm>
        <a:prstGeom prst="rect">
          <a:avLst/>
        </a:prstGeom>
        <a:noFill/>
        <a:ln w="9525" cmpd="sng">
          <a:noFill/>
        </a:ln>
      </cdr:spPr>
      <cdr:txBody>
        <a:bodyPr vertOverflow="clip" wrap="square"/>
        <a:p>
          <a:pPr algn="r">
            <a:defRPr/>
          </a:pPr>
          <a:r>
            <a:rPr lang="en-US" cap="none" sz="1400" b="1" i="0" u="none" baseline="0">
              <a:solidFill>
                <a:srgbClr val="FF0000"/>
              </a:solidFill>
              <a:latin typeface="Calibri"/>
              <a:ea typeface="Calibri"/>
              <a:cs typeface="Calibri"/>
            </a:rPr>
            <a:t>PRIORITÉ
</a:t>
          </a:r>
          <a:r>
            <a:rPr lang="en-US" cap="none" sz="1400" b="1" i="0" u="none" baseline="0">
              <a:solidFill>
                <a:srgbClr val="FF0000"/>
              </a:solidFill>
              <a:latin typeface="Calibri"/>
              <a:ea typeface="Calibri"/>
              <a:cs typeface="Calibri"/>
            </a:rPr>
            <a:t>MAJEUR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0.24875</cdr:x>
      <cdr:y>0.00575</cdr:y>
    </cdr:from>
    <cdr:to>
      <cdr:x>0.27825</cdr:x>
      <cdr:y>0.0625</cdr:y>
    </cdr:to>
    <cdr:sp>
      <cdr:nvSpPr>
        <cdr:cNvPr id="1" name="Losange 3"/>
        <cdr:cNvSpPr>
          <a:spLocks/>
        </cdr:cNvSpPr>
      </cdr:nvSpPr>
      <cdr:spPr>
        <a:xfrm>
          <a:off x="2819400" y="28575"/>
          <a:ext cx="333375" cy="323850"/>
        </a:xfrm>
        <a:prstGeom prst="diamond">
          <a:avLst/>
        </a:prstGeom>
        <a:no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76200</xdr:rowOff>
    </xdr:from>
    <xdr:to>
      <xdr:col>16</xdr:col>
      <xdr:colOff>409575</xdr:colOff>
      <xdr:row>25</xdr:row>
      <xdr:rowOff>85725</xdr:rowOff>
    </xdr:to>
    <xdr:graphicFrame>
      <xdr:nvGraphicFramePr>
        <xdr:cNvPr id="1" name="Graphique 3"/>
        <xdr:cNvGraphicFramePr/>
      </xdr:nvGraphicFramePr>
      <xdr:xfrm>
        <a:off x="1047750" y="723900"/>
        <a:ext cx="11334750" cy="5705475"/>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2</xdr:row>
      <xdr:rowOff>66675</xdr:rowOff>
    </xdr:from>
    <xdr:to>
      <xdr:col>16</xdr:col>
      <xdr:colOff>438150</xdr:colOff>
      <xdr:row>25</xdr:row>
      <xdr:rowOff>76200</xdr:rowOff>
    </xdr:to>
    <xdr:graphicFrame>
      <xdr:nvGraphicFramePr>
        <xdr:cNvPr id="2" name="Graphique 4"/>
        <xdr:cNvGraphicFramePr/>
      </xdr:nvGraphicFramePr>
      <xdr:xfrm>
        <a:off x="1076325" y="714375"/>
        <a:ext cx="11334750" cy="5705475"/>
      </xdr:xfrm>
      <a:graphic>
        <a:graphicData uri="http://schemas.openxmlformats.org/drawingml/2006/chart">
          <c:chart xmlns:c="http://schemas.openxmlformats.org/drawingml/2006/chart" r:id="rId2"/>
        </a:graphicData>
      </a:graphic>
    </xdr:graphicFrame>
    <xdr:clientData/>
  </xdr:twoCellAnchor>
  <xdr:twoCellAnchor>
    <xdr:from>
      <xdr:col>5</xdr:col>
      <xdr:colOff>133350</xdr:colOff>
      <xdr:row>4</xdr:row>
      <xdr:rowOff>123825</xdr:rowOff>
    </xdr:from>
    <xdr:to>
      <xdr:col>5</xdr:col>
      <xdr:colOff>419100</xdr:colOff>
      <xdr:row>5</xdr:row>
      <xdr:rowOff>152400</xdr:rowOff>
    </xdr:to>
    <xdr:sp>
      <xdr:nvSpPr>
        <xdr:cNvPr id="3" name="Ellipse 6"/>
        <xdr:cNvSpPr>
          <a:spLocks/>
        </xdr:cNvSpPr>
      </xdr:nvSpPr>
      <xdr:spPr>
        <a:xfrm>
          <a:off x="3933825" y="1266825"/>
          <a:ext cx="285750" cy="2762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31"/>
  <sheetViews>
    <sheetView showGridLines="0" tabSelected="1" zoomScalePageLayoutView="0" workbookViewId="0" topLeftCell="A1">
      <selection activeCell="E9" sqref="E9"/>
    </sheetView>
  </sheetViews>
  <sheetFormatPr defaultColWidth="11.421875" defaultRowHeight="15"/>
  <cols>
    <col min="1" max="1" width="5.00390625" style="99" customWidth="1"/>
    <col min="2" max="2" width="6.8515625" style="99" customWidth="1"/>
    <col min="3" max="3" width="110.421875" style="99" customWidth="1"/>
    <col min="4" max="4" width="52.8515625" style="99" customWidth="1"/>
    <col min="5" max="16384" width="11.421875" style="99" customWidth="1"/>
  </cols>
  <sheetData>
    <row r="2" spans="2:4" s="97" customFormat="1" ht="23.25">
      <c r="B2" s="127" t="s">
        <v>144</v>
      </c>
      <c r="C2" s="127"/>
      <c r="D2" s="127"/>
    </row>
    <row r="3" spans="2:4" s="97" customFormat="1" ht="24.75" customHeight="1">
      <c r="B3" s="128" t="s">
        <v>158</v>
      </c>
      <c r="C3" s="128"/>
      <c r="D3" s="128"/>
    </row>
    <row r="5" spans="2:4" ht="18.75" customHeight="1">
      <c r="B5" s="143" t="s">
        <v>139</v>
      </c>
      <c r="C5" s="143"/>
      <c r="D5" s="98"/>
    </row>
    <row r="6" spans="2:4" ht="57.75" customHeight="1">
      <c r="B6" s="136" t="s">
        <v>138</v>
      </c>
      <c r="C6" s="136"/>
      <c r="D6" s="100"/>
    </row>
    <row r="7" spans="2:4" ht="15.75">
      <c r="B7" s="137" t="s">
        <v>142</v>
      </c>
      <c r="C7" s="137"/>
      <c r="D7" s="100"/>
    </row>
    <row r="8" spans="2:4" ht="56.25" customHeight="1">
      <c r="B8" s="136" t="s">
        <v>145</v>
      </c>
      <c r="C8" s="136"/>
      <c r="D8" s="100"/>
    </row>
    <row r="9" spans="2:4" ht="36" customHeight="1">
      <c r="B9" s="136" t="s">
        <v>140</v>
      </c>
      <c r="C9" s="136"/>
      <c r="D9" s="101" t="s">
        <v>143</v>
      </c>
    </row>
    <row r="11" spans="2:4" ht="20.25" customHeight="1">
      <c r="B11" s="129" t="s">
        <v>155</v>
      </c>
      <c r="C11" s="130"/>
      <c r="D11" s="131"/>
    </row>
    <row r="12" spans="2:4" ht="20.25" customHeight="1">
      <c r="B12" s="138" t="s">
        <v>159</v>
      </c>
      <c r="C12" s="139"/>
      <c r="D12" s="140"/>
    </row>
    <row r="13" spans="2:4" ht="6" customHeight="1">
      <c r="B13" s="102"/>
      <c r="C13" s="103"/>
      <c r="D13" s="100"/>
    </row>
    <row r="14" spans="2:4" ht="24.75" customHeight="1">
      <c r="B14" s="104" t="s">
        <v>147</v>
      </c>
      <c r="C14" s="105"/>
      <c r="D14" s="100"/>
    </row>
    <row r="15" spans="2:4" ht="32.25" customHeight="1">
      <c r="B15" s="106" t="s">
        <v>148</v>
      </c>
      <c r="C15" s="134" t="s">
        <v>154</v>
      </c>
      <c r="D15" s="135"/>
    </row>
    <row r="16" spans="2:4" ht="33" customHeight="1">
      <c r="B16" s="106" t="s">
        <v>149</v>
      </c>
      <c r="C16" s="134" t="s">
        <v>157</v>
      </c>
      <c r="D16" s="135"/>
    </row>
    <row r="17" spans="2:4" ht="21">
      <c r="B17" s="106" t="s">
        <v>150</v>
      </c>
      <c r="C17" s="141" t="s">
        <v>146</v>
      </c>
      <c r="D17" s="142"/>
    </row>
    <row r="18" spans="2:4" ht="80.25" customHeight="1">
      <c r="B18" s="107" t="s">
        <v>151</v>
      </c>
      <c r="C18" s="134" t="s">
        <v>153</v>
      </c>
      <c r="D18" s="135"/>
    </row>
    <row r="19" spans="2:4" ht="10.5" customHeight="1">
      <c r="B19" s="102"/>
      <c r="C19" s="103"/>
      <c r="D19" s="100"/>
    </row>
    <row r="20" spans="2:4" ht="53.25" customHeight="1">
      <c r="B20" s="124" t="s">
        <v>152</v>
      </c>
      <c r="C20" s="125"/>
      <c r="D20" s="126"/>
    </row>
    <row r="21" spans="1:4" ht="15.75">
      <c r="A21" s="132" t="s">
        <v>156</v>
      </c>
      <c r="B21" s="133"/>
      <c r="C21" s="133"/>
      <c r="D21" s="133"/>
    </row>
    <row r="28" ht="15.75">
      <c r="C28" s="108"/>
    </row>
    <row r="31" ht="15.75">
      <c r="C31" s="109"/>
    </row>
  </sheetData>
  <sheetProtection sheet="1" objects="1" scenarios="1" selectLockedCells="1" selectUnlockedCells="1"/>
  <mergeCells count="15">
    <mergeCell ref="B20:D20"/>
    <mergeCell ref="B2:D2"/>
    <mergeCell ref="B3:D3"/>
    <mergeCell ref="B11:D11"/>
    <mergeCell ref="A21:D21"/>
    <mergeCell ref="C18:D18"/>
    <mergeCell ref="B9:C9"/>
    <mergeCell ref="B8:C8"/>
    <mergeCell ref="B7:C7"/>
    <mergeCell ref="B6:C6"/>
    <mergeCell ref="B12:D12"/>
    <mergeCell ref="C15:D15"/>
    <mergeCell ref="C16:D16"/>
    <mergeCell ref="C17:D17"/>
    <mergeCell ref="B5:C5"/>
  </mergeCells>
  <printOptions/>
  <pageMargins left="0.15748031496062992" right="0.15748031496062992" top="0.7480314960629921" bottom="0.7480314960629921" header="0.31496062992125984" footer="0.31496062992125984"/>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23"/>
  <sheetViews>
    <sheetView zoomScale="80" zoomScaleNormal="80" zoomScalePageLayoutView="0" workbookViewId="0" topLeftCell="A1">
      <selection activeCell="C11" sqref="C11"/>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ht="22.5" customHeight="1">
      <c r="B1" s="51" t="s">
        <v>83</v>
      </c>
    </row>
    <row r="2" spans="2:4" ht="31.5">
      <c r="B2" s="21" t="s">
        <v>27</v>
      </c>
      <c r="C2" s="3" t="s">
        <v>0</v>
      </c>
      <c r="D2" s="3" t="s">
        <v>141</v>
      </c>
    </row>
    <row r="3" spans="1:4" s="7" customFormat="1" ht="27" customHeight="1">
      <c r="A3" s="22">
        <v>1</v>
      </c>
      <c r="B3" s="6" t="s">
        <v>35</v>
      </c>
      <c r="C3" s="26"/>
      <c r="D3" s="26"/>
    </row>
    <row r="4" spans="1:4" s="7" customFormat="1" ht="27" customHeight="1">
      <c r="A4" s="22">
        <v>2</v>
      </c>
      <c r="B4" s="23" t="s">
        <v>37</v>
      </c>
      <c r="C4" s="27"/>
      <c r="D4" s="27"/>
    </row>
    <row r="5" spans="1:4" s="7" customFormat="1" ht="27" customHeight="1">
      <c r="A5" s="22">
        <v>3</v>
      </c>
      <c r="B5" s="6" t="s">
        <v>38</v>
      </c>
      <c r="C5" s="26"/>
      <c r="D5" s="26"/>
    </row>
    <row r="6" spans="1:4" s="7" customFormat="1" ht="27" customHeight="1">
      <c r="A6" s="22">
        <v>4</v>
      </c>
      <c r="B6" s="23" t="s">
        <v>39</v>
      </c>
      <c r="C6" s="27"/>
      <c r="D6" s="27"/>
    </row>
    <row r="7" spans="1:4" s="7" customFormat="1" ht="27" customHeight="1">
      <c r="A7" s="22">
        <v>5</v>
      </c>
      <c r="B7" s="6" t="s">
        <v>40</v>
      </c>
      <c r="C7" s="26"/>
      <c r="D7" s="26"/>
    </row>
    <row r="8" spans="1:4" s="7" customFormat="1" ht="27" customHeight="1">
      <c r="A8" s="22">
        <v>6</v>
      </c>
      <c r="B8" s="23" t="s">
        <v>41</v>
      </c>
      <c r="C8" s="27"/>
      <c r="D8" s="27"/>
    </row>
    <row r="9" spans="1:4" s="7" customFormat="1" ht="27" customHeight="1">
      <c r="A9" s="22">
        <v>7</v>
      </c>
      <c r="B9" s="6" t="s">
        <v>42</v>
      </c>
      <c r="C9" s="26"/>
      <c r="D9" s="26"/>
    </row>
    <row r="10" spans="1:4" s="7" customFormat="1" ht="27" customHeight="1">
      <c r="A10" s="22">
        <v>8</v>
      </c>
      <c r="B10" s="23" t="s">
        <v>43</v>
      </c>
      <c r="C10" s="27"/>
      <c r="D10" s="27"/>
    </row>
    <row r="11" spans="1:4" s="7" customFormat="1" ht="27" customHeight="1">
      <c r="A11" s="22">
        <v>9</v>
      </c>
      <c r="B11" s="6" t="s">
        <v>44</v>
      </c>
      <c r="C11" s="26"/>
      <c r="D11" s="26"/>
    </row>
    <row r="12" spans="1:4" s="7" customFormat="1" ht="27" customHeight="1">
      <c r="A12" s="22">
        <v>10</v>
      </c>
      <c r="B12" s="23" t="s">
        <v>45</v>
      </c>
      <c r="C12" s="27"/>
      <c r="D12" s="27"/>
    </row>
    <row r="13" spans="1:4" s="7" customFormat="1" ht="27" customHeight="1">
      <c r="A13" s="22">
        <v>11</v>
      </c>
      <c r="B13" s="6" t="s">
        <v>46</v>
      </c>
      <c r="C13" s="26"/>
      <c r="D13" s="26"/>
    </row>
    <row r="14" spans="1:4" s="7" customFormat="1" ht="27" customHeight="1">
      <c r="A14" s="22">
        <v>12</v>
      </c>
      <c r="B14" s="23" t="s">
        <v>49</v>
      </c>
      <c r="C14" s="27"/>
      <c r="D14" s="27"/>
    </row>
    <row r="15" spans="1:4" s="7" customFormat="1" ht="27" customHeight="1">
      <c r="A15" s="22">
        <v>13</v>
      </c>
      <c r="B15" s="6" t="s">
        <v>48</v>
      </c>
      <c r="C15" s="26"/>
      <c r="D15" s="26"/>
    </row>
    <row r="16" spans="1:4" s="7" customFormat="1" ht="27" customHeight="1">
      <c r="A16" s="22">
        <v>14</v>
      </c>
      <c r="B16" s="23" t="s">
        <v>47</v>
      </c>
      <c r="C16" s="27"/>
      <c r="D16" s="27"/>
    </row>
    <row r="17" spans="1:4" s="7" customFormat="1" ht="27" customHeight="1">
      <c r="A17" s="22">
        <v>15</v>
      </c>
      <c r="B17" s="6" t="s">
        <v>50</v>
      </c>
      <c r="C17" s="26"/>
      <c r="D17" s="26"/>
    </row>
    <row r="18" spans="1:4" s="7" customFormat="1" ht="27" customHeight="1">
      <c r="A18" s="22">
        <v>16</v>
      </c>
      <c r="B18" s="23" t="s">
        <v>51</v>
      </c>
      <c r="C18" s="27"/>
      <c r="D18" s="27"/>
    </row>
    <row r="19" spans="1:4" s="7" customFormat="1" ht="27" customHeight="1">
      <c r="A19" s="22">
        <v>17</v>
      </c>
      <c r="B19" s="6" t="s">
        <v>52</v>
      </c>
      <c r="C19" s="26"/>
      <c r="D19" s="26"/>
    </row>
    <row r="20" spans="1:4" s="7" customFormat="1" ht="27" customHeight="1">
      <c r="A20" s="22">
        <v>18</v>
      </c>
      <c r="B20" s="23" t="s">
        <v>53</v>
      </c>
      <c r="C20" s="27"/>
      <c r="D20" s="27"/>
    </row>
    <row r="21" spans="1:4" s="7" customFormat="1" ht="27" customHeight="1">
      <c r="A21" s="22">
        <v>19</v>
      </c>
      <c r="B21" s="6" t="s">
        <v>54</v>
      </c>
      <c r="C21" s="26"/>
      <c r="D21" s="26"/>
    </row>
    <row r="22" spans="1:4" s="7" customFormat="1" ht="27" customHeight="1">
      <c r="A22" s="22">
        <v>20</v>
      </c>
      <c r="B22" s="24" t="s">
        <v>55</v>
      </c>
      <c r="C22" s="28"/>
      <c r="D22" s="32">
        <f>IF(C23=0,"MERCI DE VOTRE COLLABORATION!","")</f>
      </c>
    </row>
    <row r="23" ht="18.75">
      <c r="C23" s="25">
        <f>COUNTBLANK(C3:C22)+COUNTBLANK(D3:D21)</f>
        <v>39</v>
      </c>
    </row>
  </sheetData>
  <sheetProtection sheet="1" objects="1" scenarios="1" selectLockedCells="1"/>
  <dataValidations count="2">
    <dataValidation type="list" allowBlank="1" showErrorMessage="1" errorTitle="Réponse non valide." error="Merci de selectionnez une réponse." sqref="C3:D21">
      <formula1>"Oui, tout à fait d'accord,Plutôt d'accord,Plutôt pas d'accord,Non, pas du tout d'accord,Non concerné "</formula1>
    </dataValidation>
    <dataValidation type="list" allowBlank="1" showInputMessage="1" showErrorMessage="1" sqref="C22">
      <formula1>"Un client,Un collaborateur/salarié,Un fournisseur,Une collectivité/organisme local,Un prestataire,Un actionnaire,Autre"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A1:DV925"/>
  <sheetViews>
    <sheetView zoomScalePageLayoutView="0" workbookViewId="0" topLeftCell="A1">
      <pane xSplit="1" topLeftCell="B1" activePane="topRight" state="frozen"/>
      <selection pane="topLeft" activeCell="A1" sqref="A1"/>
      <selection pane="topRight" activeCell="CV24" sqref="CV24"/>
    </sheetView>
  </sheetViews>
  <sheetFormatPr defaultColWidth="11.421875" defaultRowHeight="15"/>
  <cols>
    <col min="1" max="1" width="10.140625" style="52" customWidth="1"/>
    <col min="2" max="2" width="19.8515625" style="52" customWidth="1"/>
    <col min="3" max="14" width="18.7109375" style="60" customWidth="1"/>
    <col min="15" max="15" width="18.7109375" style="61" customWidth="1"/>
    <col min="16" max="104" width="18.7109375" style="60" customWidth="1"/>
    <col min="105" max="16384" width="11.421875" style="60" customWidth="1"/>
  </cols>
  <sheetData>
    <row r="1" spans="1:126" ht="15" customHeight="1">
      <c r="A1" s="89"/>
      <c r="B1" s="144" t="s">
        <v>134</v>
      </c>
      <c r="C1" s="88" t="s">
        <v>133</v>
      </c>
      <c r="D1" s="88" t="s">
        <v>133</v>
      </c>
      <c r="E1" s="88" t="s">
        <v>133</v>
      </c>
      <c r="F1" s="88" t="s">
        <v>133</v>
      </c>
      <c r="G1" s="88" t="s">
        <v>133</v>
      </c>
      <c r="H1" s="88" t="s">
        <v>133</v>
      </c>
      <c r="I1" s="88" t="s">
        <v>133</v>
      </c>
      <c r="J1" s="88" t="s">
        <v>133</v>
      </c>
      <c r="K1" s="88" t="s">
        <v>133</v>
      </c>
      <c r="L1" s="88" t="s">
        <v>133</v>
      </c>
      <c r="M1" s="88" t="s">
        <v>133</v>
      </c>
      <c r="N1" s="88" t="s">
        <v>133</v>
      </c>
      <c r="O1" s="88" t="s">
        <v>133</v>
      </c>
      <c r="P1" s="88" t="s">
        <v>133</v>
      </c>
      <c r="Q1" s="88" t="s">
        <v>133</v>
      </c>
      <c r="R1" s="88" t="s">
        <v>133</v>
      </c>
      <c r="S1" s="88" t="s">
        <v>133</v>
      </c>
      <c r="T1" s="88" t="s">
        <v>133</v>
      </c>
      <c r="U1" s="88" t="s">
        <v>133</v>
      </c>
      <c r="V1" s="88" t="s">
        <v>133</v>
      </c>
      <c r="W1" s="88" t="s">
        <v>133</v>
      </c>
      <c r="X1" s="88" t="s">
        <v>133</v>
      </c>
      <c r="Y1" s="88" t="s">
        <v>133</v>
      </c>
      <c r="Z1" s="88" t="s">
        <v>133</v>
      </c>
      <c r="AA1" s="88" t="s">
        <v>133</v>
      </c>
      <c r="AB1" s="88" t="s">
        <v>133</v>
      </c>
      <c r="AC1" s="88" t="s">
        <v>133</v>
      </c>
      <c r="AD1" s="88" t="s">
        <v>133</v>
      </c>
      <c r="AE1" s="88" t="s">
        <v>133</v>
      </c>
      <c r="AF1" s="88" t="s">
        <v>133</v>
      </c>
      <c r="AG1" s="88" t="s">
        <v>133</v>
      </c>
      <c r="AH1" s="88" t="s">
        <v>133</v>
      </c>
      <c r="AI1" s="88" t="s">
        <v>133</v>
      </c>
      <c r="AJ1" s="88" t="s">
        <v>133</v>
      </c>
      <c r="AK1" s="88" t="s">
        <v>133</v>
      </c>
      <c r="AL1" s="88" t="s">
        <v>133</v>
      </c>
      <c r="AM1" s="88" t="s">
        <v>133</v>
      </c>
      <c r="AN1" s="88" t="s">
        <v>133</v>
      </c>
      <c r="AO1" s="88" t="s">
        <v>133</v>
      </c>
      <c r="AP1" s="88" t="s">
        <v>133</v>
      </c>
      <c r="AQ1" s="88" t="s">
        <v>133</v>
      </c>
      <c r="AR1" s="88" t="s">
        <v>133</v>
      </c>
      <c r="AS1" s="88" t="s">
        <v>133</v>
      </c>
      <c r="AT1" s="88" t="s">
        <v>133</v>
      </c>
      <c r="AU1" s="88" t="s">
        <v>133</v>
      </c>
      <c r="AV1" s="88" t="s">
        <v>133</v>
      </c>
      <c r="AW1" s="88" t="s">
        <v>133</v>
      </c>
      <c r="AX1" s="88" t="s">
        <v>133</v>
      </c>
      <c r="AY1" s="88" t="s">
        <v>133</v>
      </c>
      <c r="AZ1" s="88" t="s">
        <v>133</v>
      </c>
      <c r="BA1" s="88" t="s">
        <v>133</v>
      </c>
      <c r="BB1" s="88" t="s">
        <v>133</v>
      </c>
      <c r="BC1" s="88" t="s">
        <v>133</v>
      </c>
      <c r="BD1" s="88" t="s">
        <v>133</v>
      </c>
      <c r="BE1" s="88" t="s">
        <v>133</v>
      </c>
      <c r="BF1" s="88" t="s">
        <v>133</v>
      </c>
      <c r="BG1" s="88" t="s">
        <v>133</v>
      </c>
      <c r="BH1" s="88" t="s">
        <v>133</v>
      </c>
      <c r="BI1" s="88" t="s">
        <v>133</v>
      </c>
      <c r="BJ1" s="88" t="s">
        <v>133</v>
      </c>
      <c r="BK1" s="88" t="s">
        <v>133</v>
      </c>
      <c r="BL1" s="88" t="s">
        <v>133</v>
      </c>
      <c r="BM1" s="88" t="s">
        <v>133</v>
      </c>
      <c r="BN1" s="88" t="s">
        <v>133</v>
      </c>
      <c r="BO1" s="88" t="s">
        <v>133</v>
      </c>
      <c r="BP1" s="88" t="s">
        <v>133</v>
      </c>
      <c r="BQ1" s="88" t="s">
        <v>133</v>
      </c>
      <c r="BR1" s="88" t="s">
        <v>133</v>
      </c>
      <c r="BS1" s="88" t="s">
        <v>133</v>
      </c>
      <c r="BT1" s="88" t="s">
        <v>133</v>
      </c>
      <c r="BU1" s="88" t="s">
        <v>133</v>
      </c>
      <c r="BV1" s="88" t="s">
        <v>133</v>
      </c>
      <c r="BW1" s="88" t="s">
        <v>133</v>
      </c>
      <c r="BX1" s="88" t="s">
        <v>133</v>
      </c>
      <c r="BY1" s="88" t="s">
        <v>133</v>
      </c>
      <c r="BZ1" s="88" t="s">
        <v>133</v>
      </c>
      <c r="CA1" s="88" t="s">
        <v>133</v>
      </c>
      <c r="CB1" s="88" t="s">
        <v>133</v>
      </c>
      <c r="CC1" s="88" t="s">
        <v>133</v>
      </c>
      <c r="CD1" s="88" t="s">
        <v>133</v>
      </c>
      <c r="CE1" s="88" t="s">
        <v>133</v>
      </c>
      <c r="CF1" s="88" t="s">
        <v>133</v>
      </c>
      <c r="CG1" s="88" t="s">
        <v>133</v>
      </c>
      <c r="CH1" s="88" t="s">
        <v>133</v>
      </c>
      <c r="CI1" s="88" t="s">
        <v>133</v>
      </c>
      <c r="CJ1" s="88" t="s">
        <v>133</v>
      </c>
      <c r="CK1" s="88" t="s">
        <v>133</v>
      </c>
      <c r="CL1" s="88" t="s">
        <v>133</v>
      </c>
      <c r="CM1" s="88" t="s">
        <v>133</v>
      </c>
      <c r="CN1" s="88" t="s">
        <v>133</v>
      </c>
      <c r="CO1" s="88" t="s">
        <v>133</v>
      </c>
      <c r="CP1" s="88" t="s">
        <v>133</v>
      </c>
      <c r="CQ1" s="88" t="s">
        <v>133</v>
      </c>
      <c r="CR1" s="88" t="s">
        <v>133</v>
      </c>
      <c r="CS1" s="88" t="s">
        <v>133</v>
      </c>
      <c r="CT1" s="88" t="s">
        <v>133</v>
      </c>
      <c r="CU1" s="88" t="s">
        <v>133</v>
      </c>
      <c r="CV1" s="88" t="s">
        <v>133</v>
      </c>
      <c r="CW1" s="88" t="s">
        <v>133</v>
      </c>
      <c r="CX1" s="88" t="s">
        <v>133</v>
      </c>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5" customHeight="1">
      <c r="A2" s="52" t="s">
        <v>33</v>
      </c>
      <c r="B2" s="144"/>
      <c r="C2" s="90" t="s">
        <v>132</v>
      </c>
      <c r="D2" s="62" t="s">
        <v>132</v>
      </c>
      <c r="E2" s="62" t="s">
        <v>132</v>
      </c>
      <c r="F2" s="62" t="s">
        <v>132</v>
      </c>
      <c r="G2" s="62" t="s">
        <v>132</v>
      </c>
      <c r="H2" s="62" t="s">
        <v>132</v>
      </c>
      <c r="I2" s="62" t="s">
        <v>132</v>
      </c>
      <c r="J2" s="62" t="s">
        <v>132</v>
      </c>
      <c r="K2" s="62" t="s">
        <v>132</v>
      </c>
      <c r="L2" s="62" t="s">
        <v>132</v>
      </c>
      <c r="M2" s="62" t="s">
        <v>132</v>
      </c>
      <c r="N2" s="62" t="s">
        <v>132</v>
      </c>
      <c r="O2" s="62" t="s">
        <v>132</v>
      </c>
      <c r="P2" s="62" t="s">
        <v>132</v>
      </c>
      <c r="Q2" s="62" t="s">
        <v>132</v>
      </c>
      <c r="R2" s="62" t="s">
        <v>132</v>
      </c>
      <c r="S2" s="62" t="s">
        <v>132</v>
      </c>
      <c r="T2" s="62" t="s">
        <v>132</v>
      </c>
      <c r="U2" s="62" t="s">
        <v>132</v>
      </c>
      <c r="V2" s="62" t="s">
        <v>132</v>
      </c>
      <c r="W2" s="62" t="s">
        <v>132</v>
      </c>
      <c r="X2" s="62" t="s">
        <v>132</v>
      </c>
      <c r="Y2" s="62" t="s">
        <v>132</v>
      </c>
      <c r="Z2" s="62" t="s">
        <v>132</v>
      </c>
      <c r="AA2" s="62" t="s">
        <v>132</v>
      </c>
      <c r="AB2" s="90" t="s">
        <v>132</v>
      </c>
      <c r="AC2" s="62" t="s">
        <v>132</v>
      </c>
      <c r="AD2" s="62" t="s">
        <v>132</v>
      </c>
      <c r="AE2" s="62" t="s">
        <v>132</v>
      </c>
      <c r="AF2" s="62" t="s">
        <v>132</v>
      </c>
      <c r="AG2" s="62" t="s">
        <v>132</v>
      </c>
      <c r="AH2" s="62" t="s">
        <v>132</v>
      </c>
      <c r="AI2" s="62" t="s">
        <v>132</v>
      </c>
      <c r="AJ2" s="62" t="s">
        <v>132</v>
      </c>
      <c r="AK2" s="62" t="s">
        <v>132</v>
      </c>
      <c r="AL2" s="62" t="s">
        <v>132</v>
      </c>
      <c r="AM2" s="62" t="s">
        <v>132</v>
      </c>
      <c r="AN2" s="62" t="s">
        <v>132</v>
      </c>
      <c r="AO2" s="62" t="s">
        <v>132</v>
      </c>
      <c r="AP2" s="62" t="s">
        <v>132</v>
      </c>
      <c r="AQ2" s="62" t="s">
        <v>132</v>
      </c>
      <c r="AR2" s="62" t="s">
        <v>132</v>
      </c>
      <c r="AS2" s="62" t="s">
        <v>132</v>
      </c>
      <c r="AT2" s="62" t="s">
        <v>132</v>
      </c>
      <c r="AU2" s="62" t="s">
        <v>132</v>
      </c>
      <c r="AV2" s="62" t="s">
        <v>132</v>
      </c>
      <c r="AW2" s="62" t="s">
        <v>132</v>
      </c>
      <c r="AX2" s="62" t="s">
        <v>132</v>
      </c>
      <c r="AY2" s="62" t="s">
        <v>132</v>
      </c>
      <c r="AZ2" s="62" t="s">
        <v>132</v>
      </c>
      <c r="BA2" s="90" t="s">
        <v>132</v>
      </c>
      <c r="BB2" s="62" t="s">
        <v>132</v>
      </c>
      <c r="BC2" s="62" t="s">
        <v>132</v>
      </c>
      <c r="BD2" s="62" t="s">
        <v>132</v>
      </c>
      <c r="BE2" s="62" t="s">
        <v>132</v>
      </c>
      <c r="BF2" s="62" t="s">
        <v>132</v>
      </c>
      <c r="BG2" s="62" t="s">
        <v>132</v>
      </c>
      <c r="BH2" s="62" t="s">
        <v>132</v>
      </c>
      <c r="BI2" s="62" t="s">
        <v>132</v>
      </c>
      <c r="BJ2" s="62" t="s">
        <v>132</v>
      </c>
      <c r="BK2" s="62" t="s">
        <v>132</v>
      </c>
      <c r="BL2" s="62" t="s">
        <v>132</v>
      </c>
      <c r="BM2" s="62" t="s">
        <v>132</v>
      </c>
      <c r="BN2" s="62" t="s">
        <v>132</v>
      </c>
      <c r="BO2" s="62" t="s">
        <v>132</v>
      </c>
      <c r="BP2" s="62" t="s">
        <v>132</v>
      </c>
      <c r="BQ2" s="62" t="s">
        <v>132</v>
      </c>
      <c r="BR2" s="62" t="s">
        <v>132</v>
      </c>
      <c r="BS2" s="62" t="s">
        <v>132</v>
      </c>
      <c r="BT2" s="62" t="s">
        <v>132</v>
      </c>
      <c r="BU2" s="62" t="s">
        <v>132</v>
      </c>
      <c r="BV2" s="62" t="s">
        <v>132</v>
      </c>
      <c r="BW2" s="62" t="s">
        <v>132</v>
      </c>
      <c r="BX2" s="62" t="s">
        <v>132</v>
      </c>
      <c r="BY2" s="62" t="s">
        <v>132</v>
      </c>
      <c r="BZ2" s="90" t="s">
        <v>132</v>
      </c>
      <c r="CA2" s="62" t="s">
        <v>132</v>
      </c>
      <c r="CB2" s="62" t="s">
        <v>132</v>
      </c>
      <c r="CC2" s="62" t="s">
        <v>132</v>
      </c>
      <c r="CD2" s="62" t="s">
        <v>132</v>
      </c>
      <c r="CE2" s="62" t="s">
        <v>132</v>
      </c>
      <c r="CF2" s="62" t="s">
        <v>132</v>
      </c>
      <c r="CG2" s="62" t="s">
        <v>132</v>
      </c>
      <c r="CH2" s="62" t="s">
        <v>132</v>
      </c>
      <c r="CI2" s="62" t="s">
        <v>132</v>
      </c>
      <c r="CJ2" s="62" t="s">
        <v>132</v>
      </c>
      <c r="CK2" s="62" t="s">
        <v>132</v>
      </c>
      <c r="CL2" s="62" t="s">
        <v>132</v>
      </c>
      <c r="CM2" s="62" t="s">
        <v>132</v>
      </c>
      <c r="CN2" s="62" t="s">
        <v>132</v>
      </c>
      <c r="CO2" s="62" t="s">
        <v>132</v>
      </c>
      <c r="CP2" s="62" t="s">
        <v>132</v>
      </c>
      <c r="CQ2" s="62" t="s">
        <v>132</v>
      </c>
      <c r="CR2" s="62" t="s">
        <v>132</v>
      </c>
      <c r="CS2" s="62" t="s">
        <v>132</v>
      </c>
      <c r="CT2" s="62" t="s">
        <v>132</v>
      </c>
      <c r="CU2" s="62" t="s">
        <v>132</v>
      </c>
      <c r="CV2" s="62" t="s">
        <v>132</v>
      </c>
      <c r="CW2" s="62" t="s">
        <v>132</v>
      </c>
      <c r="CX2" s="62" t="s">
        <v>132</v>
      </c>
      <c r="CY2" s="52"/>
      <c r="CZ2" s="52"/>
      <c r="DA2" s="52"/>
      <c r="DB2" s="52"/>
      <c r="DC2" s="52"/>
      <c r="DD2" s="52"/>
      <c r="DE2" s="52"/>
      <c r="DF2" s="52"/>
      <c r="DG2" s="52"/>
      <c r="DH2" s="52"/>
      <c r="DI2" s="52"/>
      <c r="DJ2" s="52"/>
      <c r="DK2" s="52"/>
      <c r="DL2" s="52"/>
      <c r="DM2" s="52"/>
      <c r="DN2" s="52"/>
      <c r="DO2" s="52"/>
      <c r="DP2" s="52"/>
      <c r="DQ2" s="52"/>
      <c r="DR2" s="52"/>
      <c r="DS2" s="52"/>
      <c r="DT2" s="52"/>
      <c r="DU2" s="52"/>
      <c r="DV2" s="52"/>
    </row>
    <row r="3" spans="1:126" ht="15">
      <c r="A3" s="52">
        <v>20</v>
      </c>
      <c r="B3" s="53" t="s">
        <v>123</v>
      </c>
      <c r="C3" s="63"/>
      <c r="D3" s="63"/>
      <c r="E3" s="63"/>
      <c r="F3" s="63"/>
      <c r="G3" s="65"/>
      <c r="H3" s="65"/>
      <c r="I3" s="65"/>
      <c r="J3" s="64"/>
      <c r="K3" s="65"/>
      <c r="L3" s="65"/>
      <c r="M3" s="65"/>
      <c r="N3" s="64"/>
      <c r="O3" s="64"/>
      <c r="P3" s="64"/>
      <c r="Q3" s="64"/>
      <c r="R3" s="64"/>
      <c r="S3" s="64"/>
      <c r="T3" s="64"/>
      <c r="U3" s="64"/>
      <c r="V3" s="64"/>
      <c r="W3" s="64"/>
      <c r="X3" s="64"/>
      <c r="Y3" s="64"/>
      <c r="Z3" s="64"/>
      <c r="AA3" s="64"/>
      <c r="AB3" s="63"/>
      <c r="AC3" s="63"/>
      <c r="AD3" s="63"/>
      <c r="AE3" s="63"/>
      <c r="AF3" s="65"/>
      <c r="AG3" s="65"/>
      <c r="AH3" s="65"/>
      <c r="AI3" s="64"/>
      <c r="AJ3" s="65"/>
      <c r="AK3" s="65"/>
      <c r="AL3" s="65"/>
      <c r="AM3" s="64"/>
      <c r="AN3" s="64"/>
      <c r="AO3" s="64"/>
      <c r="AP3" s="64"/>
      <c r="AQ3" s="64"/>
      <c r="AR3" s="64"/>
      <c r="AS3" s="64"/>
      <c r="AT3" s="64"/>
      <c r="AU3" s="64"/>
      <c r="AV3" s="64"/>
      <c r="AW3" s="64"/>
      <c r="AX3" s="64"/>
      <c r="AY3" s="64"/>
      <c r="AZ3" s="64"/>
      <c r="BA3" s="63"/>
      <c r="BB3" s="63"/>
      <c r="BC3" s="63"/>
      <c r="BD3" s="63"/>
      <c r="BE3" s="65"/>
      <c r="BF3" s="65"/>
      <c r="BG3" s="65"/>
      <c r="BH3" s="64"/>
      <c r="BI3" s="65"/>
      <c r="BJ3" s="65"/>
      <c r="BK3" s="65"/>
      <c r="BL3" s="64"/>
      <c r="BM3" s="64"/>
      <c r="BN3" s="64"/>
      <c r="BO3" s="64"/>
      <c r="BP3" s="64"/>
      <c r="BQ3" s="64"/>
      <c r="BR3" s="64"/>
      <c r="BS3" s="64"/>
      <c r="BT3" s="64"/>
      <c r="BU3" s="64"/>
      <c r="BV3" s="64"/>
      <c r="BW3" s="64"/>
      <c r="BX3" s="64"/>
      <c r="BY3" s="64"/>
      <c r="BZ3" s="63"/>
      <c r="CA3" s="63"/>
      <c r="CB3" s="63"/>
      <c r="CC3" s="63"/>
      <c r="CD3" s="65"/>
      <c r="CE3" s="65"/>
      <c r="CF3" s="65"/>
      <c r="CG3" s="64"/>
      <c r="CH3" s="65"/>
      <c r="CI3" s="65"/>
      <c r="CJ3" s="65"/>
      <c r="CK3" s="64"/>
      <c r="CL3" s="64"/>
      <c r="CM3" s="64"/>
      <c r="CN3" s="64"/>
      <c r="CO3" s="64"/>
      <c r="CP3" s="64"/>
      <c r="CQ3" s="64"/>
      <c r="CR3" s="64"/>
      <c r="CS3" s="64"/>
      <c r="CT3" s="64"/>
      <c r="CU3" s="64"/>
      <c r="CV3" s="64"/>
      <c r="CW3" s="64"/>
      <c r="CX3" s="64"/>
      <c r="CY3" s="52"/>
      <c r="CZ3" s="52"/>
      <c r="DA3" s="52"/>
      <c r="DB3" s="52"/>
      <c r="DC3" s="52"/>
      <c r="DD3" s="52"/>
      <c r="DE3" s="52"/>
      <c r="DF3" s="52"/>
      <c r="DG3" s="52"/>
      <c r="DH3" s="52"/>
      <c r="DI3" s="52"/>
      <c r="DJ3" s="52"/>
      <c r="DK3" s="52"/>
      <c r="DL3" s="52"/>
      <c r="DM3" s="52"/>
      <c r="DN3" s="52"/>
      <c r="DO3" s="52"/>
      <c r="DP3" s="52"/>
      <c r="DQ3" s="52"/>
      <c r="DR3" s="52"/>
      <c r="DS3" s="52"/>
      <c r="DT3" s="52"/>
      <c r="DU3" s="52"/>
      <c r="DV3" s="52"/>
    </row>
    <row r="4" spans="1:126" ht="15">
      <c r="A4" s="54" t="s">
        <v>85</v>
      </c>
      <c r="B4" s="111" t="s">
        <v>28</v>
      </c>
      <c r="C4" s="66"/>
      <c r="D4" s="67"/>
      <c r="E4" s="66"/>
      <c r="F4" s="67"/>
      <c r="G4" s="66"/>
      <c r="H4" s="67"/>
      <c r="I4" s="66"/>
      <c r="J4" s="67"/>
      <c r="K4" s="66"/>
      <c r="L4" s="67"/>
      <c r="M4" s="66"/>
      <c r="N4" s="67"/>
      <c r="O4" s="66"/>
      <c r="P4" s="67"/>
      <c r="Q4" s="66"/>
      <c r="R4" s="67"/>
      <c r="S4" s="66"/>
      <c r="T4" s="67"/>
      <c r="U4" s="66"/>
      <c r="V4" s="67"/>
      <c r="W4" s="66"/>
      <c r="X4" s="67"/>
      <c r="Y4" s="66"/>
      <c r="Z4" s="67"/>
      <c r="AA4" s="66"/>
      <c r="AB4" s="66"/>
      <c r="AC4" s="67"/>
      <c r="AD4" s="66"/>
      <c r="AE4" s="67"/>
      <c r="AF4" s="66"/>
      <c r="AG4" s="67"/>
      <c r="AH4" s="66"/>
      <c r="AI4" s="67"/>
      <c r="AJ4" s="66"/>
      <c r="AK4" s="67"/>
      <c r="AL4" s="66"/>
      <c r="AM4" s="67"/>
      <c r="AN4" s="66"/>
      <c r="AO4" s="67"/>
      <c r="AP4" s="66"/>
      <c r="AQ4" s="67"/>
      <c r="AR4" s="66"/>
      <c r="AS4" s="67"/>
      <c r="AT4" s="66"/>
      <c r="AU4" s="67"/>
      <c r="AV4" s="66"/>
      <c r="AW4" s="67"/>
      <c r="AX4" s="66"/>
      <c r="AY4" s="67"/>
      <c r="AZ4" s="66"/>
      <c r="BA4" s="66"/>
      <c r="BB4" s="67"/>
      <c r="BC4" s="66"/>
      <c r="BD4" s="67"/>
      <c r="BE4" s="66"/>
      <c r="BF4" s="67"/>
      <c r="BG4" s="66"/>
      <c r="BH4" s="67"/>
      <c r="BI4" s="66"/>
      <c r="BJ4" s="67"/>
      <c r="BK4" s="66"/>
      <c r="BL4" s="67"/>
      <c r="BM4" s="66"/>
      <c r="BN4" s="67"/>
      <c r="BO4" s="66"/>
      <c r="BP4" s="67"/>
      <c r="BQ4" s="66"/>
      <c r="BR4" s="67"/>
      <c r="BS4" s="66"/>
      <c r="BT4" s="67"/>
      <c r="BU4" s="66"/>
      <c r="BV4" s="67"/>
      <c r="BW4" s="66"/>
      <c r="BX4" s="67"/>
      <c r="BY4" s="66"/>
      <c r="BZ4" s="66"/>
      <c r="CA4" s="67"/>
      <c r="CB4" s="66"/>
      <c r="CC4" s="67"/>
      <c r="CD4" s="66"/>
      <c r="CE4" s="67"/>
      <c r="CF4" s="66"/>
      <c r="CG4" s="67"/>
      <c r="CH4" s="66"/>
      <c r="CI4" s="67"/>
      <c r="CJ4" s="66"/>
      <c r="CK4" s="67"/>
      <c r="CL4" s="66"/>
      <c r="CM4" s="67"/>
      <c r="CN4" s="66"/>
      <c r="CO4" s="67"/>
      <c r="CP4" s="66"/>
      <c r="CQ4" s="67"/>
      <c r="CR4" s="66"/>
      <c r="CS4" s="67"/>
      <c r="CT4" s="66"/>
      <c r="CU4" s="67"/>
      <c r="CV4" s="66"/>
      <c r="CW4" s="67"/>
      <c r="CX4" s="66"/>
      <c r="CY4" s="52"/>
      <c r="CZ4" s="52"/>
      <c r="DA4" s="52"/>
      <c r="DB4" s="52"/>
      <c r="DC4" s="52"/>
      <c r="DD4" s="52"/>
      <c r="DE4" s="52"/>
      <c r="DF4" s="52"/>
      <c r="DG4" s="52"/>
      <c r="DH4" s="52"/>
      <c r="DI4" s="52"/>
      <c r="DJ4" s="52"/>
      <c r="DK4" s="52"/>
      <c r="DL4" s="52"/>
      <c r="DM4" s="52"/>
      <c r="DN4" s="52"/>
      <c r="DO4" s="52"/>
      <c r="DP4" s="52"/>
      <c r="DQ4" s="52"/>
      <c r="DR4" s="52"/>
      <c r="DS4" s="52"/>
      <c r="DT4" s="52"/>
      <c r="DU4" s="52"/>
      <c r="DV4" s="52"/>
    </row>
    <row r="5" spans="1:126" ht="15">
      <c r="A5" s="55" t="s">
        <v>86</v>
      </c>
      <c r="B5" s="111" t="s">
        <v>32</v>
      </c>
      <c r="C5" s="67"/>
      <c r="D5" s="66"/>
      <c r="E5" s="67"/>
      <c r="F5" s="66"/>
      <c r="G5" s="67"/>
      <c r="H5" s="66"/>
      <c r="I5" s="67"/>
      <c r="J5" s="66"/>
      <c r="K5" s="67"/>
      <c r="L5" s="66"/>
      <c r="M5" s="67"/>
      <c r="N5" s="66"/>
      <c r="O5" s="67"/>
      <c r="P5" s="66"/>
      <c r="Q5" s="67"/>
      <c r="R5" s="66"/>
      <c r="S5" s="67"/>
      <c r="T5" s="66"/>
      <c r="U5" s="67"/>
      <c r="V5" s="66"/>
      <c r="W5" s="67"/>
      <c r="X5" s="66"/>
      <c r="Y5" s="67"/>
      <c r="Z5" s="66"/>
      <c r="AA5" s="67"/>
      <c r="AB5" s="67"/>
      <c r="AC5" s="66"/>
      <c r="AD5" s="67"/>
      <c r="AE5" s="66"/>
      <c r="AF5" s="67"/>
      <c r="AG5" s="66"/>
      <c r="AH5" s="67"/>
      <c r="AI5" s="66"/>
      <c r="AJ5" s="67"/>
      <c r="AK5" s="66"/>
      <c r="AL5" s="67"/>
      <c r="AM5" s="66"/>
      <c r="AN5" s="67"/>
      <c r="AO5" s="66"/>
      <c r="AP5" s="67"/>
      <c r="AQ5" s="66"/>
      <c r="AR5" s="67"/>
      <c r="AS5" s="66"/>
      <c r="AT5" s="67"/>
      <c r="AU5" s="66"/>
      <c r="AV5" s="67"/>
      <c r="AW5" s="66"/>
      <c r="AX5" s="67"/>
      <c r="AY5" s="66"/>
      <c r="AZ5" s="67"/>
      <c r="BA5" s="67"/>
      <c r="BB5" s="66"/>
      <c r="BC5" s="67"/>
      <c r="BD5" s="66"/>
      <c r="BE5" s="67"/>
      <c r="BF5" s="66"/>
      <c r="BG5" s="67"/>
      <c r="BH5" s="66"/>
      <c r="BI5" s="67"/>
      <c r="BJ5" s="66"/>
      <c r="BK5" s="67"/>
      <c r="BL5" s="66"/>
      <c r="BM5" s="67"/>
      <c r="BN5" s="66"/>
      <c r="BO5" s="67"/>
      <c r="BP5" s="66"/>
      <c r="BQ5" s="67"/>
      <c r="BR5" s="66"/>
      <c r="BS5" s="67"/>
      <c r="BT5" s="66"/>
      <c r="BU5" s="67"/>
      <c r="BV5" s="66"/>
      <c r="BW5" s="67"/>
      <c r="BX5" s="66"/>
      <c r="BY5" s="67"/>
      <c r="BZ5" s="67"/>
      <c r="CA5" s="66"/>
      <c r="CB5" s="67"/>
      <c r="CC5" s="66"/>
      <c r="CD5" s="67"/>
      <c r="CE5" s="66"/>
      <c r="CF5" s="67"/>
      <c r="CG5" s="66"/>
      <c r="CH5" s="67"/>
      <c r="CI5" s="66"/>
      <c r="CJ5" s="67"/>
      <c r="CK5" s="66"/>
      <c r="CL5" s="67"/>
      <c r="CM5" s="66"/>
      <c r="CN5" s="67"/>
      <c r="CO5" s="66"/>
      <c r="CP5" s="67"/>
      <c r="CQ5" s="66"/>
      <c r="CR5" s="67"/>
      <c r="CS5" s="66"/>
      <c r="CT5" s="67"/>
      <c r="CU5" s="66"/>
      <c r="CV5" s="67"/>
      <c r="CW5" s="66"/>
      <c r="CX5" s="67"/>
      <c r="CY5" s="52"/>
      <c r="CZ5" s="52"/>
      <c r="DA5" s="52"/>
      <c r="DB5" s="52"/>
      <c r="DC5" s="52"/>
      <c r="DD5" s="52"/>
      <c r="DE5" s="52"/>
      <c r="DF5" s="52"/>
      <c r="DG5" s="52"/>
      <c r="DH5" s="52"/>
      <c r="DI5" s="52"/>
      <c r="DJ5" s="52"/>
      <c r="DK5" s="52"/>
      <c r="DL5" s="52"/>
      <c r="DM5" s="52"/>
      <c r="DN5" s="52"/>
      <c r="DO5" s="52"/>
      <c r="DP5" s="52"/>
      <c r="DQ5" s="52"/>
      <c r="DR5" s="52"/>
      <c r="DS5" s="52"/>
      <c r="DT5" s="52"/>
      <c r="DU5" s="52"/>
      <c r="DV5" s="52"/>
    </row>
    <row r="6" spans="1:126" ht="15">
      <c r="A6" s="55" t="s">
        <v>87</v>
      </c>
      <c r="B6" s="111" t="s">
        <v>28</v>
      </c>
      <c r="C6" s="66"/>
      <c r="D6" s="67"/>
      <c r="E6" s="66"/>
      <c r="F6" s="67"/>
      <c r="G6" s="66"/>
      <c r="H6" s="67"/>
      <c r="I6" s="66"/>
      <c r="J6" s="67"/>
      <c r="K6" s="66"/>
      <c r="L6" s="67"/>
      <c r="M6" s="66"/>
      <c r="N6" s="67"/>
      <c r="O6" s="66"/>
      <c r="P6" s="67"/>
      <c r="Q6" s="66"/>
      <c r="R6" s="67"/>
      <c r="S6" s="66"/>
      <c r="T6" s="67"/>
      <c r="U6" s="66"/>
      <c r="V6" s="67"/>
      <c r="W6" s="66"/>
      <c r="X6" s="67"/>
      <c r="Y6" s="66"/>
      <c r="Z6" s="67"/>
      <c r="AA6" s="66"/>
      <c r="AB6" s="66"/>
      <c r="AC6" s="67"/>
      <c r="AD6" s="66"/>
      <c r="AE6" s="67"/>
      <c r="AF6" s="66"/>
      <c r="AG6" s="67"/>
      <c r="AH6" s="66"/>
      <c r="AI6" s="67"/>
      <c r="AJ6" s="66"/>
      <c r="AK6" s="67"/>
      <c r="AL6" s="66"/>
      <c r="AM6" s="67"/>
      <c r="AN6" s="66"/>
      <c r="AO6" s="67"/>
      <c r="AP6" s="66"/>
      <c r="AQ6" s="67"/>
      <c r="AR6" s="66"/>
      <c r="AS6" s="67"/>
      <c r="AT6" s="66"/>
      <c r="AU6" s="67"/>
      <c r="AV6" s="66"/>
      <c r="AW6" s="67"/>
      <c r="AX6" s="66"/>
      <c r="AY6" s="67"/>
      <c r="AZ6" s="66"/>
      <c r="BA6" s="66"/>
      <c r="BB6" s="67"/>
      <c r="BC6" s="66"/>
      <c r="BD6" s="67"/>
      <c r="BE6" s="66"/>
      <c r="BF6" s="67"/>
      <c r="BG6" s="66"/>
      <c r="BH6" s="67"/>
      <c r="BI6" s="66"/>
      <c r="BJ6" s="67"/>
      <c r="BK6" s="66"/>
      <c r="BL6" s="67"/>
      <c r="BM6" s="66"/>
      <c r="BN6" s="67"/>
      <c r="BO6" s="66"/>
      <c r="BP6" s="67"/>
      <c r="BQ6" s="66"/>
      <c r="BR6" s="67"/>
      <c r="BS6" s="66"/>
      <c r="BT6" s="67"/>
      <c r="BU6" s="66"/>
      <c r="BV6" s="67"/>
      <c r="BW6" s="66"/>
      <c r="BX6" s="67"/>
      <c r="BY6" s="66"/>
      <c r="BZ6" s="66"/>
      <c r="CA6" s="67"/>
      <c r="CB6" s="66"/>
      <c r="CC6" s="67"/>
      <c r="CD6" s="66"/>
      <c r="CE6" s="67"/>
      <c r="CF6" s="66"/>
      <c r="CG6" s="67"/>
      <c r="CH6" s="66"/>
      <c r="CI6" s="67"/>
      <c r="CJ6" s="66"/>
      <c r="CK6" s="67"/>
      <c r="CL6" s="66"/>
      <c r="CM6" s="67"/>
      <c r="CN6" s="66"/>
      <c r="CO6" s="67"/>
      <c r="CP6" s="66"/>
      <c r="CQ6" s="67"/>
      <c r="CR6" s="66"/>
      <c r="CS6" s="67"/>
      <c r="CT6" s="66"/>
      <c r="CU6" s="67"/>
      <c r="CV6" s="66"/>
      <c r="CW6" s="67"/>
      <c r="CX6" s="66"/>
      <c r="CY6" s="52"/>
      <c r="CZ6" s="52"/>
      <c r="DA6" s="52"/>
      <c r="DB6" s="52"/>
      <c r="DC6" s="52"/>
      <c r="DD6" s="52"/>
      <c r="DE6" s="52"/>
      <c r="DF6" s="52"/>
      <c r="DG6" s="52"/>
      <c r="DH6" s="52"/>
      <c r="DI6" s="52"/>
      <c r="DJ6" s="52"/>
      <c r="DK6" s="52"/>
      <c r="DL6" s="52"/>
      <c r="DM6" s="52"/>
      <c r="DN6" s="52"/>
      <c r="DO6" s="52"/>
      <c r="DP6" s="52"/>
      <c r="DQ6" s="52"/>
      <c r="DR6" s="52"/>
      <c r="DS6" s="52"/>
      <c r="DT6" s="52"/>
      <c r="DU6" s="52"/>
      <c r="DV6" s="52"/>
    </row>
    <row r="7" spans="1:126" ht="15">
      <c r="A7" s="55" t="s">
        <v>88</v>
      </c>
      <c r="B7" s="111" t="s">
        <v>31</v>
      </c>
      <c r="C7" s="67"/>
      <c r="D7" s="66"/>
      <c r="E7" s="67"/>
      <c r="F7" s="66"/>
      <c r="G7" s="67"/>
      <c r="H7" s="66"/>
      <c r="I7" s="67"/>
      <c r="J7" s="66"/>
      <c r="K7" s="67"/>
      <c r="L7" s="66"/>
      <c r="M7" s="67"/>
      <c r="N7" s="66"/>
      <c r="O7" s="67"/>
      <c r="P7" s="66"/>
      <c r="Q7" s="67"/>
      <c r="R7" s="66"/>
      <c r="S7" s="67"/>
      <c r="T7" s="66"/>
      <c r="U7" s="67"/>
      <c r="V7" s="66"/>
      <c r="W7" s="67"/>
      <c r="X7" s="66"/>
      <c r="Y7" s="67"/>
      <c r="Z7" s="66"/>
      <c r="AA7" s="67"/>
      <c r="AB7" s="67"/>
      <c r="AC7" s="66"/>
      <c r="AD7" s="67"/>
      <c r="AE7" s="66"/>
      <c r="AF7" s="67"/>
      <c r="AG7" s="66"/>
      <c r="AH7" s="67"/>
      <c r="AI7" s="66"/>
      <c r="AJ7" s="67"/>
      <c r="AK7" s="66"/>
      <c r="AL7" s="67"/>
      <c r="AM7" s="66"/>
      <c r="AN7" s="67"/>
      <c r="AO7" s="66"/>
      <c r="AP7" s="67"/>
      <c r="AQ7" s="66"/>
      <c r="AR7" s="67"/>
      <c r="AS7" s="66"/>
      <c r="AT7" s="67"/>
      <c r="AU7" s="66"/>
      <c r="AV7" s="67"/>
      <c r="AW7" s="66"/>
      <c r="AX7" s="67"/>
      <c r="AY7" s="66"/>
      <c r="AZ7" s="67"/>
      <c r="BA7" s="67"/>
      <c r="BB7" s="66"/>
      <c r="BC7" s="67"/>
      <c r="BD7" s="66"/>
      <c r="BE7" s="67"/>
      <c r="BF7" s="66"/>
      <c r="BG7" s="67"/>
      <c r="BH7" s="66"/>
      <c r="BI7" s="67"/>
      <c r="BJ7" s="66"/>
      <c r="BK7" s="67"/>
      <c r="BL7" s="66"/>
      <c r="BM7" s="67"/>
      <c r="BN7" s="66"/>
      <c r="BO7" s="67"/>
      <c r="BP7" s="66"/>
      <c r="BQ7" s="67"/>
      <c r="BR7" s="66"/>
      <c r="BS7" s="67"/>
      <c r="BT7" s="66"/>
      <c r="BU7" s="67"/>
      <c r="BV7" s="66"/>
      <c r="BW7" s="67"/>
      <c r="BX7" s="66"/>
      <c r="BY7" s="67"/>
      <c r="BZ7" s="67"/>
      <c r="CA7" s="66"/>
      <c r="CB7" s="67"/>
      <c r="CC7" s="66"/>
      <c r="CD7" s="67"/>
      <c r="CE7" s="66"/>
      <c r="CF7" s="67"/>
      <c r="CG7" s="66"/>
      <c r="CH7" s="67"/>
      <c r="CI7" s="66"/>
      <c r="CJ7" s="67"/>
      <c r="CK7" s="66"/>
      <c r="CL7" s="67"/>
      <c r="CM7" s="66"/>
      <c r="CN7" s="67"/>
      <c r="CO7" s="66"/>
      <c r="CP7" s="67"/>
      <c r="CQ7" s="66"/>
      <c r="CR7" s="67"/>
      <c r="CS7" s="66"/>
      <c r="CT7" s="67"/>
      <c r="CU7" s="66"/>
      <c r="CV7" s="67"/>
      <c r="CW7" s="66"/>
      <c r="CX7" s="67"/>
      <c r="CY7" s="52"/>
      <c r="CZ7" s="52"/>
      <c r="DA7" s="52"/>
      <c r="DB7" s="52"/>
      <c r="DC7" s="52"/>
      <c r="DD7" s="52"/>
      <c r="DE7" s="52"/>
      <c r="DF7" s="52"/>
      <c r="DG7" s="52"/>
      <c r="DH7" s="52"/>
      <c r="DI7" s="52"/>
      <c r="DJ7" s="52"/>
      <c r="DK7" s="52"/>
      <c r="DL7" s="52"/>
      <c r="DM7" s="52"/>
      <c r="DN7" s="52"/>
      <c r="DO7" s="52"/>
      <c r="DP7" s="52"/>
      <c r="DQ7" s="52"/>
      <c r="DR7" s="52"/>
      <c r="DS7" s="52"/>
      <c r="DT7" s="52"/>
      <c r="DU7" s="52"/>
      <c r="DV7" s="52"/>
    </row>
    <row r="8" spans="1:126" ht="15">
      <c r="A8" s="55" t="s">
        <v>89</v>
      </c>
      <c r="B8" s="111" t="s">
        <v>32</v>
      </c>
      <c r="C8" s="66"/>
      <c r="D8" s="67"/>
      <c r="E8" s="66"/>
      <c r="F8" s="67"/>
      <c r="G8" s="66"/>
      <c r="H8" s="67"/>
      <c r="I8" s="66"/>
      <c r="J8" s="67"/>
      <c r="K8" s="66"/>
      <c r="L8" s="67"/>
      <c r="M8" s="66"/>
      <c r="N8" s="67"/>
      <c r="O8" s="66"/>
      <c r="P8" s="67"/>
      <c r="Q8" s="66"/>
      <c r="R8" s="67"/>
      <c r="S8" s="66"/>
      <c r="T8" s="67"/>
      <c r="U8" s="66"/>
      <c r="V8" s="67"/>
      <c r="W8" s="66"/>
      <c r="X8" s="67"/>
      <c r="Y8" s="66"/>
      <c r="Z8" s="67"/>
      <c r="AA8" s="66"/>
      <c r="AB8" s="66"/>
      <c r="AC8" s="67"/>
      <c r="AD8" s="66"/>
      <c r="AE8" s="67"/>
      <c r="AF8" s="66"/>
      <c r="AG8" s="67"/>
      <c r="AH8" s="66"/>
      <c r="AI8" s="67"/>
      <c r="AJ8" s="66"/>
      <c r="AK8" s="67"/>
      <c r="AL8" s="66"/>
      <c r="AM8" s="67"/>
      <c r="AN8" s="66"/>
      <c r="AO8" s="67"/>
      <c r="AP8" s="66"/>
      <c r="AQ8" s="67"/>
      <c r="AR8" s="66"/>
      <c r="AS8" s="67"/>
      <c r="AT8" s="66"/>
      <c r="AU8" s="67"/>
      <c r="AV8" s="66"/>
      <c r="AW8" s="67"/>
      <c r="AX8" s="66"/>
      <c r="AY8" s="67"/>
      <c r="AZ8" s="66"/>
      <c r="BA8" s="66"/>
      <c r="BB8" s="67"/>
      <c r="BC8" s="66"/>
      <c r="BD8" s="67"/>
      <c r="BE8" s="66"/>
      <c r="BF8" s="67"/>
      <c r="BG8" s="66"/>
      <c r="BH8" s="67"/>
      <c r="BI8" s="66"/>
      <c r="BJ8" s="67"/>
      <c r="BK8" s="66"/>
      <c r="BL8" s="67"/>
      <c r="BM8" s="66"/>
      <c r="BN8" s="67"/>
      <c r="BO8" s="66"/>
      <c r="BP8" s="67"/>
      <c r="BQ8" s="66"/>
      <c r="BR8" s="67"/>
      <c r="BS8" s="66"/>
      <c r="BT8" s="67"/>
      <c r="BU8" s="66"/>
      <c r="BV8" s="67"/>
      <c r="BW8" s="66"/>
      <c r="BX8" s="67"/>
      <c r="BY8" s="66"/>
      <c r="BZ8" s="66"/>
      <c r="CA8" s="67"/>
      <c r="CB8" s="66"/>
      <c r="CC8" s="67"/>
      <c r="CD8" s="66"/>
      <c r="CE8" s="67"/>
      <c r="CF8" s="66"/>
      <c r="CG8" s="67"/>
      <c r="CH8" s="66"/>
      <c r="CI8" s="67"/>
      <c r="CJ8" s="66"/>
      <c r="CK8" s="67"/>
      <c r="CL8" s="66"/>
      <c r="CM8" s="67"/>
      <c r="CN8" s="66"/>
      <c r="CO8" s="67"/>
      <c r="CP8" s="66"/>
      <c r="CQ8" s="67"/>
      <c r="CR8" s="66"/>
      <c r="CS8" s="67"/>
      <c r="CT8" s="66"/>
      <c r="CU8" s="67"/>
      <c r="CV8" s="66"/>
      <c r="CW8" s="67"/>
      <c r="CX8" s="66"/>
      <c r="CY8" s="52"/>
      <c r="CZ8" s="52"/>
      <c r="DA8" s="52"/>
      <c r="DB8" s="52"/>
      <c r="DC8" s="52"/>
      <c r="DD8" s="52"/>
      <c r="DE8" s="52"/>
      <c r="DF8" s="52"/>
      <c r="DG8" s="52"/>
      <c r="DH8" s="52"/>
      <c r="DI8" s="52"/>
      <c r="DJ8" s="52"/>
      <c r="DK8" s="52"/>
      <c r="DL8" s="52"/>
      <c r="DM8" s="52"/>
      <c r="DN8" s="52"/>
      <c r="DO8" s="52"/>
      <c r="DP8" s="52"/>
      <c r="DQ8" s="52"/>
      <c r="DR8" s="52"/>
      <c r="DS8" s="52"/>
      <c r="DT8" s="52"/>
      <c r="DU8" s="52"/>
      <c r="DV8" s="52"/>
    </row>
    <row r="9" spans="1:126" ht="15">
      <c r="A9" s="55" t="s">
        <v>90</v>
      </c>
      <c r="B9" s="111" t="s">
        <v>29</v>
      </c>
      <c r="C9" s="67"/>
      <c r="D9" s="66"/>
      <c r="E9" s="67"/>
      <c r="F9" s="66"/>
      <c r="G9" s="67"/>
      <c r="H9" s="66"/>
      <c r="I9" s="67"/>
      <c r="J9" s="66"/>
      <c r="K9" s="67"/>
      <c r="L9" s="66"/>
      <c r="M9" s="67"/>
      <c r="N9" s="66"/>
      <c r="O9" s="67"/>
      <c r="P9" s="66"/>
      <c r="Q9" s="67"/>
      <c r="R9" s="66"/>
      <c r="S9" s="67"/>
      <c r="T9" s="66"/>
      <c r="U9" s="67"/>
      <c r="V9" s="66"/>
      <c r="W9" s="67"/>
      <c r="X9" s="66"/>
      <c r="Y9" s="67"/>
      <c r="Z9" s="66"/>
      <c r="AA9" s="67"/>
      <c r="AB9" s="67"/>
      <c r="AC9" s="66"/>
      <c r="AD9" s="67"/>
      <c r="AE9" s="66"/>
      <c r="AF9" s="67"/>
      <c r="AG9" s="66"/>
      <c r="AH9" s="67"/>
      <c r="AI9" s="66"/>
      <c r="AJ9" s="67"/>
      <c r="AK9" s="66"/>
      <c r="AL9" s="67"/>
      <c r="AM9" s="66"/>
      <c r="AN9" s="67"/>
      <c r="AO9" s="66"/>
      <c r="AP9" s="67"/>
      <c r="AQ9" s="66"/>
      <c r="AR9" s="67"/>
      <c r="AS9" s="66"/>
      <c r="AT9" s="67"/>
      <c r="AU9" s="66"/>
      <c r="AV9" s="67"/>
      <c r="AW9" s="66"/>
      <c r="AX9" s="67"/>
      <c r="AY9" s="66"/>
      <c r="AZ9" s="67"/>
      <c r="BA9" s="67"/>
      <c r="BB9" s="66"/>
      <c r="BC9" s="67"/>
      <c r="BD9" s="66"/>
      <c r="BE9" s="67"/>
      <c r="BF9" s="66"/>
      <c r="BG9" s="67"/>
      <c r="BH9" s="66"/>
      <c r="BI9" s="67"/>
      <c r="BJ9" s="66"/>
      <c r="BK9" s="67"/>
      <c r="BL9" s="66"/>
      <c r="BM9" s="67"/>
      <c r="BN9" s="66"/>
      <c r="BO9" s="67"/>
      <c r="BP9" s="66"/>
      <c r="BQ9" s="67"/>
      <c r="BR9" s="66"/>
      <c r="BS9" s="67"/>
      <c r="BT9" s="66"/>
      <c r="BU9" s="67"/>
      <c r="BV9" s="66"/>
      <c r="BW9" s="67"/>
      <c r="BX9" s="66"/>
      <c r="BY9" s="67"/>
      <c r="BZ9" s="67"/>
      <c r="CA9" s="66"/>
      <c r="CB9" s="67"/>
      <c r="CC9" s="66"/>
      <c r="CD9" s="67"/>
      <c r="CE9" s="66"/>
      <c r="CF9" s="67"/>
      <c r="CG9" s="66"/>
      <c r="CH9" s="67"/>
      <c r="CI9" s="66"/>
      <c r="CJ9" s="67"/>
      <c r="CK9" s="66"/>
      <c r="CL9" s="67"/>
      <c r="CM9" s="66"/>
      <c r="CN9" s="67"/>
      <c r="CO9" s="66"/>
      <c r="CP9" s="67"/>
      <c r="CQ9" s="66"/>
      <c r="CR9" s="67"/>
      <c r="CS9" s="66"/>
      <c r="CT9" s="67"/>
      <c r="CU9" s="66"/>
      <c r="CV9" s="67"/>
      <c r="CW9" s="66"/>
      <c r="CX9" s="67"/>
      <c r="CY9" s="52"/>
      <c r="CZ9" s="52"/>
      <c r="DA9" s="52"/>
      <c r="DB9" s="52"/>
      <c r="DC9" s="52"/>
      <c r="DD9" s="52"/>
      <c r="DE9" s="52"/>
      <c r="DF9" s="52"/>
      <c r="DG9" s="52"/>
      <c r="DH9" s="52"/>
      <c r="DI9" s="52"/>
      <c r="DJ9" s="52"/>
      <c r="DK9" s="52"/>
      <c r="DL9" s="52"/>
      <c r="DM9" s="52"/>
      <c r="DN9" s="52"/>
      <c r="DO9" s="52"/>
      <c r="DP9" s="52"/>
      <c r="DQ9" s="52"/>
      <c r="DR9" s="52"/>
      <c r="DS9" s="52"/>
      <c r="DT9" s="52"/>
      <c r="DU9" s="52"/>
      <c r="DV9" s="52"/>
    </row>
    <row r="10" spans="1:126" ht="15">
      <c r="A10" s="55" t="s">
        <v>91</v>
      </c>
      <c r="B10" s="111" t="s">
        <v>32</v>
      </c>
      <c r="C10" s="66"/>
      <c r="D10" s="67"/>
      <c r="E10" s="66"/>
      <c r="F10" s="67"/>
      <c r="G10" s="66"/>
      <c r="H10" s="67"/>
      <c r="I10" s="66"/>
      <c r="J10" s="67"/>
      <c r="K10" s="66"/>
      <c r="L10" s="67"/>
      <c r="M10" s="66"/>
      <c r="N10" s="67"/>
      <c r="O10" s="66"/>
      <c r="P10" s="67"/>
      <c r="Q10" s="66"/>
      <c r="R10" s="67"/>
      <c r="S10" s="66"/>
      <c r="T10" s="67"/>
      <c r="U10" s="66"/>
      <c r="V10" s="67"/>
      <c r="W10" s="66"/>
      <c r="X10" s="67"/>
      <c r="Y10" s="66"/>
      <c r="Z10" s="67"/>
      <c r="AA10" s="66"/>
      <c r="AB10" s="66"/>
      <c r="AC10" s="67"/>
      <c r="AD10" s="66"/>
      <c r="AE10" s="67"/>
      <c r="AF10" s="66"/>
      <c r="AG10" s="67"/>
      <c r="AH10" s="66"/>
      <c r="AI10" s="67"/>
      <c r="AJ10" s="66"/>
      <c r="AK10" s="67"/>
      <c r="AL10" s="66"/>
      <c r="AM10" s="67"/>
      <c r="AN10" s="66"/>
      <c r="AO10" s="67"/>
      <c r="AP10" s="66"/>
      <c r="AQ10" s="67"/>
      <c r="AR10" s="66"/>
      <c r="AS10" s="67"/>
      <c r="AT10" s="66"/>
      <c r="AU10" s="67"/>
      <c r="AV10" s="66"/>
      <c r="AW10" s="67"/>
      <c r="AX10" s="66"/>
      <c r="AY10" s="67"/>
      <c r="AZ10" s="66"/>
      <c r="BA10" s="66"/>
      <c r="BB10" s="67"/>
      <c r="BC10" s="66"/>
      <c r="BD10" s="67"/>
      <c r="BE10" s="66"/>
      <c r="BF10" s="67"/>
      <c r="BG10" s="66"/>
      <c r="BH10" s="67"/>
      <c r="BI10" s="66"/>
      <c r="BJ10" s="67"/>
      <c r="BK10" s="66"/>
      <c r="BL10" s="67"/>
      <c r="BM10" s="66"/>
      <c r="BN10" s="67"/>
      <c r="BO10" s="66"/>
      <c r="BP10" s="67"/>
      <c r="BQ10" s="66"/>
      <c r="BR10" s="67"/>
      <c r="BS10" s="66"/>
      <c r="BT10" s="67"/>
      <c r="BU10" s="66"/>
      <c r="BV10" s="67"/>
      <c r="BW10" s="66"/>
      <c r="BX10" s="67"/>
      <c r="BY10" s="66"/>
      <c r="BZ10" s="66"/>
      <c r="CA10" s="67"/>
      <c r="CB10" s="66"/>
      <c r="CC10" s="67"/>
      <c r="CD10" s="66"/>
      <c r="CE10" s="67"/>
      <c r="CF10" s="66"/>
      <c r="CG10" s="67"/>
      <c r="CH10" s="66"/>
      <c r="CI10" s="67"/>
      <c r="CJ10" s="66"/>
      <c r="CK10" s="67"/>
      <c r="CL10" s="66"/>
      <c r="CM10" s="67"/>
      <c r="CN10" s="66"/>
      <c r="CO10" s="67"/>
      <c r="CP10" s="66"/>
      <c r="CQ10" s="67"/>
      <c r="CR10" s="66"/>
      <c r="CS10" s="67"/>
      <c r="CT10" s="66"/>
      <c r="CU10" s="67"/>
      <c r="CV10" s="66"/>
      <c r="CW10" s="67"/>
      <c r="CX10" s="66"/>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row>
    <row r="11" spans="1:126" ht="15">
      <c r="A11" s="55" t="s">
        <v>92</v>
      </c>
      <c r="B11" s="111" t="s">
        <v>32</v>
      </c>
      <c r="C11" s="67"/>
      <c r="D11" s="66"/>
      <c r="E11" s="67"/>
      <c r="F11" s="66"/>
      <c r="G11" s="67"/>
      <c r="H11" s="66"/>
      <c r="I11" s="67"/>
      <c r="J11" s="66"/>
      <c r="K11" s="67"/>
      <c r="L11" s="66"/>
      <c r="M11" s="67"/>
      <c r="N11" s="66"/>
      <c r="O11" s="67"/>
      <c r="P11" s="66"/>
      <c r="Q11" s="67"/>
      <c r="R11" s="66"/>
      <c r="S11" s="67"/>
      <c r="T11" s="66"/>
      <c r="U11" s="67"/>
      <c r="V11" s="66"/>
      <c r="W11" s="67"/>
      <c r="X11" s="66"/>
      <c r="Y11" s="67"/>
      <c r="Z11" s="66"/>
      <c r="AA11" s="67"/>
      <c r="AB11" s="67"/>
      <c r="AC11" s="66"/>
      <c r="AD11" s="67"/>
      <c r="AE11" s="66"/>
      <c r="AF11" s="67"/>
      <c r="AG11" s="66"/>
      <c r="AH11" s="67"/>
      <c r="AI11" s="66"/>
      <c r="AJ11" s="67"/>
      <c r="AK11" s="66"/>
      <c r="AL11" s="67"/>
      <c r="AM11" s="66"/>
      <c r="AN11" s="67"/>
      <c r="AO11" s="66"/>
      <c r="AP11" s="67"/>
      <c r="AQ11" s="66"/>
      <c r="AR11" s="67"/>
      <c r="AS11" s="66"/>
      <c r="AT11" s="67"/>
      <c r="AU11" s="66"/>
      <c r="AV11" s="67"/>
      <c r="AW11" s="66"/>
      <c r="AX11" s="67"/>
      <c r="AY11" s="66"/>
      <c r="AZ11" s="67"/>
      <c r="BA11" s="67"/>
      <c r="BB11" s="66"/>
      <c r="BC11" s="67"/>
      <c r="BD11" s="66"/>
      <c r="BE11" s="67"/>
      <c r="BF11" s="66"/>
      <c r="BG11" s="67"/>
      <c r="BH11" s="66"/>
      <c r="BI11" s="67"/>
      <c r="BJ11" s="66"/>
      <c r="BK11" s="67"/>
      <c r="BL11" s="66"/>
      <c r="BM11" s="67"/>
      <c r="BN11" s="66"/>
      <c r="BO11" s="67"/>
      <c r="BP11" s="66"/>
      <c r="BQ11" s="67"/>
      <c r="BR11" s="66"/>
      <c r="BS11" s="67"/>
      <c r="BT11" s="66"/>
      <c r="BU11" s="67"/>
      <c r="BV11" s="66"/>
      <c r="BW11" s="67"/>
      <c r="BX11" s="66"/>
      <c r="BY11" s="67"/>
      <c r="BZ11" s="67"/>
      <c r="CA11" s="66"/>
      <c r="CB11" s="67"/>
      <c r="CC11" s="66"/>
      <c r="CD11" s="67"/>
      <c r="CE11" s="66"/>
      <c r="CF11" s="67"/>
      <c r="CG11" s="66"/>
      <c r="CH11" s="67"/>
      <c r="CI11" s="66"/>
      <c r="CJ11" s="67"/>
      <c r="CK11" s="66"/>
      <c r="CL11" s="67"/>
      <c r="CM11" s="66"/>
      <c r="CN11" s="67"/>
      <c r="CO11" s="66"/>
      <c r="CP11" s="67"/>
      <c r="CQ11" s="66"/>
      <c r="CR11" s="67"/>
      <c r="CS11" s="66"/>
      <c r="CT11" s="67"/>
      <c r="CU11" s="66"/>
      <c r="CV11" s="67"/>
      <c r="CW11" s="66"/>
      <c r="CX11" s="67"/>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row>
    <row r="12" spans="1:126" ht="15">
      <c r="A12" s="55" t="s">
        <v>93</v>
      </c>
      <c r="B12" s="111" t="s">
        <v>28</v>
      </c>
      <c r="C12" s="66"/>
      <c r="D12" s="67"/>
      <c r="E12" s="66"/>
      <c r="F12" s="67"/>
      <c r="G12" s="66"/>
      <c r="H12" s="67"/>
      <c r="I12" s="66"/>
      <c r="J12" s="67"/>
      <c r="K12" s="66"/>
      <c r="L12" s="67"/>
      <c r="M12" s="66"/>
      <c r="N12" s="67"/>
      <c r="O12" s="66"/>
      <c r="P12" s="67"/>
      <c r="Q12" s="66"/>
      <c r="R12" s="67"/>
      <c r="S12" s="66"/>
      <c r="T12" s="67"/>
      <c r="U12" s="66"/>
      <c r="V12" s="67"/>
      <c r="W12" s="66"/>
      <c r="X12" s="67"/>
      <c r="Y12" s="66"/>
      <c r="Z12" s="67"/>
      <c r="AA12" s="66"/>
      <c r="AB12" s="66"/>
      <c r="AC12" s="67"/>
      <c r="AD12" s="66"/>
      <c r="AE12" s="67"/>
      <c r="AF12" s="66"/>
      <c r="AG12" s="67"/>
      <c r="AH12" s="66"/>
      <c r="AI12" s="67"/>
      <c r="AJ12" s="66"/>
      <c r="AK12" s="67"/>
      <c r="AL12" s="66"/>
      <c r="AM12" s="67"/>
      <c r="AN12" s="66"/>
      <c r="AO12" s="67"/>
      <c r="AP12" s="66"/>
      <c r="AQ12" s="67"/>
      <c r="AR12" s="66"/>
      <c r="AS12" s="67"/>
      <c r="AT12" s="66"/>
      <c r="AU12" s="67"/>
      <c r="AV12" s="66"/>
      <c r="AW12" s="67"/>
      <c r="AX12" s="66"/>
      <c r="AY12" s="67"/>
      <c r="AZ12" s="66"/>
      <c r="BA12" s="66"/>
      <c r="BB12" s="67"/>
      <c r="BC12" s="66"/>
      <c r="BD12" s="67"/>
      <c r="BE12" s="66"/>
      <c r="BF12" s="67"/>
      <c r="BG12" s="66"/>
      <c r="BH12" s="67"/>
      <c r="BI12" s="66"/>
      <c r="BJ12" s="67"/>
      <c r="BK12" s="66"/>
      <c r="BL12" s="67"/>
      <c r="BM12" s="66"/>
      <c r="BN12" s="67"/>
      <c r="BO12" s="66"/>
      <c r="BP12" s="67"/>
      <c r="BQ12" s="66"/>
      <c r="BR12" s="67"/>
      <c r="BS12" s="66"/>
      <c r="BT12" s="67"/>
      <c r="BU12" s="66"/>
      <c r="BV12" s="67"/>
      <c r="BW12" s="66"/>
      <c r="BX12" s="67"/>
      <c r="BY12" s="66"/>
      <c r="BZ12" s="66"/>
      <c r="CA12" s="67"/>
      <c r="CB12" s="66"/>
      <c r="CC12" s="67"/>
      <c r="CD12" s="66"/>
      <c r="CE12" s="67"/>
      <c r="CF12" s="66"/>
      <c r="CG12" s="67"/>
      <c r="CH12" s="66"/>
      <c r="CI12" s="67"/>
      <c r="CJ12" s="66"/>
      <c r="CK12" s="67"/>
      <c r="CL12" s="66"/>
      <c r="CM12" s="67"/>
      <c r="CN12" s="66"/>
      <c r="CO12" s="67"/>
      <c r="CP12" s="66"/>
      <c r="CQ12" s="67"/>
      <c r="CR12" s="66"/>
      <c r="CS12" s="67"/>
      <c r="CT12" s="66"/>
      <c r="CU12" s="67"/>
      <c r="CV12" s="66"/>
      <c r="CW12" s="67"/>
      <c r="CX12" s="66"/>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row>
    <row r="13" spans="1:126" ht="15">
      <c r="A13" s="55" t="s">
        <v>94</v>
      </c>
      <c r="B13" s="111" t="s">
        <v>32</v>
      </c>
      <c r="C13" s="67"/>
      <c r="D13" s="66"/>
      <c r="E13" s="67"/>
      <c r="F13" s="66"/>
      <c r="G13" s="67"/>
      <c r="H13" s="66"/>
      <c r="I13" s="67"/>
      <c r="J13" s="66"/>
      <c r="K13" s="67"/>
      <c r="L13" s="66"/>
      <c r="M13" s="67"/>
      <c r="N13" s="66"/>
      <c r="O13" s="67"/>
      <c r="P13" s="66"/>
      <c r="Q13" s="67"/>
      <c r="R13" s="66"/>
      <c r="S13" s="67"/>
      <c r="T13" s="66"/>
      <c r="U13" s="67"/>
      <c r="V13" s="66"/>
      <c r="W13" s="67"/>
      <c r="X13" s="66"/>
      <c r="Y13" s="67"/>
      <c r="Z13" s="66"/>
      <c r="AA13" s="67"/>
      <c r="AB13" s="67"/>
      <c r="AC13" s="66"/>
      <c r="AD13" s="67"/>
      <c r="AE13" s="66"/>
      <c r="AF13" s="67"/>
      <c r="AG13" s="66"/>
      <c r="AH13" s="67"/>
      <c r="AI13" s="66"/>
      <c r="AJ13" s="67"/>
      <c r="AK13" s="66"/>
      <c r="AL13" s="67"/>
      <c r="AM13" s="66"/>
      <c r="AN13" s="67"/>
      <c r="AO13" s="66"/>
      <c r="AP13" s="67"/>
      <c r="AQ13" s="66"/>
      <c r="AR13" s="67"/>
      <c r="AS13" s="66"/>
      <c r="AT13" s="67"/>
      <c r="AU13" s="66"/>
      <c r="AV13" s="67"/>
      <c r="AW13" s="66"/>
      <c r="AX13" s="67"/>
      <c r="AY13" s="66"/>
      <c r="AZ13" s="67"/>
      <c r="BA13" s="67"/>
      <c r="BB13" s="66"/>
      <c r="BC13" s="67"/>
      <c r="BD13" s="66"/>
      <c r="BE13" s="67"/>
      <c r="BF13" s="66"/>
      <c r="BG13" s="67"/>
      <c r="BH13" s="66"/>
      <c r="BI13" s="67"/>
      <c r="BJ13" s="66"/>
      <c r="BK13" s="67"/>
      <c r="BL13" s="66"/>
      <c r="BM13" s="67"/>
      <c r="BN13" s="66"/>
      <c r="BO13" s="67"/>
      <c r="BP13" s="66"/>
      <c r="BQ13" s="67"/>
      <c r="BR13" s="66"/>
      <c r="BS13" s="67"/>
      <c r="BT13" s="66"/>
      <c r="BU13" s="67"/>
      <c r="BV13" s="66"/>
      <c r="BW13" s="67"/>
      <c r="BX13" s="66"/>
      <c r="BY13" s="67"/>
      <c r="BZ13" s="67"/>
      <c r="CA13" s="66"/>
      <c r="CB13" s="67"/>
      <c r="CC13" s="66"/>
      <c r="CD13" s="67"/>
      <c r="CE13" s="66"/>
      <c r="CF13" s="67"/>
      <c r="CG13" s="66"/>
      <c r="CH13" s="67"/>
      <c r="CI13" s="66"/>
      <c r="CJ13" s="67"/>
      <c r="CK13" s="66"/>
      <c r="CL13" s="67"/>
      <c r="CM13" s="66"/>
      <c r="CN13" s="67"/>
      <c r="CO13" s="66"/>
      <c r="CP13" s="67"/>
      <c r="CQ13" s="66"/>
      <c r="CR13" s="67"/>
      <c r="CS13" s="66"/>
      <c r="CT13" s="67"/>
      <c r="CU13" s="66"/>
      <c r="CV13" s="67"/>
      <c r="CW13" s="66"/>
      <c r="CX13" s="67"/>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row>
    <row r="14" spans="1:126" ht="15">
      <c r="A14" s="55" t="s">
        <v>95</v>
      </c>
      <c r="B14" s="111" t="s">
        <v>28</v>
      </c>
      <c r="C14" s="66"/>
      <c r="D14" s="67"/>
      <c r="E14" s="66"/>
      <c r="F14" s="67"/>
      <c r="G14" s="66"/>
      <c r="H14" s="67"/>
      <c r="I14" s="66"/>
      <c r="J14" s="67"/>
      <c r="K14" s="66"/>
      <c r="L14" s="67"/>
      <c r="M14" s="66"/>
      <c r="N14" s="67"/>
      <c r="O14" s="66"/>
      <c r="P14" s="67"/>
      <c r="Q14" s="66"/>
      <c r="R14" s="67"/>
      <c r="S14" s="66"/>
      <c r="T14" s="67"/>
      <c r="U14" s="66"/>
      <c r="V14" s="67"/>
      <c r="W14" s="66"/>
      <c r="X14" s="67"/>
      <c r="Y14" s="66"/>
      <c r="Z14" s="67"/>
      <c r="AA14" s="66"/>
      <c r="AB14" s="66"/>
      <c r="AC14" s="67"/>
      <c r="AD14" s="66"/>
      <c r="AE14" s="67"/>
      <c r="AF14" s="66"/>
      <c r="AG14" s="67"/>
      <c r="AH14" s="66"/>
      <c r="AI14" s="67"/>
      <c r="AJ14" s="66"/>
      <c r="AK14" s="67"/>
      <c r="AL14" s="66"/>
      <c r="AM14" s="67"/>
      <c r="AN14" s="66"/>
      <c r="AO14" s="67"/>
      <c r="AP14" s="66"/>
      <c r="AQ14" s="67"/>
      <c r="AR14" s="66"/>
      <c r="AS14" s="67"/>
      <c r="AT14" s="66"/>
      <c r="AU14" s="67"/>
      <c r="AV14" s="66"/>
      <c r="AW14" s="67"/>
      <c r="AX14" s="66"/>
      <c r="AY14" s="67"/>
      <c r="AZ14" s="66"/>
      <c r="BA14" s="66"/>
      <c r="BB14" s="67"/>
      <c r="BC14" s="66"/>
      <c r="BD14" s="67"/>
      <c r="BE14" s="66"/>
      <c r="BF14" s="67"/>
      <c r="BG14" s="66"/>
      <c r="BH14" s="67"/>
      <c r="BI14" s="66"/>
      <c r="BJ14" s="67"/>
      <c r="BK14" s="66"/>
      <c r="BL14" s="67"/>
      <c r="BM14" s="66"/>
      <c r="BN14" s="67"/>
      <c r="BO14" s="66"/>
      <c r="BP14" s="67"/>
      <c r="BQ14" s="66"/>
      <c r="BR14" s="67"/>
      <c r="BS14" s="66"/>
      <c r="BT14" s="67"/>
      <c r="BU14" s="66"/>
      <c r="BV14" s="67"/>
      <c r="BW14" s="66"/>
      <c r="BX14" s="67"/>
      <c r="BY14" s="66"/>
      <c r="BZ14" s="66"/>
      <c r="CA14" s="67"/>
      <c r="CB14" s="66"/>
      <c r="CC14" s="67"/>
      <c r="CD14" s="66"/>
      <c r="CE14" s="67"/>
      <c r="CF14" s="66"/>
      <c r="CG14" s="67"/>
      <c r="CH14" s="66"/>
      <c r="CI14" s="67"/>
      <c r="CJ14" s="66"/>
      <c r="CK14" s="67"/>
      <c r="CL14" s="66"/>
      <c r="CM14" s="67"/>
      <c r="CN14" s="66"/>
      <c r="CO14" s="67"/>
      <c r="CP14" s="66"/>
      <c r="CQ14" s="67"/>
      <c r="CR14" s="66"/>
      <c r="CS14" s="67"/>
      <c r="CT14" s="66"/>
      <c r="CU14" s="67"/>
      <c r="CV14" s="66"/>
      <c r="CW14" s="67"/>
      <c r="CX14" s="66"/>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row>
    <row r="15" spans="1:126" ht="15">
      <c r="A15" s="55" t="s">
        <v>96</v>
      </c>
      <c r="B15" s="111" t="s">
        <v>31</v>
      </c>
      <c r="C15" s="67"/>
      <c r="D15" s="66"/>
      <c r="E15" s="67"/>
      <c r="F15" s="66"/>
      <c r="G15" s="67"/>
      <c r="H15" s="66"/>
      <c r="I15" s="67"/>
      <c r="J15" s="66"/>
      <c r="K15" s="67"/>
      <c r="L15" s="66"/>
      <c r="M15" s="67"/>
      <c r="N15" s="66"/>
      <c r="O15" s="67"/>
      <c r="P15" s="66"/>
      <c r="Q15" s="67"/>
      <c r="R15" s="66"/>
      <c r="S15" s="67"/>
      <c r="T15" s="66"/>
      <c r="U15" s="67"/>
      <c r="V15" s="66"/>
      <c r="W15" s="67"/>
      <c r="X15" s="66"/>
      <c r="Y15" s="67"/>
      <c r="Z15" s="66"/>
      <c r="AA15" s="67"/>
      <c r="AB15" s="67"/>
      <c r="AC15" s="66"/>
      <c r="AD15" s="67"/>
      <c r="AE15" s="66"/>
      <c r="AF15" s="67"/>
      <c r="AG15" s="66"/>
      <c r="AH15" s="67"/>
      <c r="AI15" s="66"/>
      <c r="AJ15" s="67"/>
      <c r="AK15" s="66"/>
      <c r="AL15" s="67"/>
      <c r="AM15" s="66"/>
      <c r="AN15" s="67"/>
      <c r="AO15" s="66"/>
      <c r="AP15" s="67"/>
      <c r="AQ15" s="66"/>
      <c r="AR15" s="67"/>
      <c r="AS15" s="66"/>
      <c r="AT15" s="67"/>
      <c r="AU15" s="66"/>
      <c r="AV15" s="67"/>
      <c r="AW15" s="66"/>
      <c r="AX15" s="67"/>
      <c r="AY15" s="66"/>
      <c r="AZ15" s="67"/>
      <c r="BA15" s="67"/>
      <c r="BB15" s="66"/>
      <c r="BC15" s="67"/>
      <c r="BD15" s="66"/>
      <c r="BE15" s="67"/>
      <c r="BF15" s="66"/>
      <c r="BG15" s="67"/>
      <c r="BH15" s="66"/>
      <c r="BI15" s="67"/>
      <c r="BJ15" s="66"/>
      <c r="BK15" s="67"/>
      <c r="BL15" s="66"/>
      <c r="BM15" s="67"/>
      <c r="BN15" s="66"/>
      <c r="BO15" s="67"/>
      <c r="BP15" s="66"/>
      <c r="BQ15" s="67"/>
      <c r="BR15" s="66"/>
      <c r="BS15" s="67"/>
      <c r="BT15" s="66"/>
      <c r="BU15" s="67"/>
      <c r="BV15" s="66"/>
      <c r="BW15" s="67"/>
      <c r="BX15" s="66"/>
      <c r="BY15" s="67"/>
      <c r="BZ15" s="67"/>
      <c r="CA15" s="66"/>
      <c r="CB15" s="67"/>
      <c r="CC15" s="66"/>
      <c r="CD15" s="67"/>
      <c r="CE15" s="66"/>
      <c r="CF15" s="67"/>
      <c r="CG15" s="66"/>
      <c r="CH15" s="67"/>
      <c r="CI15" s="66"/>
      <c r="CJ15" s="67"/>
      <c r="CK15" s="66"/>
      <c r="CL15" s="67"/>
      <c r="CM15" s="66"/>
      <c r="CN15" s="67"/>
      <c r="CO15" s="66"/>
      <c r="CP15" s="67"/>
      <c r="CQ15" s="66"/>
      <c r="CR15" s="67"/>
      <c r="CS15" s="66"/>
      <c r="CT15" s="67"/>
      <c r="CU15" s="66"/>
      <c r="CV15" s="67"/>
      <c r="CW15" s="66"/>
      <c r="CX15" s="67"/>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row>
    <row r="16" spans="1:126" ht="15">
      <c r="A16" s="55" t="s">
        <v>97</v>
      </c>
      <c r="B16" s="111" t="s">
        <v>32</v>
      </c>
      <c r="C16" s="66"/>
      <c r="D16" s="67"/>
      <c r="E16" s="66"/>
      <c r="F16" s="67"/>
      <c r="G16" s="66"/>
      <c r="H16" s="67"/>
      <c r="I16" s="66"/>
      <c r="J16" s="67"/>
      <c r="K16" s="66"/>
      <c r="L16" s="67"/>
      <c r="M16" s="66"/>
      <c r="N16" s="67"/>
      <c r="O16" s="66"/>
      <c r="P16" s="67"/>
      <c r="Q16" s="66"/>
      <c r="R16" s="67"/>
      <c r="S16" s="66"/>
      <c r="T16" s="67"/>
      <c r="U16" s="66"/>
      <c r="V16" s="67"/>
      <c r="W16" s="66"/>
      <c r="X16" s="67"/>
      <c r="Y16" s="66"/>
      <c r="Z16" s="67"/>
      <c r="AA16" s="66"/>
      <c r="AB16" s="66"/>
      <c r="AC16" s="67"/>
      <c r="AD16" s="66"/>
      <c r="AE16" s="67"/>
      <c r="AF16" s="66"/>
      <c r="AG16" s="67"/>
      <c r="AH16" s="66"/>
      <c r="AI16" s="67"/>
      <c r="AJ16" s="66"/>
      <c r="AK16" s="67"/>
      <c r="AL16" s="66"/>
      <c r="AM16" s="67"/>
      <c r="AN16" s="66"/>
      <c r="AO16" s="67"/>
      <c r="AP16" s="66"/>
      <c r="AQ16" s="67"/>
      <c r="AR16" s="66"/>
      <c r="AS16" s="67"/>
      <c r="AT16" s="66"/>
      <c r="AU16" s="67"/>
      <c r="AV16" s="66"/>
      <c r="AW16" s="67"/>
      <c r="AX16" s="66"/>
      <c r="AY16" s="67"/>
      <c r="AZ16" s="66"/>
      <c r="BA16" s="66"/>
      <c r="BB16" s="67"/>
      <c r="BC16" s="66"/>
      <c r="BD16" s="67"/>
      <c r="BE16" s="66"/>
      <c r="BF16" s="67"/>
      <c r="BG16" s="66"/>
      <c r="BH16" s="67"/>
      <c r="BI16" s="66"/>
      <c r="BJ16" s="67"/>
      <c r="BK16" s="66"/>
      <c r="BL16" s="67"/>
      <c r="BM16" s="66"/>
      <c r="BN16" s="67"/>
      <c r="BO16" s="66"/>
      <c r="BP16" s="67"/>
      <c r="BQ16" s="66"/>
      <c r="BR16" s="67"/>
      <c r="BS16" s="66"/>
      <c r="BT16" s="67"/>
      <c r="BU16" s="66"/>
      <c r="BV16" s="67"/>
      <c r="BW16" s="66"/>
      <c r="BX16" s="67"/>
      <c r="BY16" s="66"/>
      <c r="BZ16" s="66"/>
      <c r="CA16" s="67"/>
      <c r="CB16" s="66"/>
      <c r="CC16" s="67"/>
      <c r="CD16" s="66"/>
      <c r="CE16" s="67"/>
      <c r="CF16" s="66"/>
      <c r="CG16" s="67"/>
      <c r="CH16" s="66"/>
      <c r="CI16" s="67"/>
      <c r="CJ16" s="66"/>
      <c r="CK16" s="67"/>
      <c r="CL16" s="66"/>
      <c r="CM16" s="67"/>
      <c r="CN16" s="66"/>
      <c r="CO16" s="67"/>
      <c r="CP16" s="66"/>
      <c r="CQ16" s="67"/>
      <c r="CR16" s="66"/>
      <c r="CS16" s="67"/>
      <c r="CT16" s="66"/>
      <c r="CU16" s="67"/>
      <c r="CV16" s="66"/>
      <c r="CW16" s="67"/>
      <c r="CX16" s="66"/>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row>
    <row r="17" spans="1:126" ht="15">
      <c r="A17" s="55" t="s">
        <v>98</v>
      </c>
      <c r="B17" s="111" t="s">
        <v>29</v>
      </c>
      <c r="C17" s="67"/>
      <c r="D17" s="66"/>
      <c r="E17" s="67"/>
      <c r="F17" s="66"/>
      <c r="G17" s="67"/>
      <c r="H17" s="66"/>
      <c r="I17" s="67"/>
      <c r="J17" s="66"/>
      <c r="K17" s="67"/>
      <c r="L17" s="66"/>
      <c r="M17" s="67"/>
      <c r="N17" s="66"/>
      <c r="O17" s="67"/>
      <c r="P17" s="66"/>
      <c r="Q17" s="67"/>
      <c r="R17" s="66"/>
      <c r="S17" s="67"/>
      <c r="T17" s="66"/>
      <c r="U17" s="67"/>
      <c r="V17" s="66"/>
      <c r="W17" s="67"/>
      <c r="X17" s="66"/>
      <c r="Y17" s="67"/>
      <c r="Z17" s="66"/>
      <c r="AA17" s="67"/>
      <c r="AB17" s="67"/>
      <c r="AC17" s="66"/>
      <c r="AD17" s="67"/>
      <c r="AE17" s="66"/>
      <c r="AF17" s="67"/>
      <c r="AG17" s="66"/>
      <c r="AH17" s="67"/>
      <c r="AI17" s="66"/>
      <c r="AJ17" s="67"/>
      <c r="AK17" s="66"/>
      <c r="AL17" s="67"/>
      <c r="AM17" s="66"/>
      <c r="AN17" s="67"/>
      <c r="AO17" s="66"/>
      <c r="AP17" s="67"/>
      <c r="AQ17" s="66"/>
      <c r="AR17" s="67"/>
      <c r="AS17" s="66"/>
      <c r="AT17" s="67"/>
      <c r="AU17" s="66"/>
      <c r="AV17" s="67"/>
      <c r="AW17" s="66"/>
      <c r="AX17" s="67"/>
      <c r="AY17" s="66"/>
      <c r="AZ17" s="67"/>
      <c r="BA17" s="67"/>
      <c r="BB17" s="66"/>
      <c r="BC17" s="67"/>
      <c r="BD17" s="66"/>
      <c r="BE17" s="67"/>
      <c r="BF17" s="66"/>
      <c r="BG17" s="67"/>
      <c r="BH17" s="66"/>
      <c r="BI17" s="67"/>
      <c r="BJ17" s="66"/>
      <c r="BK17" s="67"/>
      <c r="BL17" s="66"/>
      <c r="BM17" s="67"/>
      <c r="BN17" s="66"/>
      <c r="BO17" s="67"/>
      <c r="BP17" s="66"/>
      <c r="BQ17" s="67"/>
      <c r="BR17" s="66"/>
      <c r="BS17" s="67"/>
      <c r="BT17" s="66"/>
      <c r="BU17" s="67"/>
      <c r="BV17" s="66"/>
      <c r="BW17" s="67"/>
      <c r="BX17" s="66"/>
      <c r="BY17" s="67"/>
      <c r="BZ17" s="67"/>
      <c r="CA17" s="66"/>
      <c r="CB17" s="67"/>
      <c r="CC17" s="66"/>
      <c r="CD17" s="67"/>
      <c r="CE17" s="66"/>
      <c r="CF17" s="67"/>
      <c r="CG17" s="66"/>
      <c r="CH17" s="67"/>
      <c r="CI17" s="66"/>
      <c r="CJ17" s="67"/>
      <c r="CK17" s="66"/>
      <c r="CL17" s="67"/>
      <c r="CM17" s="66"/>
      <c r="CN17" s="67"/>
      <c r="CO17" s="66"/>
      <c r="CP17" s="67"/>
      <c r="CQ17" s="66"/>
      <c r="CR17" s="67"/>
      <c r="CS17" s="66"/>
      <c r="CT17" s="67"/>
      <c r="CU17" s="66"/>
      <c r="CV17" s="67"/>
      <c r="CW17" s="66"/>
      <c r="CX17" s="67"/>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row>
    <row r="18" spans="1:126" ht="15">
      <c r="A18" s="55" t="s">
        <v>99</v>
      </c>
      <c r="B18" s="111" t="s">
        <v>32</v>
      </c>
      <c r="C18" s="66"/>
      <c r="D18" s="67"/>
      <c r="E18" s="66"/>
      <c r="F18" s="67"/>
      <c r="G18" s="66"/>
      <c r="H18" s="67"/>
      <c r="I18" s="66"/>
      <c r="J18" s="67"/>
      <c r="K18" s="66"/>
      <c r="L18" s="67"/>
      <c r="M18" s="66"/>
      <c r="N18" s="67"/>
      <c r="O18" s="66"/>
      <c r="P18" s="67"/>
      <c r="Q18" s="66"/>
      <c r="R18" s="67"/>
      <c r="S18" s="66"/>
      <c r="T18" s="67"/>
      <c r="U18" s="66"/>
      <c r="V18" s="67"/>
      <c r="W18" s="66"/>
      <c r="X18" s="67"/>
      <c r="Y18" s="66"/>
      <c r="Z18" s="67"/>
      <c r="AA18" s="66"/>
      <c r="AB18" s="66"/>
      <c r="AC18" s="67"/>
      <c r="AD18" s="66"/>
      <c r="AE18" s="67"/>
      <c r="AF18" s="66"/>
      <c r="AG18" s="67"/>
      <c r="AH18" s="66"/>
      <c r="AI18" s="67"/>
      <c r="AJ18" s="66"/>
      <c r="AK18" s="67"/>
      <c r="AL18" s="66"/>
      <c r="AM18" s="67"/>
      <c r="AN18" s="66"/>
      <c r="AO18" s="67"/>
      <c r="AP18" s="66"/>
      <c r="AQ18" s="67"/>
      <c r="AR18" s="66"/>
      <c r="AS18" s="67"/>
      <c r="AT18" s="66"/>
      <c r="AU18" s="67"/>
      <c r="AV18" s="66"/>
      <c r="AW18" s="67"/>
      <c r="AX18" s="66"/>
      <c r="AY18" s="67"/>
      <c r="AZ18" s="66"/>
      <c r="BA18" s="66"/>
      <c r="BB18" s="67"/>
      <c r="BC18" s="66"/>
      <c r="BD18" s="67"/>
      <c r="BE18" s="66"/>
      <c r="BF18" s="67"/>
      <c r="BG18" s="66"/>
      <c r="BH18" s="67"/>
      <c r="BI18" s="66"/>
      <c r="BJ18" s="67"/>
      <c r="BK18" s="66"/>
      <c r="BL18" s="67"/>
      <c r="BM18" s="66"/>
      <c r="BN18" s="67"/>
      <c r="BO18" s="66"/>
      <c r="BP18" s="67"/>
      <c r="BQ18" s="66"/>
      <c r="BR18" s="67"/>
      <c r="BS18" s="66"/>
      <c r="BT18" s="67"/>
      <c r="BU18" s="66"/>
      <c r="BV18" s="67"/>
      <c r="BW18" s="66"/>
      <c r="BX18" s="67"/>
      <c r="BY18" s="66"/>
      <c r="BZ18" s="66"/>
      <c r="CA18" s="67"/>
      <c r="CB18" s="66"/>
      <c r="CC18" s="67"/>
      <c r="CD18" s="66"/>
      <c r="CE18" s="67"/>
      <c r="CF18" s="66"/>
      <c r="CG18" s="67"/>
      <c r="CH18" s="66"/>
      <c r="CI18" s="67"/>
      <c r="CJ18" s="66"/>
      <c r="CK18" s="67"/>
      <c r="CL18" s="66"/>
      <c r="CM18" s="67"/>
      <c r="CN18" s="66"/>
      <c r="CO18" s="67"/>
      <c r="CP18" s="66"/>
      <c r="CQ18" s="67"/>
      <c r="CR18" s="66"/>
      <c r="CS18" s="67"/>
      <c r="CT18" s="66"/>
      <c r="CU18" s="67"/>
      <c r="CV18" s="66"/>
      <c r="CW18" s="67"/>
      <c r="CX18" s="66"/>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row>
    <row r="19" spans="1:126" ht="15">
      <c r="A19" s="55" t="s">
        <v>100</v>
      </c>
      <c r="B19" s="111" t="s">
        <v>31</v>
      </c>
      <c r="C19" s="67"/>
      <c r="D19" s="66"/>
      <c r="E19" s="67"/>
      <c r="F19" s="66"/>
      <c r="G19" s="67"/>
      <c r="H19" s="66"/>
      <c r="I19" s="67"/>
      <c r="J19" s="66"/>
      <c r="K19" s="67"/>
      <c r="L19" s="66"/>
      <c r="M19" s="67"/>
      <c r="N19" s="66"/>
      <c r="O19" s="67"/>
      <c r="P19" s="66"/>
      <c r="Q19" s="67"/>
      <c r="R19" s="66"/>
      <c r="S19" s="67"/>
      <c r="T19" s="66"/>
      <c r="U19" s="67"/>
      <c r="V19" s="66"/>
      <c r="W19" s="67"/>
      <c r="X19" s="66"/>
      <c r="Y19" s="67"/>
      <c r="Z19" s="66"/>
      <c r="AA19" s="67"/>
      <c r="AB19" s="67"/>
      <c r="AC19" s="66"/>
      <c r="AD19" s="67"/>
      <c r="AE19" s="66"/>
      <c r="AF19" s="67"/>
      <c r="AG19" s="66"/>
      <c r="AH19" s="67"/>
      <c r="AI19" s="66"/>
      <c r="AJ19" s="67"/>
      <c r="AK19" s="66"/>
      <c r="AL19" s="67"/>
      <c r="AM19" s="66"/>
      <c r="AN19" s="67"/>
      <c r="AO19" s="66"/>
      <c r="AP19" s="67"/>
      <c r="AQ19" s="66"/>
      <c r="AR19" s="67"/>
      <c r="AS19" s="66"/>
      <c r="AT19" s="67"/>
      <c r="AU19" s="66"/>
      <c r="AV19" s="67"/>
      <c r="AW19" s="66"/>
      <c r="AX19" s="67"/>
      <c r="AY19" s="66"/>
      <c r="AZ19" s="67"/>
      <c r="BA19" s="67"/>
      <c r="BB19" s="66"/>
      <c r="BC19" s="67"/>
      <c r="BD19" s="66"/>
      <c r="BE19" s="67"/>
      <c r="BF19" s="66"/>
      <c r="BG19" s="67"/>
      <c r="BH19" s="66"/>
      <c r="BI19" s="67"/>
      <c r="BJ19" s="66"/>
      <c r="BK19" s="67"/>
      <c r="BL19" s="66"/>
      <c r="BM19" s="67"/>
      <c r="BN19" s="66"/>
      <c r="BO19" s="67"/>
      <c r="BP19" s="66"/>
      <c r="BQ19" s="67"/>
      <c r="BR19" s="66"/>
      <c r="BS19" s="67"/>
      <c r="BT19" s="66"/>
      <c r="BU19" s="67"/>
      <c r="BV19" s="66"/>
      <c r="BW19" s="67"/>
      <c r="BX19" s="66"/>
      <c r="BY19" s="67"/>
      <c r="BZ19" s="67"/>
      <c r="CA19" s="66"/>
      <c r="CB19" s="67"/>
      <c r="CC19" s="66"/>
      <c r="CD19" s="67"/>
      <c r="CE19" s="66"/>
      <c r="CF19" s="67"/>
      <c r="CG19" s="66"/>
      <c r="CH19" s="67"/>
      <c r="CI19" s="66"/>
      <c r="CJ19" s="67"/>
      <c r="CK19" s="66"/>
      <c r="CL19" s="67"/>
      <c r="CM19" s="66"/>
      <c r="CN19" s="67"/>
      <c r="CO19" s="66"/>
      <c r="CP19" s="67"/>
      <c r="CQ19" s="66"/>
      <c r="CR19" s="67"/>
      <c r="CS19" s="66"/>
      <c r="CT19" s="67"/>
      <c r="CU19" s="66"/>
      <c r="CV19" s="67"/>
      <c r="CW19" s="66"/>
      <c r="CX19" s="67"/>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row>
    <row r="20" spans="1:126" ht="15">
      <c r="A20" s="55" t="s">
        <v>101</v>
      </c>
      <c r="B20" s="111" t="s">
        <v>32</v>
      </c>
      <c r="C20" s="66"/>
      <c r="D20" s="67"/>
      <c r="E20" s="66"/>
      <c r="F20" s="67"/>
      <c r="G20" s="66"/>
      <c r="H20" s="67"/>
      <c r="I20" s="66"/>
      <c r="J20" s="67"/>
      <c r="K20" s="66"/>
      <c r="L20" s="67"/>
      <c r="M20" s="66"/>
      <c r="N20" s="67"/>
      <c r="O20" s="66"/>
      <c r="P20" s="67"/>
      <c r="Q20" s="66"/>
      <c r="R20" s="67"/>
      <c r="S20" s="66"/>
      <c r="T20" s="67"/>
      <c r="U20" s="66"/>
      <c r="V20" s="67"/>
      <c r="W20" s="66"/>
      <c r="X20" s="67"/>
      <c r="Y20" s="66"/>
      <c r="Z20" s="67"/>
      <c r="AA20" s="66"/>
      <c r="AB20" s="66"/>
      <c r="AC20" s="67"/>
      <c r="AD20" s="66"/>
      <c r="AE20" s="67"/>
      <c r="AF20" s="66"/>
      <c r="AG20" s="67"/>
      <c r="AH20" s="66"/>
      <c r="AI20" s="67"/>
      <c r="AJ20" s="66"/>
      <c r="AK20" s="67"/>
      <c r="AL20" s="66"/>
      <c r="AM20" s="67"/>
      <c r="AN20" s="66"/>
      <c r="AO20" s="67"/>
      <c r="AP20" s="66"/>
      <c r="AQ20" s="67"/>
      <c r="AR20" s="66"/>
      <c r="AS20" s="67"/>
      <c r="AT20" s="66"/>
      <c r="AU20" s="67"/>
      <c r="AV20" s="66"/>
      <c r="AW20" s="67"/>
      <c r="AX20" s="66"/>
      <c r="AY20" s="67"/>
      <c r="AZ20" s="66"/>
      <c r="BA20" s="66"/>
      <c r="BB20" s="67"/>
      <c r="BC20" s="66"/>
      <c r="BD20" s="67"/>
      <c r="BE20" s="66"/>
      <c r="BF20" s="67"/>
      <c r="BG20" s="66"/>
      <c r="BH20" s="67"/>
      <c r="BI20" s="66"/>
      <c r="BJ20" s="67"/>
      <c r="BK20" s="66"/>
      <c r="BL20" s="67"/>
      <c r="BM20" s="66"/>
      <c r="BN20" s="67"/>
      <c r="BO20" s="66"/>
      <c r="BP20" s="67"/>
      <c r="BQ20" s="66"/>
      <c r="BR20" s="67"/>
      <c r="BS20" s="66"/>
      <c r="BT20" s="67"/>
      <c r="BU20" s="66"/>
      <c r="BV20" s="67"/>
      <c r="BW20" s="66"/>
      <c r="BX20" s="67"/>
      <c r="BY20" s="66"/>
      <c r="BZ20" s="66"/>
      <c r="CA20" s="67"/>
      <c r="CB20" s="66"/>
      <c r="CC20" s="67"/>
      <c r="CD20" s="66"/>
      <c r="CE20" s="67"/>
      <c r="CF20" s="66"/>
      <c r="CG20" s="67"/>
      <c r="CH20" s="66"/>
      <c r="CI20" s="67"/>
      <c r="CJ20" s="66"/>
      <c r="CK20" s="67"/>
      <c r="CL20" s="66"/>
      <c r="CM20" s="67"/>
      <c r="CN20" s="66"/>
      <c r="CO20" s="67"/>
      <c r="CP20" s="66"/>
      <c r="CQ20" s="67"/>
      <c r="CR20" s="66"/>
      <c r="CS20" s="67"/>
      <c r="CT20" s="66"/>
      <c r="CU20" s="67"/>
      <c r="CV20" s="66"/>
      <c r="CW20" s="67"/>
      <c r="CX20" s="66"/>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row>
    <row r="21" spans="1:126" ht="15">
      <c r="A21" s="55" t="s">
        <v>102</v>
      </c>
      <c r="B21" s="111" t="s">
        <v>29</v>
      </c>
      <c r="C21" s="67"/>
      <c r="D21" s="66"/>
      <c r="E21" s="67"/>
      <c r="F21" s="66"/>
      <c r="G21" s="67"/>
      <c r="H21" s="66"/>
      <c r="I21" s="67"/>
      <c r="J21" s="66"/>
      <c r="K21" s="67"/>
      <c r="L21" s="66"/>
      <c r="M21" s="67"/>
      <c r="N21" s="66"/>
      <c r="O21" s="67"/>
      <c r="P21" s="66"/>
      <c r="Q21" s="67"/>
      <c r="R21" s="66"/>
      <c r="S21" s="67"/>
      <c r="T21" s="66"/>
      <c r="U21" s="67"/>
      <c r="V21" s="66"/>
      <c r="W21" s="67"/>
      <c r="X21" s="66"/>
      <c r="Y21" s="67"/>
      <c r="Z21" s="66"/>
      <c r="AA21" s="67"/>
      <c r="AB21" s="67"/>
      <c r="AC21" s="66"/>
      <c r="AD21" s="67"/>
      <c r="AE21" s="66"/>
      <c r="AF21" s="67"/>
      <c r="AG21" s="66"/>
      <c r="AH21" s="67"/>
      <c r="AI21" s="66"/>
      <c r="AJ21" s="67"/>
      <c r="AK21" s="66"/>
      <c r="AL21" s="67"/>
      <c r="AM21" s="66"/>
      <c r="AN21" s="67"/>
      <c r="AO21" s="66"/>
      <c r="AP21" s="67"/>
      <c r="AQ21" s="66"/>
      <c r="AR21" s="67"/>
      <c r="AS21" s="66"/>
      <c r="AT21" s="67"/>
      <c r="AU21" s="66"/>
      <c r="AV21" s="67"/>
      <c r="AW21" s="66"/>
      <c r="AX21" s="67"/>
      <c r="AY21" s="66"/>
      <c r="AZ21" s="67"/>
      <c r="BA21" s="67"/>
      <c r="BB21" s="66"/>
      <c r="BC21" s="67"/>
      <c r="BD21" s="66"/>
      <c r="BE21" s="67"/>
      <c r="BF21" s="66"/>
      <c r="BG21" s="67"/>
      <c r="BH21" s="66"/>
      <c r="BI21" s="67"/>
      <c r="BJ21" s="66"/>
      <c r="BK21" s="67"/>
      <c r="BL21" s="66"/>
      <c r="BM21" s="67"/>
      <c r="BN21" s="66"/>
      <c r="BO21" s="67"/>
      <c r="BP21" s="66"/>
      <c r="BQ21" s="67"/>
      <c r="BR21" s="66"/>
      <c r="BS21" s="67"/>
      <c r="BT21" s="66"/>
      <c r="BU21" s="67"/>
      <c r="BV21" s="66"/>
      <c r="BW21" s="67"/>
      <c r="BX21" s="66"/>
      <c r="BY21" s="67"/>
      <c r="BZ21" s="67"/>
      <c r="CA21" s="66"/>
      <c r="CB21" s="67"/>
      <c r="CC21" s="66"/>
      <c r="CD21" s="67"/>
      <c r="CE21" s="66"/>
      <c r="CF21" s="67"/>
      <c r="CG21" s="66"/>
      <c r="CH21" s="67"/>
      <c r="CI21" s="66"/>
      <c r="CJ21" s="67"/>
      <c r="CK21" s="66"/>
      <c r="CL21" s="67"/>
      <c r="CM21" s="66"/>
      <c r="CN21" s="67"/>
      <c r="CO21" s="66"/>
      <c r="CP21" s="67"/>
      <c r="CQ21" s="66"/>
      <c r="CR21" s="67"/>
      <c r="CS21" s="66"/>
      <c r="CT21" s="67"/>
      <c r="CU21" s="66"/>
      <c r="CV21" s="67"/>
      <c r="CW21" s="66"/>
      <c r="CX21" s="67"/>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row>
    <row r="22" spans="1:126" ht="15">
      <c r="A22" s="56" t="s">
        <v>103</v>
      </c>
      <c r="B22" s="111" t="s">
        <v>32</v>
      </c>
      <c r="C22" s="66"/>
      <c r="D22" s="67"/>
      <c r="E22" s="66"/>
      <c r="F22" s="67"/>
      <c r="G22" s="66"/>
      <c r="H22" s="67"/>
      <c r="I22" s="66"/>
      <c r="J22" s="67"/>
      <c r="K22" s="66"/>
      <c r="L22" s="67"/>
      <c r="M22" s="66"/>
      <c r="N22" s="67"/>
      <c r="O22" s="66"/>
      <c r="P22" s="67"/>
      <c r="Q22" s="66"/>
      <c r="R22" s="67"/>
      <c r="S22" s="66"/>
      <c r="T22" s="67"/>
      <c r="U22" s="66"/>
      <c r="V22" s="67"/>
      <c r="W22" s="66"/>
      <c r="X22" s="67"/>
      <c r="Y22" s="66"/>
      <c r="Z22" s="67"/>
      <c r="AA22" s="66"/>
      <c r="AB22" s="66"/>
      <c r="AC22" s="67"/>
      <c r="AD22" s="66"/>
      <c r="AE22" s="67"/>
      <c r="AF22" s="66"/>
      <c r="AG22" s="67"/>
      <c r="AH22" s="66"/>
      <c r="AI22" s="67"/>
      <c r="AJ22" s="66"/>
      <c r="AK22" s="67"/>
      <c r="AL22" s="66"/>
      <c r="AM22" s="67"/>
      <c r="AN22" s="66"/>
      <c r="AO22" s="67"/>
      <c r="AP22" s="66"/>
      <c r="AQ22" s="67"/>
      <c r="AR22" s="66"/>
      <c r="AS22" s="67"/>
      <c r="AT22" s="66"/>
      <c r="AU22" s="67"/>
      <c r="AV22" s="66"/>
      <c r="AW22" s="67"/>
      <c r="AX22" s="66"/>
      <c r="AY22" s="67"/>
      <c r="AZ22" s="66"/>
      <c r="BA22" s="66"/>
      <c r="BB22" s="67"/>
      <c r="BC22" s="66"/>
      <c r="BD22" s="67"/>
      <c r="BE22" s="66"/>
      <c r="BF22" s="67"/>
      <c r="BG22" s="66"/>
      <c r="BH22" s="67"/>
      <c r="BI22" s="66"/>
      <c r="BJ22" s="67"/>
      <c r="BK22" s="66"/>
      <c r="BL22" s="67"/>
      <c r="BM22" s="66"/>
      <c r="BN22" s="67"/>
      <c r="BO22" s="66"/>
      <c r="BP22" s="67"/>
      <c r="BQ22" s="66"/>
      <c r="BR22" s="67"/>
      <c r="BS22" s="66"/>
      <c r="BT22" s="67"/>
      <c r="BU22" s="66"/>
      <c r="BV22" s="67"/>
      <c r="BW22" s="66"/>
      <c r="BX22" s="67"/>
      <c r="BY22" s="66"/>
      <c r="BZ22" s="66"/>
      <c r="CA22" s="67"/>
      <c r="CB22" s="66"/>
      <c r="CC22" s="67"/>
      <c r="CD22" s="66"/>
      <c r="CE22" s="67"/>
      <c r="CF22" s="66"/>
      <c r="CG22" s="67"/>
      <c r="CH22" s="66"/>
      <c r="CI22" s="67"/>
      <c r="CJ22" s="66"/>
      <c r="CK22" s="67"/>
      <c r="CL22" s="66"/>
      <c r="CM22" s="67"/>
      <c r="CN22" s="66"/>
      <c r="CO22" s="67"/>
      <c r="CP22" s="66"/>
      <c r="CQ22" s="67"/>
      <c r="CR22" s="66"/>
      <c r="CS22" s="67"/>
      <c r="CT22" s="66"/>
      <c r="CU22" s="67"/>
      <c r="CV22" s="66"/>
      <c r="CW22" s="67"/>
      <c r="CX22" s="66"/>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row>
    <row r="23" spans="1:126" ht="15">
      <c r="A23" s="57" t="s">
        <v>104</v>
      </c>
      <c r="B23" s="111" t="s">
        <v>31</v>
      </c>
      <c r="C23" s="67"/>
      <c r="D23" s="66"/>
      <c r="E23" s="67"/>
      <c r="F23" s="66"/>
      <c r="G23" s="67"/>
      <c r="H23" s="66"/>
      <c r="I23" s="67"/>
      <c r="J23" s="66"/>
      <c r="K23" s="67"/>
      <c r="L23" s="66"/>
      <c r="M23" s="67"/>
      <c r="N23" s="66"/>
      <c r="O23" s="67"/>
      <c r="P23" s="66"/>
      <c r="Q23" s="67"/>
      <c r="R23" s="66"/>
      <c r="S23" s="67"/>
      <c r="T23" s="66"/>
      <c r="U23" s="67"/>
      <c r="V23" s="66"/>
      <c r="W23" s="67"/>
      <c r="X23" s="66"/>
      <c r="Y23" s="67"/>
      <c r="Z23" s="66"/>
      <c r="AA23" s="67"/>
      <c r="AB23" s="67"/>
      <c r="AC23" s="66"/>
      <c r="AD23" s="67"/>
      <c r="AE23" s="66"/>
      <c r="AF23" s="67"/>
      <c r="AG23" s="66"/>
      <c r="AH23" s="67"/>
      <c r="AI23" s="66"/>
      <c r="AJ23" s="67"/>
      <c r="AK23" s="66"/>
      <c r="AL23" s="67"/>
      <c r="AM23" s="66"/>
      <c r="AN23" s="67"/>
      <c r="AO23" s="66"/>
      <c r="AP23" s="67"/>
      <c r="AQ23" s="66"/>
      <c r="AR23" s="67"/>
      <c r="AS23" s="66"/>
      <c r="AT23" s="67"/>
      <c r="AU23" s="66"/>
      <c r="AV23" s="67"/>
      <c r="AW23" s="66"/>
      <c r="AX23" s="67"/>
      <c r="AY23" s="66"/>
      <c r="AZ23" s="67"/>
      <c r="BA23" s="67"/>
      <c r="BB23" s="66"/>
      <c r="BC23" s="67"/>
      <c r="BD23" s="66"/>
      <c r="BE23" s="67"/>
      <c r="BF23" s="66"/>
      <c r="BG23" s="67"/>
      <c r="BH23" s="66"/>
      <c r="BI23" s="67"/>
      <c r="BJ23" s="66"/>
      <c r="BK23" s="67"/>
      <c r="BL23" s="66"/>
      <c r="BM23" s="67"/>
      <c r="BN23" s="66"/>
      <c r="BO23" s="67"/>
      <c r="BP23" s="66"/>
      <c r="BQ23" s="67"/>
      <c r="BR23" s="66"/>
      <c r="BS23" s="67"/>
      <c r="BT23" s="66"/>
      <c r="BU23" s="67"/>
      <c r="BV23" s="66"/>
      <c r="BW23" s="67"/>
      <c r="BX23" s="66"/>
      <c r="BY23" s="67"/>
      <c r="BZ23" s="67"/>
      <c r="CA23" s="66"/>
      <c r="CB23" s="67"/>
      <c r="CC23" s="66"/>
      <c r="CD23" s="67"/>
      <c r="CE23" s="66"/>
      <c r="CF23" s="67"/>
      <c r="CG23" s="66"/>
      <c r="CH23" s="67"/>
      <c r="CI23" s="66"/>
      <c r="CJ23" s="67"/>
      <c r="CK23" s="66"/>
      <c r="CL23" s="67"/>
      <c r="CM23" s="66"/>
      <c r="CN23" s="67"/>
      <c r="CO23" s="66"/>
      <c r="CP23" s="67"/>
      <c r="CQ23" s="66"/>
      <c r="CR23" s="67"/>
      <c r="CS23" s="66"/>
      <c r="CT23" s="67"/>
      <c r="CU23" s="66"/>
      <c r="CV23" s="67"/>
      <c r="CW23" s="66"/>
      <c r="CX23" s="67"/>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row>
    <row r="24" spans="1:126" ht="15">
      <c r="A24" s="57" t="s">
        <v>105</v>
      </c>
      <c r="B24" s="111" t="s">
        <v>32</v>
      </c>
      <c r="C24" s="66"/>
      <c r="D24" s="67"/>
      <c r="E24" s="66"/>
      <c r="F24" s="67"/>
      <c r="G24" s="66"/>
      <c r="H24" s="67"/>
      <c r="I24" s="66"/>
      <c r="J24" s="67"/>
      <c r="K24" s="66"/>
      <c r="L24" s="67"/>
      <c r="M24" s="66"/>
      <c r="N24" s="67"/>
      <c r="O24" s="66"/>
      <c r="P24" s="67"/>
      <c r="Q24" s="66"/>
      <c r="R24" s="67"/>
      <c r="S24" s="66"/>
      <c r="T24" s="67"/>
      <c r="U24" s="66"/>
      <c r="V24" s="67"/>
      <c r="W24" s="66"/>
      <c r="X24" s="67"/>
      <c r="Y24" s="66"/>
      <c r="Z24" s="67"/>
      <c r="AA24" s="66"/>
      <c r="AB24" s="66"/>
      <c r="AC24" s="67"/>
      <c r="AD24" s="66"/>
      <c r="AE24" s="67"/>
      <c r="AF24" s="66"/>
      <c r="AG24" s="67"/>
      <c r="AH24" s="66"/>
      <c r="AI24" s="67"/>
      <c r="AJ24" s="66"/>
      <c r="AK24" s="67"/>
      <c r="AL24" s="66"/>
      <c r="AM24" s="67"/>
      <c r="AN24" s="66"/>
      <c r="AO24" s="67"/>
      <c r="AP24" s="66"/>
      <c r="AQ24" s="67"/>
      <c r="AR24" s="66"/>
      <c r="AS24" s="67"/>
      <c r="AT24" s="66"/>
      <c r="AU24" s="67"/>
      <c r="AV24" s="66"/>
      <c r="AW24" s="67"/>
      <c r="AX24" s="66"/>
      <c r="AY24" s="67"/>
      <c r="AZ24" s="66"/>
      <c r="BA24" s="66"/>
      <c r="BB24" s="67"/>
      <c r="BC24" s="66"/>
      <c r="BD24" s="67"/>
      <c r="BE24" s="66"/>
      <c r="BF24" s="67"/>
      <c r="BG24" s="66"/>
      <c r="BH24" s="67"/>
      <c r="BI24" s="66"/>
      <c r="BJ24" s="67"/>
      <c r="BK24" s="66"/>
      <c r="BL24" s="67"/>
      <c r="BM24" s="66"/>
      <c r="BN24" s="67"/>
      <c r="BO24" s="66"/>
      <c r="BP24" s="67"/>
      <c r="BQ24" s="66"/>
      <c r="BR24" s="67"/>
      <c r="BS24" s="66"/>
      <c r="BT24" s="67"/>
      <c r="BU24" s="66"/>
      <c r="BV24" s="67"/>
      <c r="BW24" s="66"/>
      <c r="BX24" s="67"/>
      <c r="BY24" s="66"/>
      <c r="BZ24" s="66"/>
      <c r="CA24" s="67"/>
      <c r="CB24" s="66"/>
      <c r="CC24" s="67"/>
      <c r="CD24" s="66"/>
      <c r="CE24" s="67"/>
      <c r="CF24" s="66"/>
      <c r="CG24" s="67"/>
      <c r="CH24" s="66"/>
      <c r="CI24" s="67"/>
      <c r="CJ24" s="66"/>
      <c r="CK24" s="67"/>
      <c r="CL24" s="66"/>
      <c r="CM24" s="67"/>
      <c r="CN24" s="66"/>
      <c r="CO24" s="67"/>
      <c r="CP24" s="66"/>
      <c r="CQ24" s="67"/>
      <c r="CR24" s="66"/>
      <c r="CS24" s="67"/>
      <c r="CT24" s="66"/>
      <c r="CU24" s="67"/>
      <c r="CV24" s="66"/>
      <c r="CW24" s="67"/>
      <c r="CX24" s="66"/>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row>
    <row r="25" spans="1:126" ht="15">
      <c r="A25" s="57" t="s">
        <v>106</v>
      </c>
      <c r="B25" s="111" t="s">
        <v>31</v>
      </c>
      <c r="C25" s="67"/>
      <c r="D25" s="66"/>
      <c r="E25" s="67"/>
      <c r="F25" s="66"/>
      <c r="G25" s="67"/>
      <c r="H25" s="66"/>
      <c r="I25" s="67"/>
      <c r="J25" s="66"/>
      <c r="K25" s="67"/>
      <c r="L25" s="66"/>
      <c r="M25" s="67"/>
      <c r="N25" s="66"/>
      <c r="O25" s="67"/>
      <c r="P25" s="66"/>
      <c r="Q25" s="67"/>
      <c r="R25" s="66"/>
      <c r="S25" s="67"/>
      <c r="T25" s="66"/>
      <c r="U25" s="67"/>
      <c r="V25" s="66"/>
      <c r="W25" s="67"/>
      <c r="X25" s="66"/>
      <c r="Y25" s="67"/>
      <c r="Z25" s="66"/>
      <c r="AA25" s="67"/>
      <c r="AB25" s="67"/>
      <c r="AC25" s="66"/>
      <c r="AD25" s="67"/>
      <c r="AE25" s="66"/>
      <c r="AF25" s="67"/>
      <c r="AG25" s="66"/>
      <c r="AH25" s="67"/>
      <c r="AI25" s="66"/>
      <c r="AJ25" s="67"/>
      <c r="AK25" s="66"/>
      <c r="AL25" s="67"/>
      <c r="AM25" s="66"/>
      <c r="AN25" s="67"/>
      <c r="AO25" s="66"/>
      <c r="AP25" s="67"/>
      <c r="AQ25" s="66"/>
      <c r="AR25" s="67"/>
      <c r="AS25" s="66"/>
      <c r="AT25" s="67"/>
      <c r="AU25" s="66"/>
      <c r="AV25" s="67"/>
      <c r="AW25" s="66"/>
      <c r="AX25" s="67"/>
      <c r="AY25" s="66"/>
      <c r="AZ25" s="67"/>
      <c r="BA25" s="67"/>
      <c r="BB25" s="66"/>
      <c r="BC25" s="67"/>
      <c r="BD25" s="66"/>
      <c r="BE25" s="67"/>
      <c r="BF25" s="66"/>
      <c r="BG25" s="67"/>
      <c r="BH25" s="66"/>
      <c r="BI25" s="67"/>
      <c r="BJ25" s="66"/>
      <c r="BK25" s="67"/>
      <c r="BL25" s="66"/>
      <c r="BM25" s="67"/>
      <c r="BN25" s="66"/>
      <c r="BO25" s="67"/>
      <c r="BP25" s="66"/>
      <c r="BQ25" s="67"/>
      <c r="BR25" s="66"/>
      <c r="BS25" s="67"/>
      <c r="BT25" s="66"/>
      <c r="BU25" s="67"/>
      <c r="BV25" s="66"/>
      <c r="BW25" s="67"/>
      <c r="BX25" s="66"/>
      <c r="BY25" s="67"/>
      <c r="BZ25" s="67"/>
      <c r="CA25" s="66"/>
      <c r="CB25" s="67"/>
      <c r="CC25" s="66"/>
      <c r="CD25" s="67"/>
      <c r="CE25" s="66"/>
      <c r="CF25" s="67"/>
      <c r="CG25" s="66"/>
      <c r="CH25" s="67"/>
      <c r="CI25" s="66"/>
      <c r="CJ25" s="67"/>
      <c r="CK25" s="66"/>
      <c r="CL25" s="67"/>
      <c r="CM25" s="66"/>
      <c r="CN25" s="67"/>
      <c r="CO25" s="66"/>
      <c r="CP25" s="67"/>
      <c r="CQ25" s="66"/>
      <c r="CR25" s="67"/>
      <c r="CS25" s="66"/>
      <c r="CT25" s="67"/>
      <c r="CU25" s="66"/>
      <c r="CV25" s="67"/>
      <c r="CW25" s="66"/>
      <c r="CX25" s="67"/>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row>
    <row r="26" spans="1:126" ht="15">
      <c r="A26" s="57" t="s">
        <v>107</v>
      </c>
      <c r="B26" s="111" t="s">
        <v>32</v>
      </c>
      <c r="C26" s="66"/>
      <c r="D26" s="67"/>
      <c r="E26" s="66"/>
      <c r="F26" s="67"/>
      <c r="G26" s="66"/>
      <c r="H26" s="67"/>
      <c r="I26" s="66"/>
      <c r="J26" s="67"/>
      <c r="K26" s="66"/>
      <c r="L26" s="67"/>
      <c r="M26" s="66"/>
      <c r="N26" s="67"/>
      <c r="O26" s="66"/>
      <c r="P26" s="67"/>
      <c r="Q26" s="66"/>
      <c r="R26" s="67"/>
      <c r="S26" s="66"/>
      <c r="T26" s="67"/>
      <c r="U26" s="66"/>
      <c r="V26" s="67"/>
      <c r="W26" s="66"/>
      <c r="X26" s="67"/>
      <c r="Y26" s="66"/>
      <c r="Z26" s="67"/>
      <c r="AA26" s="66"/>
      <c r="AB26" s="66"/>
      <c r="AC26" s="67"/>
      <c r="AD26" s="66"/>
      <c r="AE26" s="67"/>
      <c r="AF26" s="66"/>
      <c r="AG26" s="67"/>
      <c r="AH26" s="66"/>
      <c r="AI26" s="67"/>
      <c r="AJ26" s="66"/>
      <c r="AK26" s="67"/>
      <c r="AL26" s="66"/>
      <c r="AM26" s="67"/>
      <c r="AN26" s="66"/>
      <c r="AO26" s="67"/>
      <c r="AP26" s="66"/>
      <c r="AQ26" s="67"/>
      <c r="AR26" s="66"/>
      <c r="AS26" s="67"/>
      <c r="AT26" s="66"/>
      <c r="AU26" s="67"/>
      <c r="AV26" s="66"/>
      <c r="AW26" s="67"/>
      <c r="AX26" s="66"/>
      <c r="AY26" s="67"/>
      <c r="AZ26" s="66"/>
      <c r="BA26" s="66"/>
      <c r="BB26" s="67"/>
      <c r="BC26" s="66"/>
      <c r="BD26" s="67"/>
      <c r="BE26" s="66"/>
      <c r="BF26" s="67"/>
      <c r="BG26" s="66"/>
      <c r="BH26" s="67"/>
      <c r="BI26" s="66"/>
      <c r="BJ26" s="67"/>
      <c r="BK26" s="66"/>
      <c r="BL26" s="67"/>
      <c r="BM26" s="66"/>
      <c r="BN26" s="67"/>
      <c r="BO26" s="66"/>
      <c r="BP26" s="67"/>
      <c r="BQ26" s="66"/>
      <c r="BR26" s="67"/>
      <c r="BS26" s="66"/>
      <c r="BT26" s="67"/>
      <c r="BU26" s="66"/>
      <c r="BV26" s="67"/>
      <c r="BW26" s="66"/>
      <c r="BX26" s="67"/>
      <c r="BY26" s="66"/>
      <c r="BZ26" s="66"/>
      <c r="CA26" s="67"/>
      <c r="CB26" s="66"/>
      <c r="CC26" s="67"/>
      <c r="CD26" s="66"/>
      <c r="CE26" s="67"/>
      <c r="CF26" s="66"/>
      <c r="CG26" s="67"/>
      <c r="CH26" s="66"/>
      <c r="CI26" s="67"/>
      <c r="CJ26" s="66"/>
      <c r="CK26" s="67"/>
      <c r="CL26" s="66"/>
      <c r="CM26" s="67"/>
      <c r="CN26" s="66"/>
      <c r="CO26" s="67"/>
      <c r="CP26" s="66"/>
      <c r="CQ26" s="67"/>
      <c r="CR26" s="66"/>
      <c r="CS26" s="67"/>
      <c r="CT26" s="66"/>
      <c r="CU26" s="67"/>
      <c r="CV26" s="66"/>
      <c r="CW26" s="67"/>
      <c r="CX26" s="66"/>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row>
    <row r="27" spans="1:126" ht="15">
      <c r="A27" s="57" t="s">
        <v>108</v>
      </c>
      <c r="B27" s="111" t="s">
        <v>29</v>
      </c>
      <c r="C27" s="67"/>
      <c r="D27" s="66"/>
      <c r="E27" s="67"/>
      <c r="F27" s="66"/>
      <c r="G27" s="67"/>
      <c r="H27" s="66"/>
      <c r="I27" s="67"/>
      <c r="J27" s="66"/>
      <c r="K27" s="67"/>
      <c r="L27" s="66"/>
      <c r="M27" s="67"/>
      <c r="N27" s="66"/>
      <c r="O27" s="67"/>
      <c r="P27" s="66"/>
      <c r="Q27" s="67"/>
      <c r="R27" s="66"/>
      <c r="S27" s="67"/>
      <c r="T27" s="66"/>
      <c r="U27" s="67"/>
      <c r="V27" s="66"/>
      <c r="W27" s="67"/>
      <c r="X27" s="66"/>
      <c r="Y27" s="67"/>
      <c r="Z27" s="66"/>
      <c r="AA27" s="67"/>
      <c r="AB27" s="67"/>
      <c r="AC27" s="66"/>
      <c r="AD27" s="67"/>
      <c r="AE27" s="66"/>
      <c r="AF27" s="67"/>
      <c r="AG27" s="66"/>
      <c r="AH27" s="67"/>
      <c r="AI27" s="66"/>
      <c r="AJ27" s="67"/>
      <c r="AK27" s="66"/>
      <c r="AL27" s="67"/>
      <c r="AM27" s="66"/>
      <c r="AN27" s="67"/>
      <c r="AO27" s="66"/>
      <c r="AP27" s="67"/>
      <c r="AQ27" s="66"/>
      <c r="AR27" s="67"/>
      <c r="AS27" s="66"/>
      <c r="AT27" s="67"/>
      <c r="AU27" s="66"/>
      <c r="AV27" s="67"/>
      <c r="AW27" s="66"/>
      <c r="AX27" s="67"/>
      <c r="AY27" s="66"/>
      <c r="AZ27" s="67"/>
      <c r="BA27" s="67"/>
      <c r="BB27" s="66"/>
      <c r="BC27" s="67"/>
      <c r="BD27" s="66"/>
      <c r="BE27" s="67"/>
      <c r="BF27" s="66"/>
      <c r="BG27" s="67"/>
      <c r="BH27" s="66"/>
      <c r="BI27" s="67"/>
      <c r="BJ27" s="66"/>
      <c r="BK27" s="67"/>
      <c r="BL27" s="66"/>
      <c r="BM27" s="67"/>
      <c r="BN27" s="66"/>
      <c r="BO27" s="67"/>
      <c r="BP27" s="66"/>
      <c r="BQ27" s="67"/>
      <c r="BR27" s="66"/>
      <c r="BS27" s="67"/>
      <c r="BT27" s="66"/>
      <c r="BU27" s="67"/>
      <c r="BV27" s="66"/>
      <c r="BW27" s="67"/>
      <c r="BX27" s="66"/>
      <c r="BY27" s="67"/>
      <c r="BZ27" s="67"/>
      <c r="CA27" s="66"/>
      <c r="CB27" s="67"/>
      <c r="CC27" s="66"/>
      <c r="CD27" s="67"/>
      <c r="CE27" s="66"/>
      <c r="CF27" s="67"/>
      <c r="CG27" s="66"/>
      <c r="CH27" s="67"/>
      <c r="CI27" s="66"/>
      <c r="CJ27" s="67"/>
      <c r="CK27" s="66"/>
      <c r="CL27" s="67"/>
      <c r="CM27" s="66"/>
      <c r="CN27" s="67"/>
      <c r="CO27" s="66"/>
      <c r="CP27" s="67"/>
      <c r="CQ27" s="66"/>
      <c r="CR27" s="67"/>
      <c r="CS27" s="66"/>
      <c r="CT27" s="67"/>
      <c r="CU27" s="66"/>
      <c r="CV27" s="67"/>
      <c r="CW27" s="66"/>
      <c r="CX27" s="67"/>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row>
    <row r="28" spans="1:126" ht="15">
      <c r="A28" s="57" t="s">
        <v>109</v>
      </c>
      <c r="B28" s="111" t="s">
        <v>32</v>
      </c>
      <c r="C28" s="66"/>
      <c r="D28" s="67"/>
      <c r="E28" s="66"/>
      <c r="F28" s="67"/>
      <c r="G28" s="66"/>
      <c r="H28" s="67"/>
      <c r="I28" s="66"/>
      <c r="J28" s="67"/>
      <c r="K28" s="66"/>
      <c r="L28" s="67"/>
      <c r="M28" s="66"/>
      <c r="N28" s="67"/>
      <c r="O28" s="66"/>
      <c r="P28" s="67"/>
      <c r="Q28" s="66"/>
      <c r="R28" s="67"/>
      <c r="S28" s="66"/>
      <c r="T28" s="67"/>
      <c r="U28" s="66"/>
      <c r="V28" s="67"/>
      <c r="W28" s="66"/>
      <c r="X28" s="67"/>
      <c r="Y28" s="66"/>
      <c r="Z28" s="67"/>
      <c r="AA28" s="66"/>
      <c r="AB28" s="66"/>
      <c r="AC28" s="67"/>
      <c r="AD28" s="66"/>
      <c r="AE28" s="67"/>
      <c r="AF28" s="66"/>
      <c r="AG28" s="67"/>
      <c r="AH28" s="66"/>
      <c r="AI28" s="67"/>
      <c r="AJ28" s="66"/>
      <c r="AK28" s="67"/>
      <c r="AL28" s="66"/>
      <c r="AM28" s="67"/>
      <c r="AN28" s="66"/>
      <c r="AO28" s="67"/>
      <c r="AP28" s="66"/>
      <c r="AQ28" s="67"/>
      <c r="AR28" s="66"/>
      <c r="AS28" s="67"/>
      <c r="AT28" s="66"/>
      <c r="AU28" s="67"/>
      <c r="AV28" s="66"/>
      <c r="AW28" s="67"/>
      <c r="AX28" s="66"/>
      <c r="AY28" s="67"/>
      <c r="AZ28" s="66"/>
      <c r="BA28" s="66"/>
      <c r="BB28" s="67"/>
      <c r="BC28" s="66"/>
      <c r="BD28" s="67"/>
      <c r="BE28" s="66"/>
      <c r="BF28" s="67"/>
      <c r="BG28" s="66"/>
      <c r="BH28" s="67"/>
      <c r="BI28" s="66"/>
      <c r="BJ28" s="67"/>
      <c r="BK28" s="66"/>
      <c r="BL28" s="67"/>
      <c r="BM28" s="66"/>
      <c r="BN28" s="67"/>
      <c r="BO28" s="66"/>
      <c r="BP28" s="67"/>
      <c r="BQ28" s="66"/>
      <c r="BR28" s="67"/>
      <c r="BS28" s="66"/>
      <c r="BT28" s="67"/>
      <c r="BU28" s="66"/>
      <c r="BV28" s="67"/>
      <c r="BW28" s="66"/>
      <c r="BX28" s="67"/>
      <c r="BY28" s="66"/>
      <c r="BZ28" s="66"/>
      <c r="CA28" s="67"/>
      <c r="CB28" s="66"/>
      <c r="CC28" s="67"/>
      <c r="CD28" s="66"/>
      <c r="CE28" s="67"/>
      <c r="CF28" s="66"/>
      <c r="CG28" s="67"/>
      <c r="CH28" s="66"/>
      <c r="CI28" s="67"/>
      <c r="CJ28" s="66"/>
      <c r="CK28" s="67"/>
      <c r="CL28" s="66"/>
      <c r="CM28" s="67"/>
      <c r="CN28" s="66"/>
      <c r="CO28" s="67"/>
      <c r="CP28" s="66"/>
      <c r="CQ28" s="67"/>
      <c r="CR28" s="66"/>
      <c r="CS28" s="67"/>
      <c r="CT28" s="66"/>
      <c r="CU28" s="67"/>
      <c r="CV28" s="66"/>
      <c r="CW28" s="67"/>
      <c r="CX28" s="66"/>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row>
    <row r="29" spans="1:126" ht="15">
      <c r="A29" s="57" t="s">
        <v>110</v>
      </c>
      <c r="B29" s="111" t="s">
        <v>31</v>
      </c>
      <c r="C29" s="67"/>
      <c r="D29" s="66"/>
      <c r="E29" s="67"/>
      <c r="F29" s="66"/>
      <c r="G29" s="67"/>
      <c r="H29" s="66"/>
      <c r="I29" s="67"/>
      <c r="J29" s="66"/>
      <c r="K29" s="67"/>
      <c r="L29" s="66"/>
      <c r="M29" s="67"/>
      <c r="N29" s="66"/>
      <c r="O29" s="67"/>
      <c r="P29" s="66"/>
      <c r="Q29" s="67"/>
      <c r="R29" s="66"/>
      <c r="S29" s="67"/>
      <c r="T29" s="66"/>
      <c r="U29" s="67"/>
      <c r="V29" s="66"/>
      <c r="W29" s="67"/>
      <c r="X29" s="66"/>
      <c r="Y29" s="67"/>
      <c r="Z29" s="66"/>
      <c r="AA29" s="67"/>
      <c r="AB29" s="67"/>
      <c r="AC29" s="66"/>
      <c r="AD29" s="67"/>
      <c r="AE29" s="66"/>
      <c r="AF29" s="67"/>
      <c r="AG29" s="66"/>
      <c r="AH29" s="67"/>
      <c r="AI29" s="66"/>
      <c r="AJ29" s="67"/>
      <c r="AK29" s="66"/>
      <c r="AL29" s="67"/>
      <c r="AM29" s="66"/>
      <c r="AN29" s="67"/>
      <c r="AO29" s="66"/>
      <c r="AP29" s="67"/>
      <c r="AQ29" s="66"/>
      <c r="AR29" s="67"/>
      <c r="AS29" s="66"/>
      <c r="AT29" s="67"/>
      <c r="AU29" s="66"/>
      <c r="AV29" s="67"/>
      <c r="AW29" s="66"/>
      <c r="AX29" s="67"/>
      <c r="AY29" s="66"/>
      <c r="AZ29" s="67"/>
      <c r="BA29" s="67"/>
      <c r="BB29" s="66"/>
      <c r="BC29" s="67"/>
      <c r="BD29" s="66"/>
      <c r="BE29" s="67"/>
      <c r="BF29" s="66"/>
      <c r="BG29" s="67"/>
      <c r="BH29" s="66"/>
      <c r="BI29" s="67"/>
      <c r="BJ29" s="66"/>
      <c r="BK29" s="67"/>
      <c r="BL29" s="66"/>
      <c r="BM29" s="67"/>
      <c r="BN29" s="66"/>
      <c r="BO29" s="67"/>
      <c r="BP29" s="66"/>
      <c r="BQ29" s="67"/>
      <c r="BR29" s="66"/>
      <c r="BS29" s="67"/>
      <c r="BT29" s="66"/>
      <c r="BU29" s="67"/>
      <c r="BV29" s="66"/>
      <c r="BW29" s="67"/>
      <c r="BX29" s="66"/>
      <c r="BY29" s="67"/>
      <c r="BZ29" s="67"/>
      <c r="CA29" s="66"/>
      <c r="CB29" s="67"/>
      <c r="CC29" s="66"/>
      <c r="CD29" s="67"/>
      <c r="CE29" s="66"/>
      <c r="CF29" s="67"/>
      <c r="CG29" s="66"/>
      <c r="CH29" s="67"/>
      <c r="CI29" s="66"/>
      <c r="CJ29" s="67"/>
      <c r="CK29" s="66"/>
      <c r="CL29" s="67"/>
      <c r="CM29" s="66"/>
      <c r="CN29" s="67"/>
      <c r="CO29" s="66"/>
      <c r="CP29" s="67"/>
      <c r="CQ29" s="66"/>
      <c r="CR29" s="67"/>
      <c r="CS29" s="66"/>
      <c r="CT29" s="67"/>
      <c r="CU29" s="66"/>
      <c r="CV29" s="67"/>
      <c r="CW29" s="66"/>
      <c r="CX29" s="67"/>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row>
    <row r="30" spans="1:126" ht="15">
      <c r="A30" s="57" t="s">
        <v>111</v>
      </c>
      <c r="B30" s="111" t="s">
        <v>32</v>
      </c>
      <c r="C30" s="66"/>
      <c r="D30" s="67"/>
      <c r="E30" s="66"/>
      <c r="F30" s="67"/>
      <c r="G30" s="66"/>
      <c r="H30" s="67"/>
      <c r="I30" s="66"/>
      <c r="J30" s="67"/>
      <c r="K30" s="66"/>
      <c r="L30" s="67"/>
      <c r="M30" s="66"/>
      <c r="N30" s="67"/>
      <c r="O30" s="66"/>
      <c r="P30" s="67"/>
      <c r="Q30" s="66"/>
      <c r="R30" s="67"/>
      <c r="S30" s="66"/>
      <c r="T30" s="67"/>
      <c r="U30" s="66"/>
      <c r="V30" s="67"/>
      <c r="W30" s="66"/>
      <c r="X30" s="67"/>
      <c r="Y30" s="66"/>
      <c r="Z30" s="67"/>
      <c r="AA30" s="66"/>
      <c r="AB30" s="66"/>
      <c r="AC30" s="67"/>
      <c r="AD30" s="66"/>
      <c r="AE30" s="67"/>
      <c r="AF30" s="66"/>
      <c r="AG30" s="67"/>
      <c r="AH30" s="66"/>
      <c r="AI30" s="67"/>
      <c r="AJ30" s="66"/>
      <c r="AK30" s="67"/>
      <c r="AL30" s="66"/>
      <c r="AM30" s="67"/>
      <c r="AN30" s="66"/>
      <c r="AO30" s="67"/>
      <c r="AP30" s="66"/>
      <c r="AQ30" s="67"/>
      <c r="AR30" s="66"/>
      <c r="AS30" s="67"/>
      <c r="AT30" s="66"/>
      <c r="AU30" s="67"/>
      <c r="AV30" s="66"/>
      <c r="AW30" s="67"/>
      <c r="AX30" s="66"/>
      <c r="AY30" s="67"/>
      <c r="AZ30" s="66"/>
      <c r="BA30" s="66"/>
      <c r="BB30" s="67"/>
      <c r="BC30" s="66"/>
      <c r="BD30" s="67"/>
      <c r="BE30" s="66"/>
      <c r="BF30" s="67"/>
      <c r="BG30" s="66"/>
      <c r="BH30" s="67"/>
      <c r="BI30" s="66"/>
      <c r="BJ30" s="67"/>
      <c r="BK30" s="66"/>
      <c r="BL30" s="67"/>
      <c r="BM30" s="66"/>
      <c r="BN30" s="67"/>
      <c r="BO30" s="66"/>
      <c r="BP30" s="67"/>
      <c r="BQ30" s="66"/>
      <c r="BR30" s="67"/>
      <c r="BS30" s="66"/>
      <c r="BT30" s="67"/>
      <c r="BU30" s="66"/>
      <c r="BV30" s="67"/>
      <c r="BW30" s="66"/>
      <c r="BX30" s="67"/>
      <c r="BY30" s="66"/>
      <c r="BZ30" s="66"/>
      <c r="CA30" s="67"/>
      <c r="CB30" s="66"/>
      <c r="CC30" s="67"/>
      <c r="CD30" s="66"/>
      <c r="CE30" s="67"/>
      <c r="CF30" s="66"/>
      <c r="CG30" s="67"/>
      <c r="CH30" s="66"/>
      <c r="CI30" s="67"/>
      <c r="CJ30" s="66"/>
      <c r="CK30" s="67"/>
      <c r="CL30" s="66"/>
      <c r="CM30" s="67"/>
      <c r="CN30" s="66"/>
      <c r="CO30" s="67"/>
      <c r="CP30" s="66"/>
      <c r="CQ30" s="67"/>
      <c r="CR30" s="66"/>
      <c r="CS30" s="67"/>
      <c r="CT30" s="66"/>
      <c r="CU30" s="67"/>
      <c r="CV30" s="66"/>
      <c r="CW30" s="67"/>
      <c r="CX30" s="66"/>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row>
    <row r="31" spans="1:126" ht="15">
      <c r="A31" s="57" t="s">
        <v>112</v>
      </c>
      <c r="B31" s="111" t="s">
        <v>29</v>
      </c>
      <c r="C31" s="67"/>
      <c r="D31" s="66"/>
      <c r="E31" s="67"/>
      <c r="F31" s="66"/>
      <c r="G31" s="67"/>
      <c r="H31" s="66"/>
      <c r="I31" s="67"/>
      <c r="J31" s="66"/>
      <c r="K31" s="67"/>
      <c r="L31" s="66"/>
      <c r="M31" s="67"/>
      <c r="N31" s="66"/>
      <c r="O31" s="67"/>
      <c r="P31" s="66"/>
      <c r="Q31" s="67"/>
      <c r="R31" s="66"/>
      <c r="S31" s="67"/>
      <c r="T31" s="66"/>
      <c r="U31" s="67"/>
      <c r="V31" s="66"/>
      <c r="W31" s="67"/>
      <c r="X31" s="66"/>
      <c r="Y31" s="67"/>
      <c r="Z31" s="66"/>
      <c r="AA31" s="67"/>
      <c r="AB31" s="67"/>
      <c r="AC31" s="66"/>
      <c r="AD31" s="67"/>
      <c r="AE31" s="66"/>
      <c r="AF31" s="67"/>
      <c r="AG31" s="66"/>
      <c r="AH31" s="67"/>
      <c r="AI31" s="66"/>
      <c r="AJ31" s="67"/>
      <c r="AK31" s="66"/>
      <c r="AL31" s="67"/>
      <c r="AM31" s="66"/>
      <c r="AN31" s="67"/>
      <c r="AO31" s="66"/>
      <c r="AP31" s="67"/>
      <c r="AQ31" s="66"/>
      <c r="AR31" s="67"/>
      <c r="AS31" s="66"/>
      <c r="AT31" s="67"/>
      <c r="AU31" s="66"/>
      <c r="AV31" s="67"/>
      <c r="AW31" s="66"/>
      <c r="AX31" s="67"/>
      <c r="AY31" s="66"/>
      <c r="AZ31" s="67"/>
      <c r="BA31" s="67"/>
      <c r="BB31" s="66"/>
      <c r="BC31" s="67"/>
      <c r="BD31" s="66"/>
      <c r="BE31" s="67"/>
      <c r="BF31" s="66"/>
      <c r="BG31" s="67"/>
      <c r="BH31" s="66"/>
      <c r="BI31" s="67"/>
      <c r="BJ31" s="66"/>
      <c r="BK31" s="67"/>
      <c r="BL31" s="66"/>
      <c r="BM31" s="67"/>
      <c r="BN31" s="66"/>
      <c r="BO31" s="67"/>
      <c r="BP31" s="66"/>
      <c r="BQ31" s="67"/>
      <c r="BR31" s="66"/>
      <c r="BS31" s="67"/>
      <c r="BT31" s="66"/>
      <c r="BU31" s="67"/>
      <c r="BV31" s="66"/>
      <c r="BW31" s="67"/>
      <c r="BX31" s="66"/>
      <c r="BY31" s="67"/>
      <c r="BZ31" s="67"/>
      <c r="CA31" s="66"/>
      <c r="CB31" s="67"/>
      <c r="CC31" s="66"/>
      <c r="CD31" s="67"/>
      <c r="CE31" s="66"/>
      <c r="CF31" s="67"/>
      <c r="CG31" s="66"/>
      <c r="CH31" s="67"/>
      <c r="CI31" s="66"/>
      <c r="CJ31" s="67"/>
      <c r="CK31" s="66"/>
      <c r="CL31" s="67"/>
      <c r="CM31" s="66"/>
      <c r="CN31" s="67"/>
      <c r="CO31" s="66"/>
      <c r="CP31" s="67"/>
      <c r="CQ31" s="66"/>
      <c r="CR31" s="67"/>
      <c r="CS31" s="66"/>
      <c r="CT31" s="67"/>
      <c r="CU31" s="66"/>
      <c r="CV31" s="67"/>
      <c r="CW31" s="66"/>
      <c r="CX31" s="67"/>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row>
    <row r="32" spans="1:126" ht="15">
      <c r="A32" s="57" t="s">
        <v>113</v>
      </c>
      <c r="B32" s="111" t="s">
        <v>32</v>
      </c>
      <c r="C32" s="66"/>
      <c r="D32" s="67"/>
      <c r="E32" s="66"/>
      <c r="F32" s="67"/>
      <c r="G32" s="66"/>
      <c r="H32" s="67"/>
      <c r="I32" s="66"/>
      <c r="J32" s="67"/>
      <c r="K32" s="66"/>
      <c r="L32" s="67"/>
      <c r="M32" s="66"/>
      <c r="N32" s="67"/>
      <c r="O32" s="66"/>
      <c r="P32" s="67"/>
      <c r="Q32" s="66"/>
      <c r="R32" s="67"/>
      <c r="S32" s="66"/>
      <c r="T32" s="67"/>
      <c r="U32" s="66"/>
      <c r="V32" s="67"/>
      <c r="W32" s="66"/>
      <c r="X32" s="67"/>
      <c r="Y32" s="66"/>
      <c r="Z32" s="67"/>
      <c r="AA32" s="66"/>
      <c r="AB32" s="66"/>
      <c r="AC32" s="67"/>
      <c r="AD32" s="66"/>
      <c r="AE32" s="67"/>
      <c r="AF32" s="66"/>
      <c r="AG32" s="67"/>
      <c r="AH32" s="66"/>
      <c r="AI32" s="67"/>
      <c r="AJ32" s="66"/>
      <c r="AK32" s="67"/>
      <c r="AL32" s="66"/>
      <c r="AM32" s="67"/>
      <c r="AN32" s="66"/>
      <c r="AO32" s="67"/>
      <c r="AP32" s="66"/>
      <c r="AQ32" s="67"/>
      <c r="AR32" s="66"/>
      <c r="AS32" s="67"/>
      <c r="AT32" s="66"/>
      <c r="AU32" s="67"/>
      <c r="AV32" s="66"/>
      <c r="AW32" s="67"/>
      <c r="AX32" s="66"/>
      <c r="AY32" s="67"/>
      <c r="AZ32" s="66"/>
      <c r="BA32" s="66"/>
      <c r="BB32" s="67"/>
      <c r="BC32" s="66"/>
      <c r="BD32" s="67"/>
      <c r="BE32" s="66"/>
      <c r="BF32" s="67"/>
      <c r="BG32" s="66"/>
      <c r="BH32" s="67"/>
      <c r="BI32" s="66"/>
      <c r="BJ32" s="67"/>
      <c r="BK32" s="66"/>
      <c r="BL32" s="67"/>
      <c r="BM32" s="66"/>
      <c r="BN32" s="67"/>
      <c r="BO32" s="66"/>
      <c r="BP32" s="67"/>
      <c r="BQ32" s="66"/>
      <c r="BR32" s="67"/>
      <c r="BS32" s="66"/>
      <c r="BT32" s="67"/>
      <c r="BU32" s="66"/>
      <c r="BV32" s="67"/>
      <c r="BW32" s="66"/>
      <c r="BX32" s="67"/>
      <c r="BY32" s="66"/>
      <c r="BZ32" s="66"/>
      <c r="CA32" s="67"/>
      <c r="CB32" s="66"/>
      <c r="CC32" s="67"/>
      <c r="CD32" s="66"/>
      <c r="CE32" s="67"/>
      <c r="CF32" s="66"/>
      <c r="CG32" s="67"/>
      <c r="CH32" s="66"/>
      <c r="CI32" s="67"/>
      <c r="CJ32" s="66"/>
      <c r="CK32" s="67"/>
      <c r="CL32" s="66"/>
      <c r="CM32" s="67"/>
      <c r="CN32" s="66"/>
      <c r="CO32" s="67"/>
      <c r="CP32" s="66"/>
      <c r="CQ32" s="67"/>
      <c r="CR32" s="66"/>
      <c r="CS32" s="67"/>
      <c r="CT32" s="66"/>
      <c r="CU32" s="67"/>
      <c r="CV32" s="66"/>
      <c r="CW32" s="67"/>
      <c r="CX32" s="66"/>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row>
    <row r="33" spans="1:126" ht="15">
      <c r="A33" s="57" t="s">
        <v>114</v>
      </c>
      <c r="B33" s="111" t="s">
        <v>31</v>
      </c>
      <c r="C33" s="67"/>
      <c r="D33" s="66"/>
      <c r="E33" s="67"/>
      <c r="F33" s="66"/>
      <c r="G33" s="67"/>
      <c r="H33" s="66"/>
      <c r="I33" s="67"/>
      <c r="J33" s="66"/>
      <c r="K33" s="67"/>
      <c r="L33" s="66"/>
      <c r="M33" s="67"/>
      <c r="N33" s="66"/>
      <c r="O33" s="67"/>
      <c r="P33" s="66"/>
      <c r="Q33" s="67"/>
      <c r="R33" s="66"/>
      <c r="S33" s="67"/>
      <c r="T33" s="66"/>
      <c r="U33" s="67"/>
      <c r="V33" s="66"/>
      <c r="W33" s="67"/>
      <c r="X33" s="66"/>
      <c r="Y33" s="67"/>
      <c r="Z33" s="66"/>
      <c r="AA33" s="67"/>
      <c r="AB33" s="67"/>
      <c r="AC33" s="66"/>
      <c r="AD33" s="67"/>
      <c r="AE33" s="66"/>
      <c r="AF33" s="67"/>
      <c r="AG33" s="66"/>
      <c r="AH33" s="67"/>
      <c r="AI33" s="66"/>
      <c r="AJ33" s="67"/>
      <c r="AK33" s="66"/>
      <c r="AL33" s="67"/>
      <c r="AM33" s="66"/>
      <c r="AN33" s="67"/>
      <c r="AO33" s="66"/>
      <c r="AP33" s="67"/>
      <c r="AQ33" s="66"/>
      <c r="AR33" s="67"/>
      <c r="AS33" s="66"/>
      <c r="AT33" s="67"/>
      <c r="AU33" s="66"/>
      <c r="AV33" s="67"/>
      <c r="AW33" s="66"/>
      <c r="AX33" s="67"/>
      <c r="AY33" s="66"/>
      <c r="AZ33" s="67"/>
      <c r="BA33" s="67"/>
      <c r="BB33" s="66"/>
      <c r="BC33" s="67"/>
      <c r="BD33" s="66"/>
      <c r="BE33" s="67"/>
      <c r="BF33" s="66"/>
      <c r="BG33" s="67"/>
      <c r="BH33" s="66"/>
      <c r="BI33" s="67"/>
      <c r="BJ33" s="66"/>
      <c r="BK33" s="67"/>
      <c r="BL33" s="66"/>
      <c r="BM33" s="67"/>
      <c r="BN33" s="66"/>
      <c r="BO33" s="67"/>
      <c r="BP33" s="66"/>
      <c r="BQ33" s="67"/>
      <c r="BR33" s="66"/>
      <c r="BS33" s="67"/>
      <c r="BT33" s="66"/>
      <c r="BU33" s="67"/>
      <c r="BV33" s="66"/>
      <c r="BW33" s="67"/>
      <c r="BX33" s="66"/>
      <c r="BY33" s="67"/>
      <c r="BZ33" s="67"/>
      <c r="CA33" s="66"/>
      <c r="CB33" s="67"/>
      <c r="CC33" s="66"/>
      <c r="CD33" s="67"/>
      <c r="CE33" s="66"/>
      <c r="CF33" s="67"/>
      <c r="CG33" s="66"/>
      <c r="CH33" s="67"/>
      <c r="CI33" s="66"/>
      <c r="CJ33" s="67"/>
      <c r="CK33" s="66"/>
      <c r="CL33" s="67"/>
      <c r="CM33" s="66"/>
      <c r="CN33" s="67"/>
      <c r="CO33" s="66"/>
      <c r="CP33" s="67"/>
      <c r="CQ33" s="66"/>
      <c r="CR33" s="67"/>
      <c r="CS33" s="66"/>
      <c r="CT33" s="67"/>
      <c r="CU33" s="66"/>
      <c r="CV33" s="67"/>
      <c r="CW33" s="66"/>
      <c r="CX33" s="67"/>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row>
    <row r="34" spans="1:126" ht="15">
      <c r="A34" s="57" t="s">
        <v>115</v>
      </c>
      <c r="B34" s="111" t="s">
        <v>32</v>
      </c>
      <c r="C34" s="66"/>
      <c r="D34" s="67"/>
      <c r="E34" s="66"/>
      <c r="F34" s="67"/>
      <c r="G34" s="66"/>
      <c r="H34" s="67"/>
      <c r="I34" s="66"/>
      <c r="J34" s="67"/>
      <c r="K34" s="66"/>
      <c r="L34" s="67"/>
      <c r="M34" s="66"/>
      <c r="N34" s="67"/>
      <c r="O34" s="66"/>
      <c r="P34" s="67"/>
      <c r="Q34" s="66"/>
      <c r="R34" s="67"/>
      <c r="S34" s="66"/>
      <c r="T34" s="67"/>
      <c r="U34" s="66"/>
      <c r="V34" s="67"/>
      <c r="W34" s="66"/>
      <c r="X34" s="67"/>
      <c r="Y34" s="66"/>
      <c r="Z34" s="67"/>
      <c r="AA34" s="66"/>
      <c r="AB34" s="66"/>
      <c r="AC34" s="67"/>
      <c r="AD34" s="66"/>
      <c r="AE34" s="67"/>
      <c r="AF34" s="66"/>
      <c r="AG34" s="67"/>
      <c r="AH34" s="66"/>
      <c r="AI34" s="67"/>
      <c r="AJ34" s="66"/>
      <c r="AK34" s="67"/>
      <c r="AL34" s="66"/>
      <c r="AM34" s="67"/>
      <c r="AN34" s="66"/>
      <c r="AO34" s="67"/>
      <c r="AP34" s="66"/>
      <c r="AQ34" s="67"/>
      <c r="AR34" s="66"/>
      <c r="AS34" s="67"/>
      <c r="AT34" s="66"/>
      <c r="AU34" s="67"/>
      <c r="AV34" s="66"/>
      <c r="AW34" s="67"/>
      <c r="AX34" s="66"/>
      <c r="AY34" s="67"/>
      <c r="AZ34" s="66"/>
      <c r="BA34" s="66"/>
      <c r="BB34" s="67"/>
      <c r="BC34" s="66"/>
      <c r="BD34" s="67"/>
      <c r="BE34" s="66"/>
      <c r="BF34" s="67"/>
      <c r="BG34" s="66"/>
      <c r="BH34" s="67"/>
      <c r="BI34" s="66"/>
      <c r="BJ34" s="67"/>
      <c r="BK34" s="66"/>
      <c r="BL34" s="67"/>
      <c r="BM34" s="66"/>
      <c r="BN34" s="67"/>
      <c r="BO34" s="66"/>
      <c r="BP34" s="67"/>
      <c r="BQ34" s="66"/>
      <c r="BR34" s="67"/>
      <c r="BS34" s="66"/>
      <c r="BT34" s="67"/>
      <c r="BU34" s="66"/>
      <c r="BV34" s="67"/>
      <c r="BW34" s="66"/>
      <c r="BX34" s="67"/>
      <c r="BY34" s="66"/>
      <c r="BZ34" s="66"/>
      <c r="CA34" s="67"/>
      <c r="CB34" s="66"/>
      <c r="CC34" s="67"/>
      <c r="CD34" s="66"/>
      <c r="CE34" s="67"/>
      <c r="CF34" s="66"/>
      <c r="CG34" s="67"/>
      <c r="CH34" s="66"/>
      <c r="CI34" s="67"/>
      <c r="CJ34" s="66"/>
      <c r="CK34" s="67"/>
      <c r="CL34" s="66"/>
      <c r="CM34" s="67"/>
      <c r="CN34" s="66"/>
      <c r="CO34" s="67"/>
      <c r="CP34" s="66"/>
      <c r="CQ34" s="67"/>
      <c r="CR34" s="66"/>
      <c r="CS34" s="67"/>
      <c r="CT34" s="66"/>
      <c r="CU34" s="67"/>
      <c r="CV34" s="66"/>
      <c r="CW34" s="67"/>
      <c r="CX34" s="66"/>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row>
    <row r="35" spans="1:126" ht="15">
      <c r="A35" s="57" t="s">
        <v>116</v>
      </c>
      <c r="B35" s="111" t="s">
        <v>29</v>
      </c>
      <c r="C35" s="67"/>
      <c r="D35" s="66"/>
      <c r="E35" s="67"/>
      <c r="F35" s="66"/>
      <c r="G35" s="67"/>
      <c r="H35" s="66"/>
      <c r="I35" s="67"/>
      <c r="J35" s="66"/>
      <c r="K35" s="67"/>
      <c r="L35" s="66"/>
      <c r="M35" s="67"/>
      <c r="N35" s="66"/>
      <c r="O35" s="67"/>
      <c r="P35" s="66"/>
      <c r="Q35" s="67"/>
      <c r="R35" s="66"/>
      <c r="S35" s="67"/>
      <c r="T35" s="66"/>
      <c r="U35" s="67"/>
      <c r="V35" s="66"/>
      <c r="W35" s="67"/>
      <c r="X35" s="66"/>
      <c r="Y35" s="67"/>
      <c r="Z35" s="66"/>
      <c r="AA35" s="67"/>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7"/>
      <c r="BB35" s="66"/>
      <c r="BC35" s="67"/>
      <c r="BD35" s="66"/>
      <c r="BE35" s="67"/>
      <c r="BF35" s="66"/>
      <c r="BG35" s="67"/>
      <c r="BH35" s="66"/>
      <c r="BI35" s="67"/>
      <c r="BJ35" s="66"/>
      <c r="BK35" s="67"/>
      <c r="BL35" s="66"/>
      <c r="BM35" s="67"/>
      <c r="BN35" s="66"/>
      <c r="BO35" s="67"/>
      <c r="BP35" s="66"/>
      <c r="BQ35" s="67"/>
      <c r="BR35" s="66"/>
      <c r="BS35" s="67"/>
      <c r="BT35" s="66"/>
      <c r="BU35" s="67"/>
      <c r="BV35" s="66"/>
      <c r="BW35" s="67"/>
      <c r="BX35" s="66"/>
      <c r="BY35" s="67"/>
      <c r="BZ35" s="67"/>
      <c r="CA35" s="66"/>
      <c r="CB35" s="67"/>
      <c r="CC35" s="66"/>
      <c r="CD35" s="67"/>
      <c r="CE35" s="66"/>
      <c r="CF35" s="67"/>
      <c r="CG35" s="66"/>
      <c r="CH35" s="67"/>
      <c r="CI35" s="66"/>
      <c r="CJ35" s="67"/>
      <c r="CK35" s="66"/>
      <c r="CL35" s="67"/>
      <c r="CM35" s="66"/>
      <c r="CN35" s="67"/>
      <c r="CO35" s="66"/>
      <c r="CP35" s="67"/>
      <c r="CQ35" s="66"/>
      <c r="CR35" s="67"/>
      <c r="CS35" s="66"/>
      <c r="CT35" s="67"/>
      <c r="CU35" s="66"/>
      <c r="CV35" s="67"/>
      <c r="CW35" s="66"/>
      <c r="CX35" s="67"/>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row>
    <row r="36" spans="1:126" ht="15">
      <c r="A36" s="57" t="s">
        <v>117</v>
      </c>
      <c r="B36" s="111" t="s">
        <v>32</v>
      </c>
      <c r="C36" s="66"/>
      <c r="D36" s="67"/>
      <c r="E36" s="66"/>
      <c r="F36" s="67"/>
      <c r="G36" s="66"/>
      <c r="H36" s="67"/>
      <c r="I36" s="66"/>
      <c r="J36" s="67"/>
      <c r="K36" s="66"/>
      <c r="L36" s="67"/>
      <c r="M36" s="66"/>
      <c r="N36" s="67"/>
      <c r="O36" s="66"/>
      <c r="P36" s="67"/>
      <c r="Q36" s="66"/>
      <c r="R36" s="67"/>
      <c r="S36" s="66"/>
      <c r="T36" s="67"/>
      <c r="U36" s="66"/>
      <c r="V36" s="67"/>
      <c r="W36" s="66"/>
      <c r="X36" s="67"/>
      <c r="Y36" s="66"/>
      <c r="Z36" s="67"/>
      <c r="AA36" s="66"/>
      <c r="AB36" s="66"/>
      <c r="AC36" s="67"/>
      <c r="AD36" s="66"/>
      <c r="AE36" s="67"/>
      <c r="AF36" s="66"/>
      <c r="AG36" s="67"/>
      <c r="AH36" s="66"/>
      <c r="AI36" s="67"/>
      <c r="AJ36" s="66"/>
      <c r="AK36" s="67"/>
      <c r="AL36" s="66"/>
      <c r="AM36" s="67"/>
      <c r="AN36" s="66"/>
      <c r="AO36" s="67"/>
      <c r="AP36" s="66"/>
      <c r="AQ36" s="67"/>
      <c r="AR36" s="66"/>
      <c r="AS36" s="67"/>
      <c r="AT36" s="66"/>
      <c r="AU36" s="67"/>
      <c r="AV36" s="66"/>
      <c r="AW36" s="67"/>
      <c r="AX36" s="66"/>
      <c r="AY36" s="67"/>
      <c r="AZ36" s="66"/>
      <c r="BA36" s="66"/>
      <c r="BB36" s="67"/>
      <c r="BC36" s="66"/>
      <c r="BD36" s="67"/>
      <c r="BE36" s="66"/>
      <c r="BF36" s="67"/>
      <c r="BG36" s="66"/>
      <c r="BH36" s="67"/>
      <c r="BI36" s="66"/>
      <c r="BJ36" s="67"/>
      <c r="BK36" s="66"/>
      <c r="BL36" s="67"/>
      <c r="BM36" s="66"/>
      <c r="BN36" s="67"/>
      <c r="BO36" s="66"/>
      <c r="BP36" s="67"/>
      <c r="BQ36" s="66"/>
      <c r="BR36" s="67"/>
      <c r="BS36" s="66"/>
      <c r="BT36" s="67"/>
      <c r="BU36" s="66"/>
      <c r="BV36" s="67"/>
      <c r="BW36" s="66"/>
      <c r="BX36" s="67"/>
      <c r="BY36" s="66"/>
      <c r="BZ36" s="66"/>
      <c r="CA36" s="67"/>
      <c r="CB36" s="66"/>
      <c r="CC36" s="67"/>
      <c r="CD36" s="66"/>
      <c r="CE36" s="67"/>
      <c r="CF36" s="66"/>
      <c r="CG36" s="67"/>
      <c r="CH36" s="66"/>
      <c r="CI36" s="67"/>
      <c r="CJ36" s="66"/>
      <c r="CK36" s="67"/>
      <c r="CL36" s="66"/>
      <c r="CM36" s="67"/>
      <c r="CN36" s="66"/>
      <c r="CO36" s="67"/>
      <c r="CP36" s="66"/>
      <c r="CQ36" s="67"/>
      <c r="CR36" s="66"/>
      <c r="CS36" s="67"/>
      <c r="CT36" s="66"/>
      <c r="CU36" s="67"/>
      <c r="CV36" s="66"/>
      <c r="CW36" s="67"/>
      <c r="CX36" s="66"/>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row>
    <row r="37" spans="1:126" ht="15">
      <c r="A37" s="57" t="s">
        <v>118</v>
      </c>
      <c r="B37" s="111" t="s">
        <v>31</v>
      </c>
      <c r="C37" s="67"/>
      <c r="D37" s="66"/>
      <c r="E37" s="67"/>
      <c r="F37" s="66"/>
      <c r="G37" s="67"/>
      <c r="H37" s="66"/>
      <c r="I37" s="67"/>
      <c r="J37" s="66"/>
      <c r="K37" s="67"/>
      <c r="L37" s="66"/>
      <c r="M37" s="67"/>
      <c r="N37" s="66"/>
      <c r="O37" s="67"/>
      <c r="P37" s="66"/>
      <c r="Q37" s="67"/>
      <c r="R37" s="66"/>
      <c r="S37" s="67"/>
      <c r="T37" s="66"/>
      <c r="U37" s="67"/>
      <c r="V37" s="66"/>
      <c r="W37" s="67"/>
      <c r="X37" s="66"/>
      <c r="Y37" s="67"/>
      <c r="Z37" s="66"/>
      <c r="AA37" s="67"/>
      <c r="AB37" s="67"/>
      <c r="AC37" s="66"/>
      <c r="AD37" s="67"/>
      <c r="AE37" s="66"/>
      <c r="AF37" s="67"/>
      <c r="AG37" s="66"/>
      <c r="AH37" s="67"/>
      <c r="AI37" s="66"/>
      <c r="AJ37" s="67"/>
      <c r="AK37" s="66"/>
      <c r="AL37" s="67"/>
      <c r="AM37" s="66"/>
      <c r="AN37" s="67"/>
      <c r="AO37" s="66"/>
      <c r="AP37" s="67"/>
      <c r="AQ37" s="66"/>
      <c r="AR37" s="67"/>
      <c r="AS37" s="66"/>
      <c r="AT37" s="67"/>
      <c r="AU37" s="66"/>
      <c r="AV37" s="67"/>
      <c r="AW37" s="66"/>
      <c r="AX37" s="67"/>
      <c r="AY37" s="66"/>
      <c r="AZ37" s="67"/>
      <c r="BA37" s="67"/>
      <c r="BB37" s="66"/>
      <c r="BC37" s="67"/>
      <c r="BD37" s="66"/>
      <c r="BE37" s="67"/>
      <c r="BF37" s="66"/>
      <c r="BG37" s="67"/>
      <c r="BH37" s="66"/>
      <c r="BI37" s="67"/>
      <c r="BJ37" s="66"/>
      <c r="BK37" s="67"/>
      <c r="BL37" s="66"/>
      <c r="BM37" s="67"/>
      <c r="BN37" s="66"/>
      <c r="BO37" s="67"/>
      <c r="BP37" s="66"/>
      <c r="BQ37" s="67"/>
      <c r="BR37" s="66"/>
      <c r="BS37" s="67"/>
      <c r="BT37" s="66"/>
      <c r="BU37" s="67"/>
      <c r="BV37" s="66"/>
      <c r="BW37" s="67"/>
      <c r="BX37" s="66"/>
      <c r="BY37" s="67"/>
      <c r="BZ37" s="67"/>
      <c r="CA37" s="66"/>
      <c r="CB37" s="67"/>
      <c r="CC37" s="66"/>
      <c r="CD37" s="67"/>
      <c r="CE37" s="66"/>
      <c r="CF37" s="67"/>
      <c r="CG37" s="66"/>
      <c r="CH37" s="67"/>
      <c r="CI37" s="66"/>
      <c r="CJ37" s="67"/>
      <c r="CK37" s="66"/>
      <c r="CL37" s="67"/>
      <c r="CM37" s="66"/>
      <c r="CN37" s="67"/>
      <c r="CO37" s="66"/>
      <c r="CP37" s="67"/>
      <c r="CQ37" s="66"/>
      <c r="CR37" s="67"/>
      <c r="CS37" s="66"/>
      <c r="CT37" s="67"/>
      <c r="CU37" s="66"/>
      <c r="CV37" s="67"/>
      <c r="CW37" s="66"/>
      <c r="CX37" s="67"/>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row>
    <row r="38" spans="1:126" ht="15">
      <c r="A38" s="57" t="s">
        <v>119</v>
      </c>
      <c r="B38" s="111" t="s">
        <v>32</v>
      </c>
      <c r="C38" s="66"/>
      <c r="D38" s="67"/>
      <c r="E38" s="66"/>
      <c r="F38" s="67"/>
      <c r="G38" s="66"/>
      <c r="H38" s="67"/>
      <c r="I38" s="66"/>
      <c r="J38" s="67"/>
      <c r="K38" s="66"/>
      <c r="L38" s="67"/>
      <c r="M38" s="66"/>
      <c r="N38" s="67"/>
      <c r="O38" s="66"/>
      <c r="P38" s="67"/>
      <c r="Q38" s="66"/>
      <c r="R38" s="67"/>
      <c r="S38" s="66"/>
      <c r="T38" s="67"/>
      <c r="U38" s="66"/>
      <c r="V38" s="67"/>
      <c r="W38" s="66"/>
      <c r="X38" s="67"/>
      <c r="Y38" s="66"/>
      <c r="Z38" s="67"/>
      <c r="AA38" s="66"/>
      <c r="AB38" s="66"/>
      <c r="AC38" s="67"/>
      <c r="AD38" s="66"/>
      <c r="AE38" s="67"/>
      <c r="AF38" s="66"/>
      <c r="AG38" s="67"/>
      <c r="AH38" s="66"/>
      <c r="AI38" s="67"/>
      <c r="AJ38" s="66"/>
      <c r="AK38" s="67"/>
      <c r="AL38" s="66"/>
      <c r="AM38" s="67"/>
      <c r="AN38" s="66"/>
      <c r="AO38" s="67"/>
      <c r="AP38" s="66"/>
      <c r="AQ38" s="67"/>
      <c r="AR38" s="66"/>
      <c r="AS38" s="67"/>
      <c r="AT38" s="66"/>
      <c r="AU38" s="67"/>
      <c r="AV38" s="66"/>
      <c r="AW38" s="67"/>
      <c r="AX38" s="66"/>
      <c r="AY38" s="67"/>
      <c r="AZ38" s="66"/>
      <c r="BA38" s="66"/>
      <c r="BB38" s="67"/>
      <c r="BC38" s="66"/>
      <c r="BD38" s="67"/>
      <c r="BE38" s="66"/>
      <c r="BF38" s="67"/>
      <c r="BG38" s="66"/>
      <c r="BH38" s="67"/>
      <c r="BI38" s="66"/>
      <c r="BJ38" s="67"/>
      <c r="BK38" s="66"/>
      <c r="BL38" s="67"/>
      <c r="BM38" s="66"/>
      <c r="BN38" s="67"/>
      <c r="BO38" s="66"/>
      <c r="BP38" s="67"/>
      <c r="BQ38" s="66"/>
      <c r="BR38" s="67"/>
      <c r="BS38" s="66"/>
      <c r="BT38" s="67"/>
      <c r="BU38" s="66"/>
      <c r="BV38" s="67"/>
      <c r="BW38" s="66"/>
      <c r="BX38" s="67"/>
      <c r="BY38" s="66"/>
      <c r="BZ38" s="66"/>
      <c r="CA38" s="67"/>
      <c r="CB38" s="66"/>
      <c r="CC38" s="67"/>
      <c r="CD38" s="66"/>
      <c r="CE38" s="67"/>
      <c r="CF38" s="66"/>
      <c r="CG38" s="67"/>
      <c r="CH38" s="66"/>
      <c r="CI38" s="67"/>
      <c r="CJ38" s="66"/>
      <c r="CK38" s="67"/>
      <c r="CL38" s="66"/>
      <c r="CM38" s="67"/>
      <c r="CN38" s="66"/>
      <c r="CO38" s="67"/>
      <c r="CP38" s="66"/>
      <c r="CQ38" s="67"/>
      <c r="CR38" s="66"/>
      <c r="CS38" s="67"/>
      <c r="CT38" s="66"/>
      <c r="CU38" s="67"/>
      <c r="CV38" s="66"/>
      <c r="CW38" s="67"/>
      <c r="CX38" s="66"/>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row>
    <row r="39" spans="1:126" ht="15">
      <c r="A39" s="57" t="s">
        <v>120</v>
      </c>
      <c r="B39" s="111" t="s">
        <v>29</v>
      </c>
      <c r="C39" s="67"/>
      <c r="D39" s="66"/>
      <c r="E39" s="67"/>
      <c r="F39" s="66"/>
      <c r="G39" s="67"/>
      <c r="H39" s="66"/>
      <c r="I39" s="67"/>
      <c r="J39" s="66"/>
      <c r="K39" s="67"/>
      <c r="L39" s="66"/>
      <c r="M39" s="67"/>
      <c r="N39" s="66"/>
      <c r="O39" s="67"/>
      <c r="P39" s="66"/>
      <c r="Q39" s="67"/>
      <c r="R39" s="66"/>
      <c r="S39" s="67"/>
      <c r="T39" s="66"/>
      <c r="U39" s="67"/>
      <c r="V39" s="66"/>
      <c r="W39" s="67"/>
      <c r="X39" s="66"/>
      <c r="Y39" s="67"/>
      <c r="Z39" s="66"/>
      <c r="AA39" s="67"/>
      <c r="AB39" s="67"/>
      <c r="AC39" s="66"/>
      <c r="AD39" s="67"/>
      <c r="AE39" s="66"/>
      <c r="AF39" s="67"/>
      <c r="AG39" s="66"/>
      <c r="AH39" s="67"/>
      <c r="AI39" s="66"/>
      <c r="AJ39" s="67"/>
      <c r="AK39" s="66"/>
      <c r="AL39" s="67"/>
      <c r="AM39" s="66"/>
      <c r="AN39" s="67"/>
      <c r="AO39" s="66"/>
      <c r="AP39" s="67"/>
      <c r="AQ39" s="66"/>
      <c r="AR39" s="67"/>
      <c r="AS39" s="66"/>
      <c r="AT39" s="67"/>
      <c r="AU39" s="66"/>
      <c r="AV39" s="67"/>
      <c r="AW39" s="66"/>
      <c r="AX39" s="67"/>
      <c r="AY39" s="66"/>
      <c r="AZ39" s="67"/>
      <c r="BA39" s="67"/>
      <c r="BB39" s="66"/>
      <c r="BC39" s="67"/>
      <c r="BD39" s="66"/>
      <c r="BE39" s="67"/>
      <c r="BF39" s="66"/>
      <c r="BG39" s="67"/>
      <c r="BH39" s="66"/>
      <c r="BI39" s="67"/>
      <c r="BJ39" s="66"/>
      <c r="BK39" s="67"/>
      <c r="BL39" s="66"/>
      <c r="BM39" s="67"/>
      <c r="BN39" s="66"/>
      <c r="BO39" s="67"/>
      <c r="BP39" s="66"/>
      <c r="BQ39" s="67"/>
      <c r="BR39" s="66"/>
      <c r="BS39" s="67"/>
      <c r="BT39" s="66"/>
      <c r="BU39" s="67"/>
      <c r="BV39" s="66"/>
      <c r="BW39" s="67"/>
      <c r="BX39" s="66"/>
      <c r="BY39" s="67"/>
      <c r="BZ39" s="67"/>
      <c r="CA39" s="66"/>
      <c r="CB39" s="67"/>
      <c r="CC39" s="66"/>
      <c r="CD39" s="67"/>
      <c r="CE39" s="66"/>
      <c r="CF39" s="67"/>
      <c r="CG39" s="66"/>
      <c r="CH39" s="67"/>
      <c r="CI39" s="66"/>
      <c r="CJ39" s="67"/>
      <c r="CK39" s="66"/>
      <c r="CL39" s="67"/>
      <c r="CM39" s="66"/>
      <c r="CN39" s="67"/>
      <c r="CO39" s="66"/>
      <c r="CP39" s="67"/>
      <c r="CQ39" s="66"/>
      <c r="CR39" s="67"/>
      <c r="CS39" s="66"/>
      <c r="CT39" s="67"/>
      <c r="CU39" s="66"/>
      <c r="CV39" s="67"/>
      <c r="CW39" s="66"/>
      <c r="CX39" s="67"/>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row>
    <row r="40" spans="1:126" ht="15">
      <c r="A40" s="57" t="s">
        <v>121</v>
      </c>
      <c r="B40" s="111" t="s">
        <v>32</v>
      </c>
      <c r="C40" s="66"/>
      <c r="D40" s="67"/>
      <c r="E40" s="66"/>
      <c r="F40" s="67"/>
      <c r="G40" s="66"/>
      <c r="H40" s="67"/>
      <c r="I40" s="66"/>
      <c r="J40" s="67"/>
      <c r="K40" s="66"/>
      <c r="L40" s="67"/>
      <c r="M40" s="66"/>
      <c r="N40" s="67"/>
      <c r="O40" s="66"/>
      <c r="P40" s="67"/>
      <c r="Q40" s="66"/>
      <c r="R40" s="67"/>
      <c r="S40" s="66"/>
      <c r="T40" s="67"/>
      <c r="U40" s="66"/>
      <c r="V40" s="67"/>
      <c r="W40" s="66"/>
      <c r="X40" s="67"/>
      <c r="Y40" s="66"/>
      <c r="Z40" s="67"/>
      <c r="AA40" s="66"/>
      <c r="AB40" s="66"/>
      <c r="AC40" s="67"/>
      <c r="AD40" s="66"/>
      <c r="AE40" s="67"/>
      <c r="AF40" s="66"/>
      <c r="AG40" s="67"/>
      <c r="AH40" s="66"/>
      <c r="AI40" s="67"/>
      <c r="AJ40" s="66"/>
      <c r="AK40" s="67"/>
      <c r="AL40" s="66"/>
      <c r="AM40" s="67"/>
      <c r="AN40" s="66"/>
      <c r="AO40" s="67"/>
      <c r="AP40" s="66"/>
      <c r="AQ40" s="67"/>
      <c r="AR40" s="66"/>
      <c r="AS40" s="67"/>
      <c r="AT40" s="66"/>
      <c r="AU40" s="67"/>
      <c r="AV40" s="66"/>
      <c r="AW40" s="67"/>
      <c r="AX40" s="66"/>
      <c r="AY40" s="67"/>
      <c r="AZ40" s="66"/>
      <c r="BA40" s="66"/>
      <c r="BB40" s="67"/>
      <c r="BC40" s="66"/>
      <c r="BD40" s="67"/>
      <c r="BE40" s="66"/>
      <c r="BF40" s="67"/>
      <c r="BG40" s="66"/>
      <c r="BH40" s="67"/>
      <c r="BI40" s="66"/>
      <c r="BJ40" s="67"/>
      <c r="BK40" s="66"/>
      <c r="BL40" s="67"/>
      <c r="BM40" s="66"/>
      <c r="BN40" s="67"/>
      <c r="BO40" s="66"/>
      <c r="BP40" s="67"/>
      <c r="BQ40" s="66"/>
      <c r="BR40" s="67"/>
      <c r="BS40" s="66"/>
      <c r="BT40" s="67"/>
      <c r="BU40" s="66"/>
      <c r="BV40" s="67"/>
      <c r="BW40" s="66"/>
      <c r="BX40" s="67"/>
      <c r="BY40" s="66"/>
      <c r="BZ40" s="66"/>
      <c r="CA40" s="67"/>
      <c r="CB40" s="66"/>
      <c r="CC40" s="67"/>
      <c r="CD40" s="66"/>
      <c r="CE40" s="67"/>
      <c r="CF40" s="66"/>
      <c r="CG40" s="67"/>
      <c r="CH40" s="66"/>
      <c r="CI40" s="67"/>
      <c r="CJ40" s="66"/>
      <c r="CK40" s="67"/>
      <c r="CL40" s="66"/>
      <c r="CM40" s="67"/>
      <c r="CN40" s="66"/>
      <c r="CO40" s="67"/>
      <c r="CP40" s="66"/>
      <c r="CQ40" s="67"/>
      <c r="CR40" s="66"/>
      <c r="CS40" s="67"/>
      <c r="CT40" s="66"/>
      <c r="CU40" s="67"/>
      <c r="CV40" s="66"/>
      <c r="CW40" s="67"/>
      <c r="CX40" s="66"/>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row>
    <row r="41" spans="1:126" ht="15">
      <c r="A41" s="58" t="s">
        <v>122</v>
      </c>
      <c r="B41" s="111" t="s">
        <v>32</v>
      </c>
      <c r="C41" s="67"/>
      <c r="D41" s="66"/>
      <c r="E41" s="67"/>
      <c r="F41" s="66"/>
      <c r="G41" s="67"/>
      <c r="H41" s="66"/>
      <c r="I41" s="67"/>
      <c r="J41" s="66"/>
      <c r="K41" s="67"/>
      <c r="L41" s="66"/>
      <c r="M41" s="67"/>
      <c r="N41" s="66"/>
      <c r="O41" s="67"/>
      <c r="P41" s="66"/>
      <c r="Q41" s="67"/>
      <c r="R41" s="66"/>
      <c r="S41" s="67"/>
      <c r="T41" s="66"/>
      <c r="U41" s="67"/>
      <c r="V41" s="66"/>
      <c r="W41" s="67"/>
      <c r="X41" s="66"/>
      <c r="Y41" s="67"/>
      <c r="Z41" s="66"/>
      <c r="AA41" s="67"/>
      <c r="AB41" s="67"/>
      <c r="AC41" s="66"/>
      <c r="AD41" s="67"/>
      <c r="AE41" s="66"/>
      <c r="AF41" s="67"/>
      <c r="AG41" s="66"/>
      <c r="AH41" s="67"/>
      <c r="AI41" s="66"/>
      <c r="AJ41" s="67"/>
      <c r="AK41" s="66"/>
      <c r="AL41" s="67"/>
      <c r="AM41" s="66"/>
      <c r="AN41" s="67"/>
      <c r="AO41" s="66"/>
      <c r="AP41" s="67"/>
      <c r="AQ41" s="66"/>
      <c r="AR41" s="67"/>
      <c r="AS41" s="66"/>
      <c r="AT41" s="67"/>
      <c r="AU41" s="66"/>
      <c r="AV41" s="67"/>
      <c r="AW41" s="66"/>
      <c r="AX41" s="67"/>
      <c r="AY41" s="66"/>
      <c r="AZ41" s="67"/>
      <c r="BA41" s="67"/>
      <c r="BB41" s="66"/>
      <c r="BC41" s="67"/>
      <c r="BD41" s="66"/>
      <c r="BE41" s="67"/>
      <c r="BF41" s="66"/>
      <c r="BG41" s="67"/>
      <c r="BH41" s="66"/>
      <c r="BI41" s="67"/>
      <c r="BJ41" s="66"/>
      <c r="BK41" s="67"/>
      <c r="BL41" s="66"/>
      <c r="BM41" s="67"/>
      <c r="BN41" s="66"/>
      <c r="BO41" s="67"/>
      <c r="BP41" s="66"/>
      <c r="BQ41" s="67"/>
      <c r="BR41" s="66"/>
      <c r="BS41" s="67"/>
      <c r="BT41" s="66"/>
      <c r="BU41" s="67"/>
      <c r="BV41" s="66"/>
      <c r="BW41" s="67"/>
      <c r="BX41" s="66"/>
      <c r="BY41" s="67"/>
      <c r="BZ41" s="67"/>
      <c r="CA41" s="66"/>
      <c r="CB41" s="67"/>
      <c r="CC41" s="66"/>
      <c r="CD41" s="67"/>
      <c r="CE41" s="66"/>
      <c r="CF41" s="67"/>
      <c r="CG41" s="66"/>
      <c r="CH41" s="67"/>
      <c r="CI41" s="66"/>
      <c r="CJ41" s="67"/>
      <c r="CK41" s="66"/>
      <c r="CL41" s="67"/>
      <c r="CM41" s="66"/>
      <c r="CN41" s="67"/>
      <c r="CO41" s="66"/>
      <c r="CP41" s="67"/>
      <c r="CQ41" s="66"/>
      <c r="CR41" s="67"/>
      <c r="CS41" s="66"/>
      <c r="CT41" s="67"/>
      <c r="CU41" s="66"/>
      <c r="CV41" s="67"/>
      <c r="CW41" s="66"/>
      <c r="CX41" s="67"/>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row>
    <row r="42" spans="1:126" s="68" customFormat="1" ht="15">
      <c r="A42" s="59"/>
      <c r="B42" s="59">
        <f>B2</f>
        <v>0</v>
      </c>
      <c r="C42" s="59" t="str">
        <f>C2</f>
        <v>Nom entreprise</v>
      </c>
      <c r="D42" s="59" t="str">
        <f aca="true" t="shared" si="0" ref="D42:BO42">D2</f>
        <v>Nom entreprise</v>
      </c>
      <c r="E42" s="59" t="str">
        <f t="shared" si="0"/>
        <v>Nom entreprise</v>
      </c>
      <c r="F42" s="59" t="str">
        <f t="shared" si="0"/>
        <v>Nom entreprise</v>
      </c>
      <c r="G42" s="59" t="str">
        <f t="shared" si="0"/>
        <v>Nom entreprise</v>
      </c>
      <c r="H42" s="59" t="str">
        <f t="shared" si="0"/>
        <v>Nom entreprise</v>
      </c>
      <c r="I42" s="59" t="str">
        <f t="shared" si="0"/>
        <v>Nom entreprise</v>
      </c>
      <c r="J42" s="59" t="str">
        <f t="shared" si="0"/>
        <v>Nom entreprise</v>
      </c>
      <c r="K42" s="59" t="str">
        <f t="shared" si="0"/>
        <v>Nom entreprise</v>
      </c>
      <c r="L42" s="59" t="str">
        <f t="shared" si="0"/>
        <v>Nom entreprise</v>
      </c>
      <c r="M42" s="59" t="str">
        <f t="shared" si="0"/>
        <v>Nom entreprise</v>
      </c>
      <c r="N42" s="59" t="str">
        <f t="shared" si="0"/>
        <v>Nom entreprise</v>
      </c>
      <c r="O42" s="59" t="str">
        <f t="shared" si="0"/>
        <v>Nom entreprise</v>
      </c>
      <c r="P42" s="59" t="str">
        <f t="shared" si="0"/>
        <v>Nom entreprise</v>
      </c>
      <c r="Q42" s="59" t="str">
        <f t="shared" si="0"/>
        <v>Nom entreprise</v>
      </c>
      <c r="R42" s="59" t="str">
        <f t="shared" si="0"/>
        <v>Nom entreprise</v>
      </c>
      <c r="S42" s="59" t="str">
        <f t="shared" si="0"/>
        <v>Nom entreprise</v>
      </c>
      <c r="T42" s="59" t="str">
        <f t="shared" si="0"/>
        <v>Nom entreprise</v>
      </c>
      <c r="U42" s="59" t="str">
        <f t="shared" si="0"/>
        <v>Nom entreprise</v>
      </c>
      <c r="V42" s="59" t="str">
        <f t="shared" si="0"/>
        <v>Nom entreprise</v>
      </c>
      <c r="W42" s="59" t="str">
        <f t="shared" si="0"/>
        <v>Nom entreprise</v>
      </c>
      <c r="X42" s="59" t="str">
        <f t="shared" si="0"/>
        <v>Nom entreprise</v>
      </c>
      <c r="Y42" s="59" t="str">
        <f t="shared" si="0"/>
        <v>Nom entreprise</v>
      </c>
      <c r="Z42" s="59" t="str">
        <f t="shared" si="0"/>
        <v>Nom entreprise</v>
      </c>
      <c r="AA42" s="59" t="str">
        <f t="shared" si="0"/>
        <v>Nom entreprise</v>
      </c>
      <c r="AB42" s="59" t="str">
        <f t="shared" si="0"/>
        <v>Nom entreprise</v>
      </c>
      <c r="AC42" s="59" t="str">
        <f t="shared" si="0"/>
        <v>Nom entreprise</v>
      </c>
      <c r="AD42" s="59" t="str">
        <f t="shared" si="0"/>
        <v>Nom entreprise</v>
      </c>
      <c r="AE42" s="59" t="str">
        <f t="shared" si="0"/>
        <v>Nom entreprise</v>
      </c>
      <c r="AF42" s="59" t="str">
        <f t="shared" si="0"/>
        <v>Nom entreprise</v>
      </c>
      <c r="AG42" s="59" t="str">
        <f t="shared" si="0"/>
        <v>Nom entreprise</v>
      </c>
      <c r="AH42" s="59" t="str">
        <f t="shared" si="0"/>
        <v>Nom entreprise</v>
      </c>
      <c r="AI42" s="59" t="str">
        <f t="shared" si="0"/>
        <v>Nom entreprise</v>
      </c>
      <c r="AJ42" s="59" t="str">
        <f t="shared" si="0"/>
        <v>Nom entreprise</v>
      </c>
      <c r="AK42" s="59" t="str">
        <f t="shared" si="0"/>
        <v>Nom entreprise</v>
      </c>
      <c r="AL42" s="59" t="str">
        <f t="shared" si="0"/>
        <v>Nom entreprise</v>
      </c>
      <c r="AM42" s="59" t="str">
        <f t="shared" si="0"/>
        <v>Nom entreprise</v>
      </c>
      <c r="AN42" s="59" t="str">
        <f t="shared" si="0"/>
        <v>Nom entreprise</v>
      </c>
      <c r="AO42" s="59" t="str">
        <f t="shared" si="0"/>
        <v>Nom entreprise</v>
      </c>
      <c r="AP42" s="59" t="str">
        <f t="shared" si="0"/>
        <v>Nom entreprise</v>
      </c>
      <c r="AQ42" s="59" t="str">
        <f t="shared" si="0"/>
        <v>Nom entreprise</v>
      </c>
      <c r="AR42" s="59" t="str">
        <f t="shared" si="0"/>
        <v>Nom entreprise</v>
      </c>
      <c r="AS42" s="59" t="str">
        <f t="shared" si="0"/>
        <v>Nom entreprise</v>
      </c>
      <c r="AT42" s="59" t="str">
        <f t="shared" si="0"/>
        <v>Nom entreprise</v>
      </c>
      <c r="AU42" s="59" t="str">
        <f t="shared" si="0"/>
        <v>Nom entreprise</v>
      </c>
      <c r="AV42" s="59" t="str">
        <f t="shared" si="0"/>
        <v>Nom entreprise</v>
      </c>
      <c r="AW42" s="59" t="str">
        <f t="shared" si="0"/>
        <v>Nom entreprise</v>
      </c>
      <c r="AX42" s="59" t="str">
        <f t="shared" si="0"/>
        <v>Nom entreprise</v>
      </c>
      <c r="AY42" s="59" t="str">
        <f t="shared" si="0"/>
        <v>Nom entreprise</v>
      </c>
      <c r="AZ42" s="59" t="str">
        <f t="shared" si="0"/>
        <v>Nom entreprise</v>
      </c>
      <c r="BA42" s="59" t="str">
        <f t="shared" si="0"/>
        <v>Nom entreprise</v>
      </c>
      <c r="BB42" s="59" t="str">
        <f t="shared" si="0"/>
        <v>Nom entreprise</v>
      </c>
      <c r="BC42" s="59" t="str">
        <f t="shared" si="0"/>
        <v>Nom entreprise</v>
      </c>
      <c r="BD42" s="59" t="str">
        <f t="shared" si="0"/>
        <v>Nom entreprise</v>
      </c>
      <c r="BE42" s="59" t="str">
        <f t="shared" si="0"/>
        <v>Nom entreprise</v>
      </c>
      <c r="BF42" s="59" t="str">
        <f t="shared" si="0"/>
        <v>Nom entreprise</v>
      </c>
      <c r="BG42" s="59" t="str">
        <f t="shared" si="0"/>
        <v>Nom entreprise</v>
      </c>
      <c r="BH42" s="59" t="str">
        <f t="shared" si="0"/>
        <v>Nom entreprise</v>
      </c>
      <c r="BI42" s="59" t="str">
        <f t="shared" si="0"/>
        <v>Nom entreprise</v>
      </c>
      <c r="BJ42" s="59" t="str">
        <f t="shared" si="0"/>
        <v>Nom entreprise</v>
      </c>
      <c r="BK42" s="59" t="str">
        <f t="shared" si="0"/>
        <v>Nom entreprise</v>
      </c>
      <c r="BL42" s="59" t="str">
        <f t="shared" si="0"/>
        <v>Nom entreprise</v>
      </c>
      <c r="BM42" s="59" t="str">
        <f t="shared" si="0"/>
        <v>Nom entreprise</v>
      </c>
      <c r="BN42" s="59" t="str">
        <f t="shared" si="0"/>
        <v>Nom entreprise</v>
      </c>
      <c r="BO42" s="59" t="str">
        <f t="shared" si="0"/>
        <v>Nom entreprise</v>
      </c>
      <c r="BP42" s="59" t="str">
        <f aca="true" t="shared" si="1" ref="BP42:CX42">BP2</f>
        <v>Nom entreprise</v>
      </c>
      <c r="BQ42" s="59" t="str">
        <f t="shared" si="1"/>
        <v>Nom entreprise</v>
      </c>
      <c r="BR42" s="59" t="str">
        <f t="shared" si="1"/>
        <v>Nom entreprise</v>
      </c>
      <c r="BS42" s="59" t="str">
        <f t="shared" si="1"/>
        <v>Nom entreprise</v>
      </c>
      <c r="BT42" s="59" t="str">
        <f t="shared" si="1"/>
        <v>Nom entreprise</v>
      </c>
      <c r="BU42" s="59" t="str">
        <f t="shared" si="1"/>
        <v>Nom entreprise</v>
      </c>
      <c r="BV42" s="59" t="str">
        <f t="shared" si="1"/>
        <v>Nom entreprise</v>
      </c>
      <c r="BW42" s="59" t="str">
        <f t="shared" si="1"/>
        <v>Nom entreprise</v>
      </c>
      <c r="BX42" s="59" t="str">
        <f t="shared" si="1"/>
        <v>Nom entreprise</v>
      </c>
      <c r="BY42" s="59" t="str">
        <f t="shared" si="1"/>
        <v>Nom entreprise</v>
      </c>
      <c r="BZ42" s="59" t="str">
        <f t="shared" si="1"/>
        <v>Nom entreprise</v>
      </c>
      <c r="CA42" s="59" t="str">
        <f t="shared" si="1"/>
        <v>Nom entreprise</v>
      </c>
      <c r="CB42" s="59" t="str">
        <f t="shared" si="1"/>
        <v>Nom entreprise</v>
      </c>
      <c r="CC42" s="59" t="str">
        <f t="shared" si="1"/>
        <v>Nom entreprise</v>
      </c>
      <c r="CD42" s="59" t="str">
        <f t="shared" si="1"/>
        <v>Nom entreprise</v>
      </c>
      <c r="CE42" s="59" t="str">
        <f t="shared" si="1"/>
        <v>Nom entreprise</v>
      </c>
      <c r="CF42" s="59" t="str">
        <f t="shared" si="1"/>
        <v>Nom entreprise</v>
      </c>
      <c r="CG42" s="59" t="str">
        <f t="shared" si="1"/>
        <v>Nom entreprise</v>
      </c>
      <c r="CH42" s="59" t="str">
        <f t="shared" si="1"/>
        <v>Nom entreprise</v>
      </c>
      <c r="CI42" s="59" t="str">
        <f t="shared" si="1"/>
        <v>Nom entreprise</v>
      </c>
      <c r="CJ42" s="59" t="str">
        <f t="shared" si="1"/>
        <v>Nom entreprise</v>
      </c>
      <c r="CK42" s="59" t="str">
        <f t="shared" si="1"/>
        <v>Nom entreprise</v>
      </c>
      <c r="CL42" s="59" t="str">
        <f t="shared" si="1"/>
        <v>Nom entreprise</v>
      </c>
      <c r="CM42" s="59" t="str">
        <f t="shared" si="1"/>
        <v>Nom entreprise</v>
      </c>
      <c r="CN42" s="59" t="str">
        <f t="shared" si="1"/>
        <v>Nom entreprise</v>
      </c>
      <c r="CO42" s="59" t="str">
        <f t="shared" si="1"/>
        <v>Nom entreprise</v>
      </c>
      <c r="CP42" s="59" t="str">
        <f t="shared" si="1"/>
        <v>Nom entreprise</v>
      </c>
      <c r="CQ42" s="59" t="str">
        <f t="shared" si="1"/>
        <v>Nom entreprise</v>
      </c>
      <c r="CR42" s="59" t="str">
        <f t="shared" si="1"/>
        <v>Nom entreprise</v>
      </c>
      <c r="CS42" s="59" t="str">
        <f t="shared" si="1"/>
        <v>Nom entreprise</v>
      </c>
      <c r="CT42" s="59" t="str">
        <f t="shared" si="1"/>
        <v>Nom entreprise</v>
      </c>
      <c r="CU42" s="59" t="str">
        <f t="shared" si="1"/>
        <v>Nom entreprise</v>
      </c>
      <c r="CV42" s="59" t="str">
        <f t="shared" si="1"/>
        <v>Nom entreprise</v>
      </c>
      <c r="CW42" s="59" t="str">
        <f t="shared" si="1"/>
        <v>Nom entreprise</v>
      </c>
      <c r="CX42" s="59" t="str">
        <f t="shared" si="1"/>
        <v>Nom entreprise</v>
      </c>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row>
    <row r="43" spans="3:102" ht="15">
      <c r="C43" s="52"/>
      <c r="D43" s="52"/>
      <c r="E43" s="52"/>
      <c r="F43" s="52"/>
      <c r="G43" s="52"/>
      <c r="H43" s="52"/>
      <c r="I43" s="52"/>
      <c r="J43" s="52"/>
      <c r="K43" s="52"/>
      <c r="L43" s="52"/>
      <c r="M43" s="52"/>
      <c r="N43" s="52"/>
      <c r="O43" s="110"/>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row>
    <row r="44" spans="3:102" ht="15">
      <c r="C44" s="52"/>
      <c r="D44" s="52"/>
      <c r="E44" s="52"/>
      <c r="F44" s="52"/>
      <c r="G44" s="52"/>
      <c r="H44" s="52"/>
      <c r="I44" s="52"/>
      <c r="J44" s="52"/>
      <c r="K44" s="52"/>
      <c r="L44" s="52"/>
      <c r="M44" s="52"/>
      <c r="N44" s="52"/>
      <c r="O44" s="110"/>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row>
    <row r="45" spans="3:102" ht="15">
      <c r="C45" s="52"/>
      <c r="D45" s="52"/>
      <c r="E45" s="52"/>
      <c r="F45" s="52"/>
      <c r="G45" s="52"/>
      <c r="H45" s="52"/>
      <c r="I45" s="52"/>
      <c r="J45" s="52"/>
      <c r="K45" s="52"/>
      <c r="L45" s="52"/>
      <c r="M45" s="52"/>
      <c r="N45" s="52"/>
      <c r="O45" s="110"/>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row>
    <row r="46" spans="3:102" ht="15">
      <c r="C46" s="52"/>
      <c r="D46" s="52"/>
      <c r="E46" s="52"/>
      <c r="F46" s="52"/>
      <c r="G46" s="52"/>
      <c r="H46" s="52"/>
      <c r="I46" s="52"/>
      <c r="J46" s="52"/>
      <c r="K46" s="52"/>
      <c r="L46" s="52"/>
      <c r="M46" s="52"/>
      <c r="N46" s="52"/>
      <c r="O46" s="110"/>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row>
    <row r="47" spans="3:102" ht="15">
      <c r="C47" s="52"/>
      <c r="D47" s="52"/>
      <c r="E47" s="52"/>
      <c r="F47" s="52"/>
      <c r="G47" s="52"/>
      <c r="H47" s="52"/>
      <c r="I47" s="52"/>
      <c r="J47" s="52"/>
      <c r="K47" s="52"/>
      <c r="L47" s="52"/>
      <c r="M47" s="52"/>
      <c r="N47" s="52"/>
      <c r="O47" s="110"/>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row>
    <row r="48" spans="3:102" ht="15">
      <c r="C48" s="52"/>
      <c r="D48" s="52"/>
      <c r="E48" s="52"/>
      <c r="F48" s="52"/>
      <c r="G48" s="52"/>
      <c r="H48" s="52"/>
      <c r="I48" s="52"/>
      <c r="J48" s="52"/>
      <c r="K48" s="52"/>
      <c r="L48" s="52"/>
      <c r="M48" s="52"/>
      <c r="N48" s="52"/>
      <c r="O48" s="110"/>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row>
    <row r="49" spans="3:102" ht="15">
      <c r="C49" s="52"/>
      <c r="D49" s="52"/>
      <c r="E49" s="52"/>
      <c r="F49" s="52"/>
      <c r="G49" s="52"/>
      <c r="H49" s="52"/>
      <c r="I49" s="52"/>
      <c r="J49" s="52"/>
      <c r="K49" s="52"/>
      <c r="L49" s="52"/>
      <c r="M49" s="52"/>
      <c r="N49" s="52"/>
      <c r="O49" s="110"/>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row>
    <row r="50" spans="3:102" ht="15">
      <c r="C50" s="52"/>
      <c r="D50" s="52"/>
      <c r="E50" s="52"/>
      <c r="F50" s="52"/>
      <c r="G50" s="52"/>
      <c r="H50" s="52"/>
      <c r="I50" s="52"/>
      <c r="J50" s="52"/>
      <c r="K50" s="52"/>
      <c r="L50" s="52"/>
      <c r="M50" s="52"/>
      <c r="N50" s="52"/>
      <c r="O50" s="110"/>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row>
    <row r="51" spans="3:102" ht="15">
      <c r="C51" s="52"/>
      <c r="D51" s="52"/>
      <c r="E51" s="52"/>
      <c r="F51" s="52"/>
      <c r="G51" s="52"/>
      <c r="H51" s="52"/>
      <c r="I51" s="52"/>
      <c r="J51" s="52"/>
      <c r="K51" s="52"/>
      <c r="L51" s="52"/>
      <c r="M51" s="52"/>
      <c r="N51" s="52"/>
      <c r="O51" s="110"/>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row>
    <row r="52" spans="3:102" ht="15">
      <c r="C52" s="52"/>
      <c r="D52" s="52"/>
      <c r="E52" s="52"/>
      <c r="F52" s="52"/>
      <c r="G52" s="52"/>
      <c r="H52" s="52"/>
      <c r="I52" s="52"/>
      <c r="J52" s="52"/>
      <c r="K52" s="52"/>
      <c r="L52" s="52"/>
      <c r="M52" s="52"/>
      <c r="N52" s="52"/>
      <c r="O52" s="110"/>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row>
    <row r="53" spans="3:102" ht="15">
      <c r="C53" s="52"/>
      <c r="D53" s="52"/>
      <c r="E53" s="52"/>
      <c r="F53" s="52"/>
      <c r="G53" s="52"/>
      <c r="H53" s="52"/>
      <c r="I53" s="52"/>
      <c r="J53" s="52"/>
      <c r="K53" s="52"/>
      <c r="L53" s="52"/>
      <c r="M53" s="52"/>
      <c r="N53" s="52"/>
      <c r="O53" s="110"/>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row>
    <row r="54" spans="3:102" ht="15">
      <c r="C54" s="52"/>
      <c r="D54" s="52"/>
      <c r="E54" s="52"/>
      <c r="F54" s="52"/>
      <c r="G54" s="52"/>
      <c r="H54" s="52"/>
      <c r="I54" s="52"/>
      <c r="J54" s="52"/>
      <c r="K54" s="52"/>
      <c r="L54" s="52"/>
      <c r="M54" s="52"/>
      <c r="N54" s="52"/>
      <c r="O54" s="110"/>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row>
    <row r="55" spans="3:102" ht="15">
      <c r="C55" s="52"/>
      <c r="D55" s="52"/>
      <c r="E55" s="52"/>
      <c r="F55" s="52"/>
      <c r="G55" s="52"/>
      <c r="H55" s="52"/>
      <c r="I55" s="52"/>
      <c r="J55" s="52"/>
      <c r="K55" s="52"/>
      <c r="L55" s="52"/>
      <c r="M55" s="52"/>
      <c r="N55" s="52"/>
      <c r="O55" s="110"/>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row>
    <row r="56" spans="3:102" ht="15">
      <c r="C56" s="52"/>
      <c r="D56" s="52"/>
      <c r="E56" s="52"/>
      <c r="F56" s="52"/>
      <c r="G56" s="52"/>
      <c r="H56" s="52"/>
      <c r="I56" s="52"/>
      <c r="J56" s="52"/>
      <c r="K56" s="52"/>
      <c r="L56" s="52"/>
      <c r="M56" s="52"/>
      <c r="N56" s="52"/>
      <c r="O56" s="110"/>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row>
    <row r="57" spans="3:102" ht="15">
      <c r="C57" s="52"/>
      <c r="D57" s="52"/>
      <c r="E57" s="52"/>
      <c r="F57" s="52"/>
      <c r="G57" s="52"/>
      <c r="H57" s="52"/>
      <c r="I57" s="52"/>
      <c r="J57" s="52"/>
      <c r="K57" s="52"/>
      <c r="L57" s="52"/>
      <c r="M57" s="52"/>
      <c r="N57" s="52"/>
      <c r="O57" s="110"/>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row>
    <row r="58" spans="3:102" ht="15">
      <c r="C58" s="52"/>
      <c r="D58" s="52"/>
      <c r="E58" s="52"/>
      <c r="F58" s="52"/>
      <c r="G58" s="52"/>
      <c r="H58" s="52"/>
      <c r="I58" s="52"/>
      <c r="J58" s="52"/>
      <c r="K58" s="52"/>
      <c r="L58" s="52"/>
      <c r="M58" s="52"/>
      <c r="N58" s="52"/>
      <c r="O58" s="110"/>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row>
    <row r="59" spans="3:102" ht="15">
      <c r="C59" s="52"/>
      <c r="D59" s="52"/>
      <c r="E59" s="52"/>
      <c r="F59" s="52"/>
      <c r="G59" s="52"/>
      <c r="H59" s="52"/>
      <c r="I59" s="52"/>
      <c r="J59" s="52"/>
      <c r="K59" s="52"/>
      <c r="L59" s="52"/>
      <c r="M59" s="52"/>
      <c r="N59" s="52"/>
      <c r="O59" s="110"/>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row>
    <row r="60" spans="3:102" ht="15">
      <c r="C60" s="52"/>
      <c r="D60" s="52"/>
      <c r="E60" s="52"/>
      <c r="F60" s="52"/>
      <c r="G60" s="52"/>
      <c r="H60" s="52"/>
      <c r="I60" s="52"/>
      <c r="J60" s="52"/>
      <c r="K60" s="52"/>
      <c r="L60" s="52"/>
      <c r="M60" s="52"/>
      <c r="N60" s="52"/>
      <c r="O60" s="110"/>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row>
    <row r="61" spans="3:102" ht="15">
      <c r="C61" s="52"/>
      <c r="D61" s="52"/>
      <c r="E61" s="52"/>
      <c r="F61" s="52"/>
      <c r="G61" s="52"/>
      <c r="H61" s="52"/>
      <c r="I61" s="52"/>
      <c r="J61" s="52"/>
      <c r="K61" s="52"/>
      <c r="L61" s="52"/>
      <c r="M61" s="52"/>
      <c r="N61" s="52"/>
      <c r="O61" s="110"/>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row>
    <row r="62" spans="3:102" ht="15">
      <c r="C62" s="52"/>
      <c r="D62" s="52"/>
      <c r="E62" s="52"/>
      <c r="F62" s="52"/>
      <c r="G62" s="52"/>
      <c r="H62" s="52"/>
      <c r="I62" s="52"/>
      <c r="J62" s="52"/>
      <c r="K62" s="52"/>
      <c r="L62" s="52"/>
      <c r="M62" s="52"/>
      <c r="N62" s="52"/>
      <c r="O62" s="110"/>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row>
    <row r="63" spans="3:102" ht="15">
      <c r="C63" s="52"/>
      <c r="D63" s="52"/>
      <c r="E63" s="52"/>
      <c r="F63" s="52"/>
      <c r="G63" s="52"/>
      <c r="H63" s="52"/>
      <c r="I63" s="52"/>
      <c r="J63" s="52"/>
      <c r="K63" s="52"/>
      <c r="L63" s="52"/>
      <c r="M63" s="52"/>
      <c r="N63" s="52"/>
      <c r="O63" s="110"/>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row>
    <row r="64" spans="3:102" ht="15">
      <c r="C64" s="52"/>
      <c r="D64" s="52"/>
      <c r="E64" s="52"/>
      <c r="F64" s="52"/>
      <c r="G64" s="52"/>
      <c r="H64" s="52"/>
      <c r="I64" s="52"/>
      <c r="J64" s="52"/>
      <c r="K64" s="52"/>
      <c r="L64" s="52"/>
      <c r="M64" s="52"/>
      <c r="N64" s="52"/>
      <c r="O64" s="110"/>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row>
    <row r="65" spans="3:102" ht="15">
      <c r="C65" s="52"/>
      <c r="D65" s="52"/>
      <c r="E65" s="52"/>
      <c r="F65" s="52"/>
      <c r="G65" s="52"/>
      <c r="H65" s="52"/>
      <c r="I65" s="52"/>
      <c r="J65" s="52"/>
      <c r="K65" s="52"/>
      <c r="L65" s="52"/>
      <c r="M65" s="52"/>
      <c r="N65" s="52"/>
      <c r="O65" s="110"/>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row>
    <row r="66" spans="3:102" ht="15">
      <c r="C66" s="52"/>
      <c r="D66" s="52"/>
      <c r="E66" s="52"/>
      <c r="F66" s="52"/>
      <c r="G66" s="52"/>
      <c r="H66" s="52"/>
      <c r="I66" s="52"/>
      <c r="J66" s="52"/>
      <c r="K66" s="52"/>
      <c r="L66" s="52"/>
      <c r="M66" s="52"/>
      <c r="N66" s="52"/>
      <c r="O66" s="110"/>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row>
    <row r="67" spans="3:102" ht="15">
      <c r="C67" s="52"/>
      <c r="D67" s="52"/>
      <c r="E67" s="52"/>
      <c r="F67" s="52"/>
      <c r="G67" s="52"/>
      <c r="H67" s="52"/>
      <c r="I67" s="52"/>
      <c r="J67" s="52"/>
      <c r="K67" s="52"/>
      <c r="L67" s="52"/>
      <c r="M67" s="52"/>
      <c r="N67" s="52"/>
      <c r="O67" s="110"/>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row>
    <row r="68" spans="3:102" ht="15">
      <c r="C68" s="52"/>
      <c r="D68" s="52"/>
      <c r="E68" s="52"/>
      <c r="F68" s="52"/>
      <c r="G68" s="52"/>
      <c r="H68" s="52"/>
      <c r="I68" s="52"/>
      <c r="J68" s="52"/>
      <c r="K68" s="52"/>
      <c r="L68" s="52"/>
      <c r="M68" s="52"/>
      <c r="N68" s="52"/>
      <c r="O68" s="110"/>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row>
    <row r="69" spans="3:102" ht="15">
      <c r="C69" s="52"/>
      <c r="D69" s="52"/>
      <c r="E69" s="52"/>
      <c r="F69" s="52"/>
      <c r="G69" s="52"/>
      <c r="H69" s="52"/>
      <c r="I69" s="52"/>
      <c r="J69" s="52"/>
      <c r="K69" s="52"/>
      <c r="L69" s="52"/>
      <c r="M69" s="52"/>
      <c r="N69" s="52"/>
      <c r="O69" s="110"/>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row>
    <row r="70" spans="3:102" ht="15">
      <c r="C70" s="52"/>
      <c r="D70" s="52"/>
      <c r="E70" s="52"/>
      <c r="F70" s="52"/>
      <c r="G70" s="52"/>
      <c r="H70" s="52"/>
      <c r="I70" s="52"/>
      <c r="J70" s="52"/>
      <c r="K70" s="52"/>
      <c r="L70" s="52"/>
      <c r="M70" s="52"/>
      <c r="N70" s="52"/>
      <c r="O70" s="110"/>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row>
    <row r="71" spans="3:102" ht="15">
      <c r="C71" s="52"/>
      <c r="D71" s="52"/>
      <c r="E71" s="52"/>
      <c r="F71" s="52"/>
      <c r="G71" s="52"/>
      <c r="H71" s="52"/>
      <c r="I71" s="52"/>
      <c r="J71" s="52"/>
      <c r="K71" s="52"/>
      <c r="L71" s="52"/>
      <c r="M71" s="52"/>
      <c r="N71" s="52"/>
      <c r="O71" s="110"/>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row>
    <row r="72" spans="3:102" ht="15">
      <c r="C72" s="52"/>
      <c r="D72" s="52"/>
      <c r="E72" s="52"/>
      <c r="F72" s="52"/>
      <c r="G72" s="52"/>
      <c r="H72" s="52"/>
      <c r="I72" s="52"/>
      <c r="J72" s="52"/>
      <c r="K72" s="52"/>
      <c r="L72" s="52"/>
      <c r="M72" s="52"/>
      <c r="N72" s="52"/>
      <c r="O72" s="110"/>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row>
    <row r="73" spans="3:102" ht="15">
      <c r="C73" s="52"/>
      <c r="D73" s="52"/>
      <c r="E73" s="52"/>
      <c r="F73" s="52"/>
      <c r="G73" s="52"/>
      <c r="H73" s="52"/>
      <c r="I73" s="52"/>
      <c r="J73" s="52"/>
      <c r="K73" s="52"/>
      <c r="L73" s="52"/>
      <c r="M73" s="52"/>
      <c r="N73" s="52"/>
      <c r="O73" s="110"/>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row>
    <row r="74" spans="3:102" ht="15">
      <c r="C74" s="52"/>
      <c r="D74" s="52"/>
      <c r="E74" s="52"/>
      <c r="F74" s="52"/>
      <c r="G74" s="52"/>
      <c r="H74" s="52"/>
      <c r="I74" s="52"/>
      <c r="J74" s="52"/>
      <c r="K74" s="52"/>
      <c r="L74" s="52"/>
      <c r="M74" s="52"/>
      <c r="N74" s="52"/>
      <c r="O74" s="110"/>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row>
    <row r="75" spans="3:102" ht="15">
      <c r="C75" s="52"/>
      <c r="D75" s="52"/>
      <c r="E75" s="52"/>
      <c r="F75" s="52"/>
      <c r="G75" s="52"/>
      <c r="H75" s="52"/>
      <c r="I75" s="52"/>
      <c r="J75" s="52"/>
      <c r="K75" s="52"/>
      <c r="L75" s="52"/>
      <c r="M75" s="52"/>
      <c r="N75" s="52"/>
      <c r="O75" s="110"/>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row>
    <row r="76" spans="3:102" ht="15">
      <c r="C76" s="52"/>
      <c r="D76" s="52"/>
      <c r="E76" s="52"/>
      <c r="F76" s="52"/>
      <c r="G76" s="52"/>
      <c r="H76" s="52"/>
      <c r="I76" s="52"/>
      <c r="J76" s="52"/>
      <c r="K76" s="52"/>
      <c r="L76" s="52"/>
      <c r="M76" s="52"/>
      <c r="N76" s="52"/>
      <c r="O76" s="110"/>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row>
    <row r="77" spans="3:102" ht="15">
      <c r="C77" s="52"/>
      <c r="D77" s="52"/>
      <c r="E77" s="52"/>
      <c r="F77" s="52"/>
      <c r="G77" s="52"/>
      <c r="H77" s="52"/>
      <c r="I77" s="52"/>
      <c r="J77" s="52"/>
      <c r="K77" s="52"/>
      <c r="L77" s="52"/>
      <c r="M77" s="52"/>
      <c r="N77" s="52"/>
      <c r="O77" s="110"/>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row>
    <row r="78" spans="3:102" ht="15">
      <c r="C78" s="52"/>
      <c r="D78" s="52"/>
      <c r="E78" s="52"/>
      <c r="F78" s="52"/>
      <c r="G78" s="52"/>
      <c r="H78" s="52"/>
      <c r="I78" s="52"/>
      <c r="J78" s="52"/>
      <c r="K78" s="52"/>
      <c r="L78" s="52"/>
      <c r="M78" s="52"/>
      <c r="N78" s="52"/>
      <c r="O78" s="110"/>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row>
    <row r="79" spans="3:102" ht="15">
      <c r="C79" s="52"/>
      <c r="D79" s="52"/>
      <c r="E79" s="52"/>
      <c r="F79" s="52"/>
      <c r="G79" s="52"/>
      <c r="H79" s="52"/>
      <c r="I79" s="52"/>
      <c r="J79" s="52"/>
      <c r="K79" s="52"/>
      <c r="L79" s="52"/>
      <c r="M79" s="52"/>
      <c r="N79" s="52"/>
      <c r="O79" s="110"/>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row>
    <row r="80" spans="3:102" ht="15">
      <c r="C80" s="52"/>
      <c r="D80" s="52"/>
      <c r="E80" s="52"/>
      <c r="F80" s="52"/>
      <c r="G80" s="52"/>
      <c r="H80" s="52"/>
      <c r="I80" s="52"/>
      <c r="J80" s="52"/>
      <c r="K80" s="52"/>
      <c r="L80" s="52"/>
      <c r="M80" s="52"/>
      <c r="N80" s="52"/>
      <c r="O80" s="110"/>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row>
    <row r="81" spans="3:102" ht="15">
      <c r="C81" s="52"/>
      <c r="D81" s="52"/>
      <c r="E81" s="52"/>
      <c r="F81" s="52"/>
      <c r="G81" s="52"/>
      <c r="H81" s="52"/>
      <c r="I81" s="52"/>
      <c r="J81" s="52"/>
      <c r="K81" s="52"/>
      <c r="L81" s="52"/>
      <c r="M81" s="52"/>
      <c r="N81" s="52"/>
      <c r="O81" s="110"/>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row>
    <row r="82" spans="3:102" ht="15">
      <c r="C82" s="52"/>
      <c r="D82" s="52"/>
      <c r="E82" s="52"/>
      <c r="F82" s="52"/>
      <c r="G82" s="52"/>
      <c r="H82" s="52"/>
      <c r="I82" s="52"/>
      <c r="J82" s="52"/>
      <c r="K82" s="52"/>
      <c r="L82" s="52"/>
      <c r="M82" s="52"/>
      <c r="N82" s="52"/>
      <c r="O82" s="110"/>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row>
    <row r="83" spans="3:102" ht="15">
      <c r="C83" s="52"/>
      <c r="D83" s="52"/>
      <c r="E83" s="52"/>
      <c r="F83" s="52"/>
      <c r="G83" s="52"/>
      <c r="H83" s="52"/>
      <c r="I83" s="52"/>
      <c r="J83" s="52"/>
      <c r="K83" s="52"/>
      <c r="L83" s="52"/>
      <c r="M83" s="52"/>
      <c r="N83" s="52"/>
      <c r="O83" s="110"/>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row>
    <row r="84" spans="3:102" ht="15">
      <c r="C84" s="52"/>
      <c r="D84" s="52"/>
      <c r="E84" s="52"/>
      <c r="F84" s="52"/>
      <c r="G84" s="52"/>
      <c r="H84" s="52"/>
      <c r="I84" s="52"/>
      <c r="J84" s="52"/>
      <c r="K84" s="52"/>
      <c r="L84" s="52"/>
      <c r="M84" s="52"/>
      <c r="N84" s="52"/>
      <c r="O84" s="11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row>
    <row r="85" spans="3:102" ht="15">
      <c r="C85" s="52"/>
      <c r="D85" s="52"/>
      <c r="E85" s="52"/>
      <c r="F85" s="52"/>
      <c r="G85" s="52"/>
      <c r="H85" s="52"/>
      <c r="I85" s="52"/>
      <c r="J85" s="52"/>
      <c r="K85" s="52"/>
      <c r="L85" s="52"/>
      <c r="M85" s="52"/>
      <c r="N85" s="52"/>
      <c r="O85" s="110"/>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row>
    <row r="86" spans="3:102" ht="15">
      <c r="C86" s="52"/>
      <c r="D86" s="52"/>
      <c r="E86" s="52"/>
      <c r="F86" s="52"/>
      <c r="G86" s="52"/>
      <c r="H86" s="52"/>
      <c r="I86" s="52"/>
      <c r="J86" s="52"/>
      <c r="K86" s="52"/>
      <c r="L86" s="52"/>
      <c r="M86" s="52"/>
      <c r="N86" s="52"/>
      <c r="O86" s="110"/>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row>
    <row r="87" spans="3:102" ht="15">
      <c r="C87" s="52"/>
      <c r="D87" s="52"/>
      <c r="E87" s="52"/>
      <c r="F87" s="52"/>
      <c r="G87" s="52"/>
      <c r="H87" s="52"/>
      <c r="I87" s="52"/>
      <c r="J87" s="52"/>
      <c r="K87" s="52"/>
      <c r="L87" s="52"/>
      <c r="M87" s="52"/>
      <c r="N87" s="52"/>
      <c r="O87" s="110"/>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row>
    <row r="88" spans="3:102" ht="15">
      <c r="C88" s="52"/>
      <c r="D88" s="52"/>
      <c r="E88" s="52"/>
      <c r="F88" s="52"/>
      <c r="G88" s="52"/>
      <c r="H88" s="52"/>
      <c r="I88" s="52"/>
      <c r="J88" s="52"/>
      <c r="K88" s="52"/>
      <c r="L88" s="52"/>
      <c r="M88" s="52"/>
      <c r="N88" s="52"/>
      <c r="O88" s="110"/>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row>
    <row r="89" spans="3:102" ht="15">
      <c r="C89" s="52"/>
      <c r="D89" s="52"/>
      <c r="E89" s="52"/>
      <c r="F89" s="52"/>
      <c r="G89" s="52"/>
      <c r="H89" s="52"/>
      <c r="I89" s="52"/>
      <c r="J89" s="52"/>
      <c r="K89" s="52"/>
      <c r="L89" s="52"/>
      <c r="M89" s="52"/>
      <c r="N89" s="52"/>
      <c r="O89" s="110"/>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row>
    <row r="90" spans="3:102" ht="15">
      <c r="C90" s="52"/>
      <c r="D90" s="52"/>
      <c r="E90" s="52"/>
      <c r="F90" s="52"/>
      <c r="G90" s="52"/>
      <c r="H90" s="52"/>
      <c r="I90" s="52"/>
      <c r="J90" s="52"/>
      <c r="K90" s="52"/>
      <c r="L90" s="52"/>
      <c r="M90" s="52"/>
      <c r="N90" s="52"/>
      <c r="O90" s="110"/>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row>
    <row r="91" spans="3:102" ht="15">
      <c r="C91" s="52"/>
      <c r="D91" s="52"/>
      <c r="E91" s="52"/>
      <c r="F91" s="52"/>
      <c r="G91" s="52"/>
      <c r="H91" s="52"/>
      <c r="I91" s="52"/>
      <c r="J91" s="52"/>
      <c r="K91" s="52"/>
      <c r="L91" s="52"/>
      <c r="M91" s="52"/>
      <c r="N91" s="52"/>
      <c r="O91" s="110"/>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row>
    <row r="92" spans="3:102" ht="15">
      <c r="C92" s="52"/>
      <c r="D92" s="52"/>
      <c r="E92" s="52"/>
      <c r="F92" s="52"/>
      <c r="G92" s="52"/>
      <c r="H92" s="52"/>
      <c r="I92" s="52"/>
      <c r="J92" s="52"/>
      <c r="K92" s="52"/>
      <c r="L92" s="52"/>
      <c r="M92" s="52"/>
      <c r="N92" s="52"/>
      <c r="O92" s="110"/>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row>
    <row r="93" spans="3:102" ht="15">
      <c r="C93" s="52"/>
      <c r="D93" s="52"/>
      <c r="E93" s="52"/>
      <c r="F93" s="52"/>
      <c r="G93" s="52"/>
      <c r="H93" s="52"/>
      <c r="I93" s="52"/>
      <c r="J93" s="52"/>
      <c r="K93" s="52"/>
      <c r="L93" s="52"/>
      <c r="M93" s="52"/>
      <c r="N93" s="52"/>
      <c r="O93" s="110"/>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row>
    <row r="94" spans="3:102" ht="15">
      <c r="C94" s="52"/>
      <c r="D94" s="52"/>
      <c r="E94" s="52"/>
      <c r="F94" s="52"/>
      <c r="G94" s="52"/>
      <c r="H94" s="52"/>
      <c r="I94" s="52"/>
      <c r="J94" s="52"/>
      <c r="K94" s="52"/>
      <c r="L94" s="52"/>
      <c r="M94" s="52"/>
      <c r="N94" s="52"/>
      <c r="O94" s="110"/>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row>
    <row r="95" spans="3:102" ht="15">
      <c r="C95" s="52"/>
      <c r="D95" s="52"/>
      <c r="E95" s="52"/>
      <c r="F95" s="52"/>
      <c r="G95" s="52"/>
      <c r="H95" s="52"/>
      <c r="I95" s="52"/>
      <c r="J95" s="52"/>
      <c r="K95" s="52"/>
      <c r="L95" s="52"/>
      <c r="M95" s="52"/>
      <c r="N95" s="52"/>
      <c r="O95" s="110"/>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row>
    <row r="96" spans="3:102" ht="15">
      <c r="C96" s="52"/>
      <c r="D96" s="52"/>
      <c r="E96" s="52"/>
      <c r="F96" s="52"/>
      <c r="G96" s="52"/>
      <c r="H96" s="52"/>
      <c r="I96" s="52"/>
      <c r="J96" s="52"/>
      <c r="K96" s="52"/>
      <c r="L96" s="52"/>
      <c r="M96" s="52"/>
      <c r="N96" s="52"/>
      <c r="O96" s="110"/>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row>
    <row r="97" spans="3:102" ht="15">
      <c r="C97" s="52"/>
      <c r="D97" s="52"/>
      <c r="E97" s="52"/>
      <c r="F97" s="52"/>
      <c r="G97" s="52"/>
      <c r="H97" s="52"/>
      <c r="I97" s="52"/>
      <c r="J97" s="52"/>
      <c r="K97" s="52"/>
      <c r="L97" s="52"/>
      <c r="M97" s="52"/>
      <c r="N97" s="52"/>
      <c r="O97" s="110"/>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row>
    <row r="98" spans="3:102" ht="15">
      <c r="C98" s="52"/>
      <c r="D98" s="52"/>
      <c r="E98" s="52"/>
      <c r="F98" s="52"/>
      <c r="G98" s="52"/>
      <c r="H98" s="52"/>
      <c r="I98" s="52"/>
      <c r="J98" s="52"/>
      <c r="K98" s="52"/>
      <c r="L98" s="52"/>
      <c r="M98" s="52"/>
      <c r="N98" s="52"/>
      <c r="O98" s="110"/>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row>
    <row r="99" spans="3:102" ht="15">
      <c r="C99" s="52"/>
      <c r="D99" s="52"/>
      <c r="E99" s="52"/>
      <c r="F99" s="52"/>
      <c r="G99" s="52"/>
      <c r="H99" s="52"/>
      <c r="I99" s="52"/>
      <c r="J99" s="52"/>
      <c r="K99" s="52"/>
      <c r="L99" s="52"/>
      <c r="M99" s="52"/>
      <c r="N99" s="52"/>
      <c r="O99" s="110"/>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row>
    <row r="100" spans="3:102" ht="15">
      <c r="C100" s="52"/>
      <c r="D100" s="52"/>
      <c r="E100" s="52"/>
      <c r="F100" s="52"/>
      <c r="G100" s="52"/>
      <c r="H100" s="52"/>
      <c r="I100" s="52"/>
      <c r="J100" s="52"/>
      <c r="K100" s="52"/>
      <c r="L100" s="52"/>
      <c r="M100" s="52"/>
      <c r="N100" s="52"/>
      <c r="O100" s="110"/>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row>
    <row r="101" spans="3:102" ht="15">
      <c r="C101" s="52"/>
      <c r="D101" s="52"/>
      <c r="E101" s="52"/>
      <c r="F101" s="52"/>
      <c r="G101" s="52"/>
      <c r="H101" s="52"/>
      <c r="I101" s="52"/>
      <c r="J101" s="52"/>
      <c r="K101" s="52"/>
      <c r="L101" s="52"/>
      <c r="M101" s="52"/>
      <c r="N101" s="52"/>
      <c r="O101" s="110"/>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row>
    <row r="102" spans="3:102" ht="15">
      <c r="C102" s="52"/>
      <c r="D102" s="52"/>
      <c r="E102" s="52"/>
      <c r="F102" s="52"/>
      <c r="G102" s="52"/>
      <c r="H102" s="52"/>
      <c r="I102" s="52"/>
      <c r="J102" s="52"/>
      <c r="K102" s="52"/>
      <c r="L102" s="52"/>
      <c r="M102" s="52"/>
      <c r="N102" s="52"/>
      <c r="O102" s="110"/>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row>
    <row r="103" spans="3:102" ht="15">
      <c r="C103" s="52"/>
      <c r="D103" s="52"/>
      <c r="E103" s="52"/>
      <c r="F103" s="52"/>
      <c r="G103" s="52"/>
      <c r="H103" s="52"/>
      <c r="I103" s="52"/>
      <c r="J103" s="52"/>
      <c r="K103" s="52"/>
      <c r="L103" s="52"/>
      <c r="M103" s="52"/>
      <c r="N103" s="52"/>
      <c r="O103" s="110"/>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row>
    <row r="104" spans="3:102" ht="15">
      <c r="C104" s="52"/>
      <c r="D104" s="52"/>
      <c r="E104" s="52"/>
      <c r="F104" s="52"/>
      <c r="G104" s="52"/>
      <c r="H104" s="52"/>
      <c r="I104" s="52"/>
      <c r="J104" s="52"/>
      <c r="K104" s="52"/>
      <c r="L104" s="52"/>
      <c r="M104" s="52"/>
      <c r="N104" s="52"/>
      <c r="O104" s="110"/>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row>
    <row r="105" spans="3:102" ht="15">
      <c r="C105" s="52"/>
      <c r="D105" s="52"/>
      <c r="E105" s="52"/>
      <c r="F105" s="52"/>
      <c r="G105" s="52"/>
      <c r="H105" s="52"/>
      <c r="I105" s="52"/>
      <c r="J105" s="52"/>
      <c r="K105" s="52"/>
      <c r="L105" s="52"/>
      <c r="M105" s="52"/>
      <c r="N105" s="52"/>
      <c r="O105" s="110"/>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row>
    <row r="106" spans="3:102" ht="15">
      <c r="C106" s="52"/>
      <c r="D106" s="52"/>
      <c r="E106" s="52"/>
      <c r="F106" s="52"/>
      <c r="G106" s="52"/>
      <c r="H106" s="52"/>
      <c r="I106" s="52"/>
      <c r="J106" s="52"/>
      <c r="K106" s="52"/>
      <c r="L106" s="52"/>
      <c r="M106" s="52"/>
      <c r="N106" s="52"/>
      <c r="O106" s="110"/>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row>
    <row r="107" spans="3:102" ht="15">
      <c r="C107" s="52"/>
      <c r="D107" s="52"/>
      <c r="E107" s="52"/>
      <c r="F107" s="52"/>
      <c r="G107" s="52"/>
      <c r="H107" s="52"/>
      <c r="I107" s="52"/>
      <c r="J107" s="52"/>
      <c r="K107" s="52"/>
      <c r="L107" s="52"/>
      <c r="M107" s="52"/>
      <c r="N107" s="52"/>
      <c r="O107" s="110"/>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row>
    <row r="108" spans="3:102" ht="15">
      <c r="C108" s="52"/>
      <c r="D108" s="52"/>
      <c r="E108" s="52"/>
      <c r="F108" s="52"/>
      <c r="G108" s="52"/>
      <c r="H108" s="52"/>
      <c r="I108" s="52"/>
      <c r="J108" s="52"/>
      <c r="K108" s="52"/>
      <c r="L108" s="52"/>
      <c r="M108" s="52"/>
      <c r="N108" s="52"/>
      <c r="O108" s="110"/>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row>
    <row r="109" spans="3:102" ht="15">
      <c r="C109" s="52"/>
      <c r="D109" s="52"/>
      <c r="E109" s="52"/>
      <c r="F109" s="52"/>
      <c r="G109" s="52"/>
      <c r="H109" s="52"/>
      <c r="I109" s="52"/>
      <c r="J109" s="52"/>
      <c r="K109" s="52"/>
      <c r="L109" s="52"/>
      <c r="M109" s="52"/>
      <c r="N109" s="52"/>
      <c r="O109" s="110"/>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row>
    <row r="110" spans="3:102" ht="15">
      <c r="C110" s="52"/>
      <c r="D110" s="52"/>
      <c r="E110" s="52"/>
      <c r="F110" s="52"/>
      <c r="G110" s="52"/>
      <c r="H110" s="52"/>
      <c r="I110" s="52"/>
      <c r="J110" s="52"/>
      <c r="K110" s="52"/>
      <c r="L110" s="52"/>
      <c r="M110" s="52"/>
      <c r="N110" s="52"/>
      <c r="O110" s="110"/>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row>
    <row r="111" spans="3:102" ht="15">
      <c r="C111" s="52"/>
      <c r="D111" s="52"/>
      <c r="E111" s="52"/>
      <c r="F111" s="52"/>
      <c r="G111" s="52"/>
      <c r="H111" s="52"/>
      <c r="I111" s="52"/>
      <c r="J111" s="52"/>
      <c r="K111" s="52"/>
      <c r="L111" s="52"/>
      <c r="M111" s="52"/>
      <c r="N111" s="52"/>
      <c r="O111" s="110"/>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row>
    <row r="112" spans="3:102" ht="15">
      <c r="C112" s="52"/>
      <c r="D112" s="52"/>
      <c r="E112" s="52"/>
      <c r="F112" s="52"/>
      <c r="G112" s="52"/>
      <c r="H112" s="52"/>
      <c r="I112" s="52"/>
      <c r="J112" s="52"/>
      <c r="K112" s="52"/>
      <c r="L112" s="52"/>
      <c r="M112" s="52"/>
      <c r="N112" s="52"/>
      <c r="O112" s="110"/>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row>
    <row r="113" spans="3:102" ht="15">
      <c r="C113" s="52"/>
      <c r="D113" s="52"/>
      <c r="E113" s="52"/>
      <c r="F113" s="52"/>
      <c r="G113" s="52"/>
      <c r="H113" s="52"/>
      <c r="I113" s="52"/>
      <c r="J113" s="52"/>
      <c r="K113" s="52"/>
      <c r="L113" s="52"/>
      <c r="M113" s="52"/>
      <c r="N113" s="52"/>
      <c r="O113" s="110"/>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row>
    <row r="114" spans="3:102" ht="15">
      <c r="C114" s="52"/>
      <c r="D114" s="52"/>
      <c r="E114" s="52"/>
      <c r="F114" s="52"/>
      <c r="G114" s="52"/>
      <c r="H114" s="52"/>
      <c r="I114" s="52"/>
      <c r="J114" s="52"/>
      <c r="K114" s="52"/>
      <c r="L114" s="52"/>
      <c r="M114" s="52"/>
      <c r="N114" s="52"/>
      <c r="O114" s="110"/>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row>
    <row r="115" spans="3:102" ht="15">
      <c r="C115" s="52"/>
      <c r="D115" s="52"/>
      <c r="E115" s="52"/>
      <c r="F115" s="52"/>
      <c r="G115" s="52"/>
      <c r="H115" s="52"/>
      <c r="I115" s="52"/>
      <c r="J115" s="52"/>
      <c r="K115" s="52"/>
      <c r="L115" s="52"/>
      <c r="M115" s="52"/>
      <c r="N115" s="52"/>
      <c r="O115" s="110"/>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row>
    <row r="116" spans="3:102" ht="15">
      <c r="C116" s="52"/>
      <c r="D116" s="52"/>
      <c r="E116" s="52"/>
      <c r="F116" s="52"/>
      <c r="G116" s="52"/>
      <c r="H116" s="52"/>
      <c r="I116" s="52"/>
      <c r="J116" s="52"/>
      <c r="K116" s="52"/>
      <c r="L116" s="52"/>
      <c r="M116" s="52"/>
      <c r="N116" s="52"/>
      <c r="O116" s="110"/>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row>
    <row r="117" spans="3:102" ht="15">
      <c r="C117" s="52"/>
      <c r="D117" s="52"/>
      <c r="E117" s="52"/>
      <c r="F117" s="52"/>
      <c r="G117" s="52"/>
      <c r="H117" s="52"/>
      <c r="I117" s="52"/>
      <c r="J117" s="52"/>
      <c r="K117" s="52"/>
      <c r="L117" s="52"/>
      <c r="M117" s="52"/>
      <c r="N117" s="52"/>
      <c r="O117" s="110"/>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row>
    <row r="118" spans="3:102" ht="15">
      <c r="C118" s="52"/>
      <c r="D118" s="52"/>
      <c r="E118" s="52"/>
      <c r="F118" s="52"/>
      <c r="G118" s="52"/>
      <c r="H118" s="52"/>
      <c r="I118" s="52"/>
      <c r="J118" s="52"/>
      <c r="K118" s="52"/>
      <c r="L118" s="52"/>
      <c r="M118" s="52"/>
      <c r="N118" s="52"/>
      <c r="O118" s="110"/>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row>
    <row r="119" spans="3:102" ht="15">
      <c r="C119" s="52"/>
      <c r="D119" s="52"/>
      <c r="E119" s="52"/>
      <c r="F119" s="52"/>
      <c r="G119" s="52"/>
      <c r="H119" s="52"/>
      <c r="I119" s="52"/>
      <c r="J119" s="52"/>
      <c r="K119" s="52"/>
      <c r="L119" s="52"/>
      <c r="M119" s="52"/>
      <c r="N119" s="52"/>
      <c r="O119" s="110"/>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row>
    <row r="120" spans="3:102" ht="15">
      <c r="C120" s="52"/>
      <c r="D120" s="52"/>
      <c r="E120" s="52"/>
      <c r="F120" s="52"/>
      <c r="G120" s="52"/>
      <c r="H120" s="52"/>
      <c r="I120" s="52"/>
      <c r="J120" s="52"/>
      <c r="K120" s="52"/>
      <c r="L120" s="52"/>
      <c r="M120" s="52"/>
      <c r="N120" s="52"/>
      <c r="O120" s="110"/>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row>
    <row r="121" spans="3:102" ht="15">
      <c r="C121" s="52"/>
      <c r="D121" s="52"/>
      <c r="E121" s="52"/>
      <c r="F121" s="52"/>
      <c r="G121" s="52"/>
      <c r="H121" s="52"/>
      <c r="I121" s="52"/>
      <c r="J121" s="52"/>
      <c r="K121" s="52"/>
      <c r="L121" s="52"/>
      <c r="M121" s="52"/>
      <c r="N121" s="52"/>
      <c r="O121" s="110"/>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row>
    <row r="122" spans="3:102" ht="15">
      <c r="C122" s="52"/>
      <c r="D122" s="52"/>
      <c r="E122" s="52"/>
      <c r="F122" s="52"/>
      <c r="G122" s="52"/>
      <c r="H122" s="52"/>
      <c r="I122" s="52"/>
      <c r="J122" s="52"/>
      <c r="K122" s="52"/>
      <c r="L122" s="52"/>
      <c r="M122" s="52"/>
      <c r="N122" s="52"/>
      <c r="O122" s="110"/>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row>
    <row r="123" spans="3:102" ht="15">
      <c r="C123" s="52"/>
      <c r="D123" s="52"/>
      <c r="E123" s="52"/>
      <c r="F123" s="52"/>
      <c r="G123" s="52"/>
      <c r="H123" s="52"/>
      <c r="I123" s="52"/>
      <c r="J123" s="52"/>
      <c r="K123" s="52"/>
      <c r="L123" s="52"/>
      <c r="M123" s="52"/>
      <c r="N123" s="52"/>
      <c r="O123" s="110"/>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row>
    <row r="124" spans="3:102" ht="15">
      <c r="C124" s="52"/>
      <c r="D124" s="52"/>
      <c r="E124" s="52"/>
      <c r="F124" s="52"/>
      <c r="G124" s="52"/>
      <c r="H124" s="52"/>
      <c r="I124" s="52"/>
      <c r="J124" s="52"/>
      <c r="K124" s="52"/>
      <c r="L124" s="52"/>
      <c r="M124" s="52"/>
      <c r="N124" s="52"/>
      <c r="O124" s="110"/>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row>
    <row r="125" spans="3:102" ht="15">
      <c r="C125" s="52"/>
      <c r="D125" s="52"/>
      <c r="E125" s="52"/>
      <c r="F125" s="52"/>
      <c r="G125" s="52"/>
      <c r="H125" s="52"/>
      <c r="I125" s="52"/>
      <c r="J125" s="52"/>
      <c r="K125" s="52"/>
      <c r="L125" s="52"/>
      <c r="M125" s="52"/>
      <c r="N125" s="52"/>
      <c r="O125" s="110"/>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row>
    <row r="126" spans="3:102" ht="15">
      <c r="C126" s="52"/>
      <c r="D126" s="52"/>
      <c r="E126" s="52"/>
      <c r="F126" s="52"/>
      <c r="G126" s="52"/>
      <c r="H126" s="52"/>
      <c r="I126" s="52"/>
      <c r="J126" s="52"/>
      <c r="K126" s="52"/>
      <c r="L126" s="52"/>
      <c r="M126" s="52"/>
      <c r="N126" s="52"/>
      <c r="O126" s="110"/>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row>
    <row r="127" spans="3:102" ht="15">
      <c r="C127" s="52"/>
      <c r="D127" s="52"/>
      <c r="E127" s="52"/>
      <c r="F127" s="52"/>
      <c r="G127" s="52"/>
      <c r="H127" s="52"/>
      <c r="I127" s="52"/>
      <c r="J127" s="52"/>
      <c r="K127" s="52"/>
      <c r="L127" s="52"/>
      <c r="M127" s="52"/>
      <c r="N127" s="52"/>
      <c r="O127" s="110"/>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row>
    <row r="128" spans="3:102" ht="15">
      <c r="C128" s="52"/>
      <c r="D128" s="52"/>
      <c r="E128" s="52"/>
      <c r="F128" s="52"/>
      <c r="G128" s="52"/>
      <c r="H128" s="52"/>
      <c r="I128" s="52"/>
      <c r="J128" s="52"/>
      <c r="K128" s="52"/>
      <c r="L128" s="52"/>
      <c r="M128" s="52"/>
      <c r="N128" s="52"/>
      <c r="O128" s="110"/>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row>
    <row r="129" spans="3:102" ht="15">
      <c r="C129" s="52"/>
      <c r="D129" s="52"/>
      <c r="E129" s="52"/>
      <c r="F129" s="52"/>
      <c r="G129" s="52"/>
      <c r="H129" s="52"/>
      <c r="I129" s="52"/>
      <c r="J129" s="52"/>
      <c r="K129" s="52"/>
      <c r="L129" s="52"/>
      <c r="M129" s="52"/>
      <c r="N129" s="52"/>
      <c r="O129" s="110"/>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row>
    <row r="130" spans="3:102" ht="15">
      <c r="C130" s="52"/>
      <c r="D130" s="52"/>
      <c r="E130" s="52"/>
      <c r="F130" s="52"/>
      <c r="G130" s="52"/>
      <c r="H130" s="52"/>
      <c r="I130" s="52"/>
      <c r="J130" s="52"/>
      <c r="K130" s="52"/>
      <c r="L130" s="52"/>
      <c r="M130" s="52"/>
      <c r="N130" s="52"/>
      <c r="O130" s="110"/>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row>
    <row r="131" spans="3:102" ht="15">
      <c r="C131" s="52"/>
      <c r="D131" s="52"/>
      <c r="E131" s="52"/>
      <c r="F131" s="52"/>
      <c r="G131" s="52"/>
      <c r="H131" s="52"/>
      <c r="I131" s="52"/>
      <c r="J131" s="52"/>
      <c r="K131" s="52"/>
      <c r="L131" s="52"/>
      <c r="M131" s="52"/>
      <c r="N131" s="52"/>
      <c r="O131" s="110"/>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row>
    <row r="132" spans="3:102" ht="15">
      <c r="C132" s="52"/>
      <c r="D132" s="52"/>
      <c r="E132" s="52"/>
      <c r="F132" s="52"/>
      <c r="G132" s="52"/>
      <c r="H132" s="52"/>
      <c r="I132" s="52"/>
      <c r="J132" s="52"/>
      <c r="K132" s="52"/>
      <c r="L132" s="52"/>
      <c r="M132" s="52"/>
      <c r="N132" s="52"/>
      <c r="O132" s="110"/>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row>
    <row r="133" spans="3:102" ht="15">
      <c r="C133" s="52"/>
      <c r="D133" s="52"/>
      <c r="E133" s="52"/>
      <c r="F133" s="52"/>
      <c r="G133" s="52"/>
      <c r="H133" s="52"/>
      <c r="I133" s="52"/>
      <c r="J133" s="52"/>
      <c r="K133" s="52"/>
      <c r="L133" s="52"/>
      <c r="M133" s="52"/>
      <c r="N133" s="52"/>
      <c r="O133" s="110"/>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row>
    <row r="134" spans="3:102" ht="15">
      <c r="C134" s="52"/>
      <c r="D134" s="52"/>
      <c r="E134" s="52"/>
      <c r="F134" s="52"/>
      <c r="G134" s="52"/>
      <c r="H134" s="52"/>
      <c r="I134" s="52"/>
      <c r="J134" s="52"/>
      <c r="K134" s="52"/>
      <c r="L134" s="52"/>
      <c r="M134" s="52"/>
      <c r="N134" s="52"/>
      <c r="O134" s="110"/>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row>
    <row r="135" spans="3:102" ht="15">
      <c r="C135" s="52"/>
      <c r="D135" s="52"/>
      <c r="E135" s="52"/>
      <c r="F135" s="52"/>
      <c r="G135" s="52"/>
      <c r="H135" s="52"/>
      <c r="I135" s="52"/>
      <c r="J135" s="52"/>
      <c r="K135" s="52"/>
      <c r="L135" s="52"/>
      <c r="M135" s="52"/>
      <c r="N135" s="52"/>
      <c r="O135" s="110"/>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row>
    <row r="136" spans="3:102" ht="15">
      <c r="C136" s="52"/>
      <c r="D136" s="52"/>
      <c r="E136" s="52"/>
      <c r="F136" s="52"/>
      <c r="G136" s="52"/>
      <c r="H136" s="52"/>
      <c r="I136" s="52"/>
      <c r="J136" s="52"/>
      <c r="K136" s="52"/>
      <c r="L136" s="52"/>
      <c r="M136" s="52"/>
      <c r="N136" s="52"/>
      <c r="O136" s="110"/>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row>
    <row r="137" spans="3:102" ht="15">
      <c r="C137" s="52"/>
      <c r="D137" s="52"/>
      <c r="E137" s="52"/>
      <c r="F137" s="52"/>
      <c r="G137" s="52"/>
      <c r="H137" s="52"/>
      <c r="I137" s="52"/>
      <c r="J137" s="52"/>
      <c r="K137" s="52"/>
      <c r="L137" s="52"/>
      <c r="M137" s="52"/>
      <c r="N137" s="52"/>
      <c r="O137" s="110"/>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row>
    <row r="138" spans="3:102" ht="15">
      <c r="C138" s="52"/>
      <c r="D138" s="52"/>
      <c r="E138" s="52"/>
      <c r="F138" s="52"/>
      <c r="G138" s="52"/>
      <c r="H138" s="52"/>
      <c r="I138" s="52"/>
      <c r="J138" s="52"/>
      <c r="K138" s="52"/>
      <c r="L138" s="52"/>
      <c r="M138" s="52"/>
      <c r="N138" s="52"/>
      <c r="O138" s="110"/>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row>
    <row r="139" spans="3:102" ht="15">
      <c r="C139" s="52"/>
      <c r="D139" s="52"/>
      <c r="E139" s="52"/>
      <c r="F139" s="52"/>
      <c r="G139" s="52"/>
      <c r="H139" s="52"/>
      <c r="I139" s="52"/>
      <c r="J139" s="52"/>
      <c r="K139" s="52"/>
      <c r="L139" s="52"/>
      <c r="M139" s="52"/>
      <c r="N139" s="52"/>
      <c r="O139" s="110"/>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row>
    <row r="140" spans="3:102" ht="15">
      <c r="C140" s="52"/>
      <c r="D140" s="52"/>
      <c r="E140" s="52"/>
      <c r="F140" s="52"/>
      <c r="G140" s="52"/>
      <c r="H140" s="52"/>
      <c r="I140" s="52"/>
      <c r="J140" s="52"/>
      <c r="K140" s="52"/>
      <c r="L140" s="52"/>
      <c r="M140" s="52"/>
      <c r="N140" s="52"/>
      <c r="O140" s="110"/>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row>
    <row r="141" spans="3:102" ht="15">
      <c r="C141" s="52"/>
      <c r="D141" s="52"/>
      <c r="E141" s="52"/>
      <c r="F141" s="52"/>
      <c r="G141" s="52"/>
      <c r="H141" s="52"/>
      <c r="I141" s="52"/>
      <c r="J141" s="52"/>
      <c r="K141" s="52"/>
      <c r="L141" s="52"/>
      <c r="M141" s="52"/>
      <c r="N141" s="52"/>
      <c r="O141" s="110"/>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row>
    <row r="142" spans="3:102" ht="15">
      <c r="C142" s="52"/>
      <c r="D142" s="52"/>
      <c r="E142" s="52"/>
      <c r="F142" s="52"/>
      <c r="G142" s="52"/>
      <c r="H142" s="52"/>
      <c r="I142" s="52"/>
      <c r="J142" s="52"/>
      <c r="K142" s="52"/>
      <c r="L142" s="52"/>
      <c r="M142" s="52"/>
      <c r="N142" s="52"/>
      <c r="O142" s="110"/>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row>
    <row r="143" spans="3:102" ht="15">
      <c r="C143" s="52"/>
      <c r="D143" s="52"/>
      <c r="E143" s="52"/>
      <c r="F143" s="52"/>
      <c r="G143" s="52"/>
      <c r="H143" s="52"/>
      <c r="I143" s="52"/>
      <c r="J143" s="52"/>
      <c r="K143" s="52"/>
      <c r="L143" s="52"/>
      <c r="M143" s="52"/>
      <c r="N143" s="52"/>
      <c r="O143" s="110"/>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row>
    <row r="144" spans="3:102" ht="15">
      <c r="C144" s="52"/>
      <c r="D144" s="52"/>
      <c r="E144" s="52"/>
      <c r="F144" s="52"/>
      <c r="G144" s="52"/>
      <c r="H144" s="52"/>
      <c r="I144" s="52"/>
      <c r="J144" s="52"/>
      <c r="K144" s="52"/>
      <c r="L144" s="52"/>
      <c r="M144" s="52"/>
      <c r="N144" s="52"/>
      <c r="O144" s="110"/>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row>
    <row r="145" spans="3:102" ht="15">
      <c r="C145" s="52"/>
      <c r="D145" s="52"/>
      <c r="E145" s="52"/>
      <c r="F145" s="52"/>
      <c r="G145" s="52"/>
      <c r="H145" s="52"/>
      <c r="I145" s="52"/>
      <c r="J145" s="52"/>
      <c r="K145" s="52"/>
      <c r="L145" s="52"/>
      <c r="M145" s="52"/>
      <c r="N145" s="52"/>
      <c r="O145" s="110"/>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row>
    <row r="146" spans="3:102" ht="15">
      <c r="C146" s="52"/>
      <c r="D146" s="52"/>
      <c r="E146" s="52"/>
      <c r="F146" s="52"/>
      <c r="G146" s="52"/>
      <c r="H146" s="52"/>
      <c r="I146" s="52"/>
      <c r="J146" s="52"/>
      <c r="K146" s="52"/>
      <c r="L146" s="52"/>
      <c r="M146" s="52"/>
      <c r="N146" s="52"/>
      <c r="O146" s="110"/>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row>
    <row r="147" spans="3:102" ht="15">
      <c r="C147" s="52"/>
      <c r="D147" s="52"/>
      <c r="E147" s="52"/>
      <c r="F147" s="52"/>
      <c r="G147" s="52"/>
      <c r="H147" s="52"/>
      <c r="I147" s="52"/>
      <c r="J147" s="52"/>
      <c r="K147" s="52"/>
      <c r="L147" s="52"/>
      <c r="M147" s="52"/>
      <c r="N147" s="52"/>
      <c r="O147" s="110"/>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row>
    <row r="148" spans="3:102" ht="15">
      <c r="C148" s="52"/>
      <c r="D148" s="52"/>
      <c r="E148" s="52"/>
      <c r="F148" s="52"/>
      <c r="G148" s="52"/>
      <c r="H148" s="52"/>
      <c r="I148" s="52"/>
      <c r="J148" s="52"/>
      <c r="K148" s="52"/>
      <c r="L148" s="52"/>
      <c r="M148" s="52"/>
      <c r="N148" s="52"/>
      <c r="O148" s="110"/>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row>
    <row r="149" spans="3:102" ht="15">
      <c r="C149" s="52"/>
      <c r="D149" s="52"/>
      <c r="E149" s="52"/>
      <c r="F149" s="52"/>
      <c r="G149" s="52"/>
      <c r="H149" s="52"/>
      <c r="I149" s="52"/>
      <c r="J149" s="52"/>
      <c r="K149" s="52"/>
      <c r="L149" s="52"/>
      <c r="M149" s="52"/>
      <c r="N149" s="52"/>
      <c r="O149" s="110"/>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row>
    <row r="150" spans="3:102" ht="15">
      <c r="C150" s="52"/>
      <c r="D150" s="52"/>
      <c r="E150" s="52"/>
      <c r="F150" s="52"/>
      <c r="G150" s="52"/>
      <c r="H150" s="52"/>
      <c r="I150" s="52"/>
      <c r="J150" s="52"/>
      <c r="K150" s="52"/>
      <c r="L150" s="52"/>
      <c r="M150" s="52"/>
      <c r="N150" s="52"/>
      <c r="O150" s="110"/>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row>
    <row r="151" spans="3:102" ht="15">
      <c r="C151" s="52"/>
      <c r="D151" s="52"/>
      <c r="E151" s="52"/>
      <c r="F151" s="52"/>
      <c r="G151" s="52"/>
      <c r="H151" s="52"/>
      <c r="I151" s="52"/>
      <c r="J151" s="52"/>
      <c r="K151" s="52"/>
      <c r="L151" s="52"/>
      <c r="M151" s="52"/>
      <c r="N151" s="52"/>
      <c r="O151" s="110"/>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row>
    <row r="152" spans="3:102" ht="15">
      <c r="C152" s="52"/>
      <c r="D152" s="52"/>
      <c r="E152" s="52"/>
      <c r="F152" s="52"/>
      <c r="G152" s="52"/>
      <c r="H152" s="52"/>
      <c r="I152" s="52"/>
      <c r="J152" s="52"/>
      <c r="K152" s="52"/>
      <c r="L152" s="52"/>
      <c r="M152" s="52"/>
      <c r="N152" s="52"/>
      <c r="O152" s="110"/>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row>
    <row r="153" spans="3:102" ht="15">
      <c r="C153" s="52"/>
      <c r="D153" s="52"/>
      <c r="E153" s="52"/>
      <c r="F153" s="52"/>
      <c r="G153" s="52"/>
      <c r="H153" s="52"/>
      <c r="I153" s="52"/>
      <c r="J153" s="52"/>
      <c r="K153" s="52"/>
      <c r="L153" s="52"/>
      <c r="M153" s="52"/>
      <c r="N153" s="52"/>
      <c r="O153" s="110"/>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row>
    <row r="154" spans="3:102" ht="15">
      <c r="C154" s="52"/>
      <c r="D154" s="52"/>
      <c r="E154" s="52"/>
      <c r="F154" s="52"/>
      <c r="G154" s="52"/>
      <c r="H154" s="52"/>
      <c r="I154" s="52"/>
      <c r="J154" s="52"/>
      <c r="K154" s="52"/>
      <c r="L154" s="52"/>
      <c r="M154" s="52"/>
      <c r="N154" s="52"/>
      <c r="O154" s="110"/>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row>
    <row r="155" spans="3:102" ht="15">
      <c r="C155" s="52"/>
      <c r="D155" s="52"/>
      <c r="E155" s="52"/>
      <c r="F155" s="52"/>
      <c r="G155" s="52"/>
      <c r="H155" s="52"/>
      <c r="I155" s="52"/>
      <c r="J155" s="52"/>
      <c r="K155" s="52"/>
      <c r="L155" s="52"/>
      <c r="M155" s="52"/>
      <c r="N155" s="52"/>
      <c r="O155" s="110"/>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row>
    <row r="156" spans="3:102" ht="15">
      <c r="C156" s="52"/>
      <c r="D156" s="52"/>
      <c r="E156" s="52"/>
      <c r="F156" s="52"/>
      <c r="G156" s="52"/>
      <c r="H156" s="52"/>
      <c r="I156" s="52"/>
      <c r="J156" s="52"/>
      <c r="K156" s="52"/>
      <c r="L156" s="52"/>
      <c r="M156" s="52"/>
      <c r="N156" s="52"/>
      <c r="O156" s="110"/>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row>
    <row r="157" spans="3:102" ht="15">
      <c r="C157" s="52"/>
      <c r="D157" s="52"/>
      <c r="E157" s="52"/>
      <c r="F157" s="52"/>
      <c r="G157" s="52"/>
      <c r="H157" s="52"/>
      <c r="I157" s="52"/>
      <c r="J157" s="52"/>
      <c r="K157" s="52"/>
      <c r="L157" s="52"/>
      <c r="M157" s="52"/>
      <c r="N157" s="52"/>
      <c r="O157" s="110"/>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row>
    <row r="158" spans="3:102" ht="15">
      <c r="C158" s="52"/>
      <c r="D158" s="52"/>
      <c r="E158" s="52"/>
      <c r="F158" s="52"/>
      <c r="G158" s="52"/>
      <c r="H158" s="52"/>
      <c r="I158" s="52"/>
      <c r="J158" s="52"/>
      <c r="K158" s="52"/>
      <c r="L158" s="52"/>
      <c r="M158" s="52"/>
      <c r="N158" s="52"/>
      <c r="O158" s="110"/>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row>
    <row r="159" spans="3:102" ht="15">
      <c r="C159" s="52"/>
      <c r="D159" s="52"/>
      <c r="E159" s="52"/>
      <c r="F159" s="52"/>
      <c r="G159" s="52"/>
      <c r="H159" s="52"/>
      <c r="I159" s="52"/>
      <c r="J159" s="52"/>
      <c r="K159" s="52"/>
      <c r="L159" s="52"/>
      <c r="M159" s="52"/>
      <c r="N159" s="52"/>
      <c r="O159" s="110"/>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row>
    <row r="160" spans="3:102" ht="15">
      <c r="C160" s="52"/>
      <c r="D160" s="52"/>
      <c r="E160" s="52"/>
      <c r="F160" s="52"/>
      <c r="G160" s="52"/>
      <c r="H160" s="52"/>
      <c r="I160" s="52"/>
      <c r="J160" s="52"/>
      <c r="K160" s="52"/>
      <c r="L160" s="52"/>
      <c r="M160" s="52"/>
      <c r="N160" s="52"/>
      <c r="O160" s="110"/>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row>
    <row r="161" spans="3:102" ht="15">
      <c r="C161" s="52"/>
      <c r="D161" s="52"/>
      <c r="E161" s="52"/>
      <c r="F161" s="52"/>
      <c r="G161" s="52"/>
      <c r="H161" s="52"/>
      <c r="I161" s="52"/>
      <c r="J161" s="52"/>
      <c r="K161" s="52"/>
      <c r="L161" s="52"/>
      <c r="M161" s="52"/>
      <c r="N161" s="52"/>
      <c r="O161" s="110"/>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row>
    <row r="162" spans="3:102" ht="15">
      <c r="C162" s="52"/>
      <c r="D162" s="52"/>
      <c r="E162" s="52"/>
      <c r="F162" s="52"/>
      <c r="G162" s="52"/>
      <c r="H162" s="52"/>
      <c r="I162" s="52"/>
      <c r="J162" s="52"/>
      <c r="K162" s="52"/>
      <c r="L162" s="52"/>
      <c r="M162" s="52"/>
      <c r="N162" s="52"/>
      <c r="O162" s="110"/>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row>
    <row r="163" spans="3:102" ht="15">
      <c r="C163" s="52"/>
      <c r="D163" s="52"/>
      <c r="E163" s="52"/>
      <c r="F163" s="52"/>
      <c r="G163" s="52"/>
      <c r="H163" s="52"/>
      <c r="I163" s="52"/>
      <c r="J163" s="52"/>
      <c r="K163" s="52"/>
      <c r="L163" s="52"/>
      <c r="M163" s="52"/>
      <c r="N163" s="52"/>
      <c r="O163" s="110"/>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row>
    <row r="164" spans="3:102" ht="15">
      <c r="C164" s="52"/>
      <c r="D164" s="52"/>
      <c r="E164" s="52"/>
      <c r="F164" s="52"/>
      <c r="G164" s="52"/>
      <c r="H164" s="52"/>
      <c r="I164" s="52"/>
      <c r="J164" s="52"/>
      <c r="K164" s="52"/>
      <c r="L164" s="52"/>
      <c r="M164" s="52"/>
      <c r="N164" s="52"/>
      <c r="O164" s="110"/>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row>
    <row r="165" spans="3:102" ht="15">
      <c r="C165" s="52"/>
      <c r="D165" s="52"/>
      <c r="E165" s="52"/>
      <c r="F165" s="52"/>
      <c r="G165" s="52"/>
      <c r="H165" s="52"/>
      <c r="I165" s="52"/>
      <c r="J165" s="52"/>
      <c r="K165" s="52"/>
      <c r="L165" s="52"/>
      <c r="M165" s="52"/>
      <c r="N165" s="52"/>
      <c r="O165" s="110"/>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row>
    <row r="166" spans="3:102" ht="15">
      <c r="C166" s="52"/>
      <c r="D166" s="52"/>
      <c r="E166" s="52"/>
      <c r="F166" s="52"/>
      <c r="G166" s="52"/>
      <c r="H166" s="52"/>
      <c r="I166" s="52"/>
      <c r="J166" s="52"/>
      <c r="K166" s="52"/>
      <c r="L166" s="52"/>
      <c r="M166" s="52"/>
      <c r="N166" s="52"/>
      <c r="O166" s="110"/>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row>
    <row r="167" spans="3:102" ht="15">
      <c r="C167" s="52"/>
      <c r="D167" s="52"/>
      <c r="E167" s="52"/>
      <c r="F167" s="52"/>
      <c r="G167" s="52"/>
      <c r="H167" s="52"/>
      <c r="I167" s="52"/>
      <c r="J167" s="52"/>
      <c r="K167" s="52"/>
      <c r="L167" s="52"/>
      <c r="M167" s="52"/>
      <c r="N167" s="52"/>
      <c r="O167" s="110"/>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row>
    <row r="168" spans="3:102" ht="15">
      <c r="C168" s="52"/>
      <c r="D168" s="52"/>
      <c r="E168" s="52"/>
      <c r="F168" s="52"/>
      <c r="G168" s="52"/>
      <c r="H168" s="52"/>
      <c r="I168" s="52"/>
      <c r="J168" s="52"/>
      <c r="K168" s="52"/>
      <c r="L168" s="52"/>
      <c r="M168" s="52"/>
      <c r="N168" s="52"/>
      <c r="O168" s="110"/>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row>
    <row r="169" spans="3:102" ht="15">
      <c r="C169" s="52"/>
      <c r="D169" s="52"/>
      <c r="E169" s="52"/>
      <c r="F169" s="52"/>
      <c r="G169" s="52"/>
      <c r="H169" s="52"/>
      <c r="I169" s="52"/>
      <c r="J169" s="52"/>
      <c r="K169" s="52"/>
      <c r="L169" s="52"/>
      <c r="M169" s="52"/>
      <c r="N169" s="52"/>
      <c r="O169" s="110"/>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row>
    <row r="170" spans="3:102" ht="15">
      <c r="C170" s="52"/>
      <c r="D170" s="52"/>
      <c r="E170" s="52"/>
      <c r="F170" s="52"/>
      <c r="G170" s="52"/>
      <c r="H170" s="52"/>
      <c r="I170" s="52"/>
      <c r="J170" s="52"/>
      <c r="K170" s="52"/>
      <c r="L170" s="52"/>
      <c r="M170" s="52"/>
      <c r="N170" s="52"/>
      <c r="O170" s="110"/>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row>
    <row r="171" spans="3:102" ht="15">
      <c r="C171" s="52"/>
      <c r="D171" s="52"/>
      <c r="E171" s="52"/>
      <c r="F171" s="52"/>
      <c r="G171" s="52"/>
      <c r="H171" s="52"/>
      <c r="I171" s="52"/>
      <c r="J171" s="52"/>
      <c r="K171" s="52"/>
      <c r="L171" s="52"/>
      <c r="M171" s="52"/>
      <c r="N171" s="52"/>
      <c r="O171" s="110"/>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row>
    <row r="172" spans="3:102" ht="15">
      <c r="C172" s="52"/>
      <c r="D172" s="52"/>
      <c r="E172" s="52"/>
      <c r="F172" s="52"/>
      <c r="G172" s="52"/>
      <c r="H172" s="52"/>
      <c r="I172" s="52"/>
      <c r="J172" s="52"/>
      <c r="K172" s="52"/>
      <c r="L172" s="52"/>
      <c r="M172" s="52"/>
      <c r="N172" s="52"/>
      <c r="O172" s="110"/>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row>
    <row r="173" spans="3:102" ht="15">
      <c r="C173" s="52"/>
      <c r="D173" s="52"/>
      <c r="E173" s="52"/>
      <c r="F173" s="52"/>
      <c r="G173" s="52"/>
      <c r="H173" s="52"/>
      <c r="I173" s="52"/>
      <c r="J173" s="52"/>
      <c r="K173" s="52"/>
      <c r="L173" s="52"/>
      <c r="M173" s="52"/>
      <c r="N173" s="52"/>
      <c r="O173" s="110"/>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row>
    <row r="174" spans="3:102" ht="15">
      <c r="C174" s="52"/>
      <c r="D174" s="52"/>
      <c r="E174" s="52"/>
      <c r="F174" s="52"/>
      <c r="G174" s="52"/>
      <c r="H174" s="52"/>
      <c r="I174" s="52"/>
      <c r="J174" s="52"/>
      <c r="K174" s="52"/>
      <c r="L174" s="52"/>
      <c r="M174" s="52"/>
      <c r="N174" s="52"/>
      <c r="O174" s="110"/>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row>
    <row r="175" spans="3:102" ht="15">
      <c r="C175" s="52"/>
      <c r="D175" s="52"/>
      <c r="E175" s="52"/>
      <c r="F175" s="52"/>
      <c r="G175" s="52"/>
      <c r="H175" s="52"/>
      <c r="I175" s="52"/>
      <c r="J175" s="52"/>
      <c r="K175" s="52"/>
      <c r="L175" s="52"/>
      <c r="M175" s="52"/>
      <c r="N175" s="52"/>
      <c r="O175" s="110"/>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row>
    <row r="176" spans="3:102" ht="15">
      <c r="C176" s="52"/>
      <c r="D176" s="52"/>
      <c r="E176" s="52"/>
      <c r="F176" s="52"/>
      <c r="G176" s="52"/>
      <c r="H176" s="52"/>
      <c r="I176" s="52"/>
      <c r="J176" s="52"/>
      <c r="K176" s="52"/>
      <c r="L176" s="52"/>
      <c r="M176" s="52"/>
      <c r="N176" s="52"/>
      <c r="O176" s="110"/>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row>
    <row r="177" spans="3:102" ht="15">
      <c r="C177" s="52"/>
      <c r="D177" s="52"/>
      <c r="E177" s="52"/>
      <c r="F177" s="52"/>
      <c r="G177" s="52"/>
      <c r="H177" s="52"/>
      <c r="I177" s="52"/>
      <c r="J177" s="52"/>
      <c r="K177" s="52"/>
      <c r="L177" s="52"/>
      <c r="M177" s="52"/>
      <c r="N177" s="52"/>
      <c r="O177" s="110"/>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row>
    <row r="178" spans="3:102" ht="15">
      <c r="C178" s="52"/>
      <c r="D178" s="52"/>
      <c r="E178" s="52"/>
      <c r="F178" s="52"/>
      <c r="G178" s="52"/>
      <c r="H178" s="52"/>
      <c r="I178" s="52"/>
      <c r="J178" s="52"/>
      <c r="K178" s="52"/>
      <c r="L178" s="52"/>
      <c r="M178" s="52"/>
      <c r="N178" s="52"/>
      <c r="O178" s="110"/>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row>
    <row r="179" spans="3:102" ht="15">
      <c r="C179" s="52"/>
      <c r="D179" s="52"/>
      <c r="E179" s="52"/>
      <c r="F179" s="52"/>
      <c r="G179" s="52"/>
      <c r="H179" s="52"/>
      <c r="I179" s="52"/>
      <c r="J179" s="52"/>
      <c r="K179" s="52"/>
      <c r="L179" s="52"/>
      <c r="M179" s="52"/>
      <c r="N179" s="52"/>
      <c r="O179" s="110"/>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row>
    <row r="180" spans="3:102" ht="15">
      <c r="C180" s="52"/>
      <c r="D180" s="52"/>
      <c r="E180" s="52"/>
      <c r="F180" s="52"/>
      <c r="G180" s="52"/>
      <c r="H180" s="52"/>
      <c r="I180" s="52"/>
      <c r="J180" s="52"/>
      <c r="K180" s="52"/>
      <c r="L180" s="52"/>
      <c r="M180" s="52"/>
      <c r="N180" s="52"/>
      <c r="O180" s="110"/>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row>
    <row r="181" spans="3:102" ht="15">
      <c r="C181" s="52"/>
      <c r="D181" s="52"/>
      <c r="E181" s="52"/>
      <c r="F181" s="52"/>
      <c r="G181" s="52"/>
      <c r="H181" s="52"/>
      <c r="I181" s="52"/>
      <c r="J181" s="52"/>
      <c r="K181" s="52"/>
      <c r="L181" s="52"/>
      <c r="M181" s="52"/>
      <c r="N181" s="52"/>
      <c r="O181" s="110"/>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row>
    <row r="182" spans="3:102" ht="15">
      <c r="C182" s="52"/>
      <c r="D182" s="52"/>
      <c r="E182" s="52"/>
      <c r="F182" s="52"/>
      <c r="G182" s="52"/>
      <c r="H182" s="52"/>
      <c r="I182" s="52"/>
      <c r="J182" s="52"/>
      <c r="K182" s="52"/>
      <c r="L182" s="52"/>
      <c r="M182" s="52"/>
      <c r="N182" s="52"/>
      <c r="O182" s="110"/>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row>
    <row r="183" spans="3:102" ht="15">
      <c r="C183" s="52"/>
      <c r="D183" s="52"/>
      <c r="E183" s="52"/>
      <c r="F183" s="52"/>
      <c r="G183" s="52"/>
      <c r="H183" s="52"/>
      <c r="I183" s="52"/>
      <c r="J183" s="52"/>
      <c r="K183" s="52"/>
      <c r="L183" s="52"/>
      <c r="M183" s="52"/>
      <c r="N183" s="52"/>
      <c r="O183" s="110"/>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row>
    <row r="184" spans="3:102" ht="15">
      <c r="C184" s="52"/>
      <c r="D184" s="52"/>
      <c r="E184" s="52"/>
      <c r="F184" s="52"/>
      <c r="G184" s="52"/>
      <c r="H184" s="52"/>
      <c r="I184" s="52"/>
      <c r="J184" s="52"/>
      <c r="K184" s="52"/>
      <c r="L184" s="52"/>
      <c r="M184" s="52"/>
      <c r="N184" s="52"/>
      <c r="O184" s="110"/>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row>
    <row r="185" spans="3:102" ht="15">
      <c r="C185" s="52"/>
      <c r="D185" s="52"/>
      <c r="E185" s="52"/>
      <c r="F185" s="52"/>
      <c r="G185" s="52"/>
      <c r="H185" s="52"/>
      <c r="I185" s="52"/>
      <c r="J185" s="52"/>
      <c r="K185" s="52"/>
      <c r="L185" s="52"/>
      <c r="M185" s="52"/>
      <c r="N185" s="52"/>
      <c r="O185" s="110"/>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row>
    <row r="186" spans="3:102" ht="15">
      <c r="C186" s="52"/>
      <c r="D186" s="52"/>
      <c r="E186" s="52"/>
      <c r="F186" s="52"/>
      <c r="G186" s="52"/>
      <c r="H186" s="52"/>
      <c r="I186" s="52"/>
      <c r="J186" s="52"/>
      <c r="K186" s="52"/>
      <c r="L186" s="52"/>
      <c r="M186" s="52"/>
      <c r="N186" s="52"/>
      <c r="O186" s="110"/>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row>
    <row r="187" spans="3:102" ht="15">
      <c r="C187" s="52"/>
      <c r="D187" s="52"/>
      <c r="E187" s="52"/>
      <c r="F187" s="52"/>
      <c r="G187" s="52"/>
      <c r="H187" s="52"/>
      <c r="I187" s="52"/>
      <c r="J187" s="52"/>
      <c r="K187" s="52"/>
      <c r="L187" s="52"/>
      <c r="M187" s="52"/>
      <c r="N187" s="52"/>
      <c r="O187" s="110"/>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row>
    <row r="188" spans="3:102" ht="15">
      <c r="C188" s="52"/>
      <c r="D188" s="52"/>
      <c r="E188" s="52"/>
      <c r="F188" s="52"/>
      <c r="G188" s="52"/>
      <c r="H188" s="52"/>
      <c r="I188" s="52"/>
      <c r="J188" s="52"/>
      <c r="K188" s="52"/>
      <c r="L188" s="52"/>
      <c r="M188" s="52"/>
      <c r="N188" s="52"/>
      <c r="O188" s="110"/>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row>
    <row r="189" spans="3:102" ht="15">
      <c r="C189" s="52"/>
      <c r="D189" s="52"/>
      <c r="E189" s="52"/>
      <c r="F189" s="52"/>
      <c r="G189" s="52"/>
      <c r="H189" s="52"/>
      <c r="I189" s="52"/>
      <c r="J189" s="52"/>
      <c r="K189" s="52"/>
      <c r="L189" s="52"/>
      <c r="M189" s="52"/>
      <c r="N189" s="52"/>
      <c r="O189" s="110"/>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row>
    <row r="190" spans="3:102" ht="15">
      <c r="C190" s="52"/>
      <c r="D190" s="52"/>
      <c r="E190" s="52"/>
      <c r="F190" s="52"/>
      <c r="G190" s="52"/>
      <c r="H190" s="52"/>
      <c r="I190" s="52"/>
      <c r="J190" s="52"/>
      <c r="K190" s="52"/>
      <c r="L190" s="52"/>
      <c r="M190" s="52"/>
      <c r="N190" s="52"/>
      <c r="O190" s="110"/>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row>
    <row r="191" spans="3:102" ht="15">
      <c r="C191" s="52"/>
      <c r="D191" s="52"/>
      <c r="E191" s="52"/>
      <c r="F191" s="52"/>
      <c r="G191" s="52"/>
      <c r="H191" s="52"/>
      <c r="I191" s="52"/>
      <c r="J191" s="52"/>
      <c r="K191" s="52"/>
      <c r="L191" s="52"/>
      <c r="M191" s="52"/>
      <c r="N191" s="52"/>
      <c r="O191" s="110"/>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row>
    <row r="192" spans="3:102" ht="15">
      <c r="C192" s="52"/>
      <c r="D192" s="52"/>
      <c r="E192" s="52"/>
      <c r="F192" s="52"/>
      <c r="G192" s="52"/>
      <c r="H192" s="52"/>
      <c r="I192" s="52"/>
      <c r="J192" s="52"/>
      <c r="K192" s="52"/>
      <c r="L192" s="52"/>
      <c r="M192" s="52"/>
      <c r="N192" s="52"/>
      <c r="O192" s="110"/>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row>
    <row r="193" spans="3:102" ht="15">
      <c r="C193" s="52"/>
      <c r="D193" s="52"/>
      <c r="E193" s="52"/>
      <c r="F193" s="52"/>
      <c r="G193" s="52"/>
      <c r="H193" s="52"/>
      <c r="I193" s="52"/>
      <c r="J193" s="52"/>
      <c r="K193" s="52"/>
      <c r="L193" s="52"/>
      <c r="M193" s="52"/>
      <c r="N193" s="52"/>
      <c r="O193" s="110"/>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row>
    <row r="194" spans="3:102" ht="15">
      <c r="C194" s="52"/>
      <c r="D194" s="52"/>
      <c r="E194" s="52"/>
      <c r="F194" s="52"/>
      <c r="G194" s="52"/>
      <c r="H194" s="52"/>
      <c r="I194" s="52"/>
      <c r="J194" s="52"/>
      <c r="K194" s="52"/>
      <c r="L194" s="52"/>
      <c r="M194" s="52"/>
      <c r="N194" s="52"/>
      <c r="O194" s="110"/>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row>
    <row r="195" spans="3:102" ht="15">
      <c r="C195" s="52"/>
      <c r="D195" s="52"/>
      <c r="E195" s="52"/>
      <c r="F195" s="52"/>
      <c r="G195" s="52"/>
      <c r="H195" s="52"/>
      <c r="I195" s="52"/>
      <c r="J195" s="52"/>
      <c r="K195" s="52"/>
      <c r="L195" s="52"/>
      <c r="M195" s="52"/>
      <c r="N195" s="52"/>
      <c r="O195" s="110"/>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row>
    <row r="196" spans="3:102" ht="15">
      <c r="C196" s="52"/>
      <c r="D196" s="52"/>
      <c r="E196" s="52"/>
      <c r="F196" s="52"/>
      <c r="G196" s="52"/>
      <c r="H196" s="52"/>
      <c r="I196" s="52"/>
      <c r="J196" s="52"/>
      <c r="K196" s="52"/>
      <c r="L196" s="52"/>
      <c r="M196" s="52"/>
      <c r="N196" s="52"/>
      <c r="O196" s="110"/>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row>
    <row r="197" spans="3:102" ht="15">
      <c r="C197" s="52"/>
      <c r="D197" s="52"/>
      <c r="E197" s="52"/>
      <c r="F197" s="52"/>
      <c r="G197" s="52"/>
      <c r="H197" s="52"/>
      <c r="I197" s="52"/>
      <c r="J197" s="52"/>
      <c r="K197" s="52"/>
      <c r="L197" s="52"/>
      <c r="M197" s="52"/>
      <c r="N197" s="52"/>
      <c r="O197" s="110"/>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row>
    <row r="198" spans="3:102" ht="15">
      <c r="C198" s="52"/>
      <c r="D198" s="52"/>
      <c r="E198" s="52"/>
      <c r="F198" s="52"/>
      <c r="G198" s="52"/>
      <c r="H198" s="52"/>
      <c r="I198" s="52"/>
      <c r="J198" s="52"/>
      <c r="K198" s="52"/>
      <c r="L198" s="52"/>
      <c r="M198" s="52"/>
      <c r="N198" s="52"/>
      <c r="O198" s="110"/>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row>
    <row r="199" spans="3:102" ht="15">
      <c r="C199" s="52"/>
      <c r="D199" s="52"/>
      <c r="E199" s="52"/>
      <c r="F199" s="52"/>
      <c r="G199" s="52"/>
      <c r="H199" s="52"/>
      <c r="I199" s="52"/>
      <c r="J199" s="52"/>
      <c r="K199" s="52"/>
      <c r="L199" s="52"/>
      <c r="M199" s="52"/>
      <c r="N199" s="52"/>
      <c r="O199" s="110"/>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row>
    <row r="200" spans="3:102" ht="15">
      <c r="C200" s="52"/>
      <c r="D200" s="52"/>
      <c r="E200" s="52"/>
      <c r="F200" s="52"/>
      <c r="G200" s="52"/>
      <c r="H200" s="52"/>
      <c r="I200" s="52"/>
      <c r="J200" s="52"/>
      <c r="K200" s="52"/>
      <c r="L200" s="52"/>
      <c r="M200" s="52"/>
      <c r="N200" s="52"/>
      <c r="O200" s="110"/>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row>
    <row r="201" spans="3:102" ht="15">
      <c r="C201" s="52"/>
      <c r="D201" s="52"/>
      <c r="E201" s="52"/>
      <c r="F201" s="52"/>
      <c r="G201" s="52"/>
      <c r="H201" s="52"/>
      <c r="I201" s="52"/>
      <c r="J201" s="52"/>
      <c r="K201" s="52"/>
      <c r="L201" s="52"/>
      <c r="M201" s="52"/>
      <c r="N201" s="52"/>
      <c r="O201" s="110"/>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row>
    <row r="202" spans="3:102" ht="15">
      <c r="C202" s="52"/>
      <c r="D202" s="52"/>
      <c r="E202" s="52"/>
      <c r="F202" s="52"/>
      <c r="G202" s="52"/>
      <c r="H202" s="52"/>
      <c r="I202" s="52"/>
      <c r="J202" s="52"/>
      <c r="K202" s="52"/>
      <c r="L202" s="52"/>
      <c r="M202" s="52"/>
      <c r="N202" s="52"/>
      <c r="O202" s="110"/>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row>
    <row r="203" spans="3:102" ht="15">
      <c r="C203" s="52"/>
      <c r="D203" s="52"/>
      <c r="E203" s="52"/>
      <c r="F203" s="52"/>
      <c r="G203" s="52"/>
      <c r="H203" s="52"/>
      <c r="I203" s="52"/>
      <c r="J203" s="52"/>
      <c r="K203" s="52"/>
      <c r="L203" s="52"/>
      <c r="M203" s="52"/>
      <c r="N203" s="52"/>
      <c r="O203" s="110"/>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row>
    <row r="204" spans="3:102" ht="15">
      <c r="C204" s="52"/>
      <c r="D204" s="52"/>
      <c r="E204" s="52"/>
      <c r="F204" s="52"/>
      <c r="G204" s="52"/>
      <c r="H204" s="52"/>
      <c r="I204" s="52"/>
      <c r="J204" s="52"/>
      <c r="K204" s="52"/>
      <c r="L204" s="52"/>
      <c r="M204" s="52"/>
      <c r="N204" s="52"/>
      <c r="O204" s="110"/>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row>
    <row r="205" spans="3:102" ht="15">
      <c r="C205" s="52"/>
      <c r="D205" s="52"/>
      <c r="E205" s="52"/>
      <c r="F205" s="52"/>
      <c r="G205" s="52"/>
      <c r="H205" s="52"/>
      <c r="I205" s="52"/>
      <c r="J205" s="52"/>
      <c r="K205" s="52"/>
      <c r="L205" s="52"/>
      <c r="M205" s="52"/>
      <c r="N205" s="52"/>
      <c r="O205" s="110"/>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row>
    <row r="206" spans="3:102" ht="15">
      <c r="C206" s="52"/>
      <c r="D206" s="52"/>
      <c r="E206" s="52"/>
      <c r="F206" s="52"/>
      <c r="G206" s="52"/>
      <c r="H206" s="52"/>
      <c r="I206" s="52"/>
      <c r="J206" s="52"/>
      <c r="K206" s="52"/>
      <c r="L206" s="52"/>
      <c r="M206" s="52"/>
      <c r="N206" s="52"/>
      <c r="O206" s="110"/>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row>
    <row r="207" spans="3:102" ht="15">
      <c r="C207" s="52"/>
      <c r="D207" s="52"/>
      <c r="E207" s="52"/>
      <c r="F207" s="52"/>
      <c r="G207" s="52"/>
      <c r="H207" s="52"/>
      <c r="I207" s="52"/>
      <c r="J207" s="52"/>
      <c r="K207" s="52"/>
      <c r="L207" s="52"/>
      <c r="M207" s="52"/>
      <c r="N207" s="52"/>
      <c r="O207" s="110"/>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row>
    <row r="208" spans="3:102" ht="15">
      <c r="C208" s="52"/>
      <c r="D208" s="52"/>
      <c r="E208" s="52"/>
      <c r="F208" s="52"/>
      <c r="G208" s="52"/>
      <c r="H208" s="52"/>
      <c r="I208" s="52"/>
      <c r="J208" s="52"/>
      <c r="K208" s="52"/>
      <c r="L208" s="52"/>
      <c r="M208" s="52"/>
      <c r="N208" s="52"/>
      <c r="O208" s="110"/>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row>
    <row r="209" spans="3:102" ht="15">
      <c r="C209" s="52"/>
      <c r="D209" s="52"/>
      <c r="E209" s="52"/>
      <c r="F209" s="52"/>
      <c r="G209" s="52"/>
      <c r="H209" s="52"/>
      <c r="I209" s="52"/>
      <c r="J209" s="52"/>
      <c r="K209" s="52"/>
      <c r="L209" s="52"/>
      <c r="M209" s="52"/>
      <c r="N209" s="52"/>
      <c r="O209" s="110"/>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row>
    <row r="210" spans="3:102" ht="15">
      <c r="C210" s="52"/>
      <c r="D210" s="52"/>
      <c r="E210" s="52"/>
      <c r="F210" s="52"/>
      <c r="G210" s="52"/>
      <c r="H210" s="52"/>
      <c r="I210" s="52"/>
      <c r="J210" s="52"/>
      <c r="K210" s="52"/>
      <c r="L210" s="52"/>
      <c r="M210" s="52"/>
      <c r="N210" s="52"/>
      <c r="O210" s="110"/>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row>
    <row r="211" spans="3:102" ht="15">
      <c r="C211" s="52"/>
      <c r="D211" s="52"/>
      <c r="E211" s="52"/>
      <c r="F211" s="52"/>
      <c r="G211" s="52"/>
      <c r="H211" s="52"/>
      <c r="I211" s="52"/>
      <c r="J211" s="52"/>
      <c r="K211" s="52"/>
      <c r="L211" s="52"/>
      <c r="M211" s="52"/>
      <c r="N211" s="52"/>
      <c r="O211" s="110"/>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row>
    <row r="212" spans="3:102" ht="15">
      <c r="C212" s="52"/>
      <c r="D212" s="52"/>
      <c r="E212" s="52"/>
      <c r="F212" s="52"/>
      <c r="G212" s="52"/>
      <c r="H212" s="52"/>
      <c r="I212" s="52"/>
      <c r="J212" s="52"/>
      <c r="K212" s="52"/>
      <c r="L212" s="52"/>
      <c r="M212" s="52"/>
      <c r="N212" s="52"/>
      <c r="O212" s="110"/>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row>
    <row r="213" spans="3:102" ht="15">
      <c r="C213" s="52"/>
      <c r="D213" s="52"/>
      <c r="E213" s="52"/>
      <c r="F213" s="52"/>
      <c r="G213" s="52"/>
      <c r="H213" s="52"/>
      <c r="I213" s="52"/>
      <c r="J213" s="52"/>
      <c r="K213" s="52"/>
      <c r="L213" s="52"/>
      <c r="M213" s="52"/>
      <c r="N213" s="52"/>
      <c r="O213" s="110"/>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row>
    <row r="214" spans="3:102" ht="15">
      <c r="C214" s="52"/>
      <c r="D214" s="52"/>
      <c r="E214" s="52"/>
      <c r="F214" s="52"/>
      <c r="G214" s="52"/>
      <c r="H214" s="52"/>
      <c r="I214" s="52"/>
      <c r="J214" s="52"/>
      <c r="K214" s="52"/>
      <c r="L214" s="52"/>
      <c r="M214" s="52"/>
      <c r="N214" s="52"/>
      <c r="O214" s="110"/>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row>
    <row r="215" spans="3:102" ht="15">
      <c r="C215" s="52"/>
      <c r="D215" s="52"/>
      <c r="E215" s="52"/>
      <c r="F215" s="52"/>
      <c r="G215" s="52"/>
      <c r="H215" s="52"/>
      <c r="I215" s="52"/>
      <c r="J215" s="52"/>
      <c r="K215" s="52"/>
      <c r="L215" s="52"/>
      <c r="M215" s="52"/>
      <c r="N215" s="52"/>
      <c r="O215" s="110"/>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row>
    <row r="216" spans="3:102" ht="15">
      <c r="C216" s="52"/>
      <c r="D216" s="52"/>
      <c r="E216" s="52"/>
      <c r="F216" s="52"/>
      <c r="G216" s="52"/>
      <c r="H216" s="52"/>
      <c r="I216" s="52"/>
      <c r="J216" s="52"/>
      <c r="K216" s="52"/>
      <c r="L216" s="52"/>
      <c r="M216" s="52"/>
      <c r="N216" s="52"/>
      <c r="O216" s="110"/>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row>
    <row r="217" spans="3:102" ht="15">
      <c r="C217" s="52"/>
      <c r="D217" s="52"/>
      <c r="E217" s="52"/>
      <c r="F217" s="52"/>
      <c r="G217" s="52"/>
      <c r="H217" s="52"/>
      <c r="I217" s="52"/>
      <c r="J217" s="52"/>
      <c r="K217" s="52"/>
      <c r="L217" s="52"/>
      <c r="M217" s="52"/>
      <c r="N217" s="52"/>
      <c r="O217" s="110"/>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row>
    <row r="218" spans="3:102" ht="15">
      <c r="C218" s="52"/>
      <c r="D218" s="52"/>
      <c r="E218" s="52"/>
      <c r="F218" s="52"/>
      <c r="G218" s="52"/>
      <c r="H218" s="52"/>
      <c r="I218" s="52"/>
      <c r="J218" s="52"/>
      <c r="K218" s="52"/>
      <c r="L218" s="52"/>
      <c r="M218" s="52"/>
      <c r="N218" s="52"/>
      <c r="O218" s="110"/>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row>
    <row r="219" spans="3:102" ht="15">
      <c r="C219" s="52"/>
      <c r="D219" s="52"/>
      <c r="E219" s="52"/>
      <c r="F219" s="52"/>
      <c r="G219" s="52"/>
      <c r="H219" s="52"/>
      <c r="I219" s="52"/>
      <c r="J219" s="52"/>
      <c r="K219" s="52"/>
      <c r="L219" s="52"/>
      <c r="M219" s="52"/>
      <c r="N219" s="52"/>
      <c r="O219" s="110"/>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row>
    <row r="220" spans="3:102" ht="15">
      <c r="C220" s="52"/>
      <c r="D220" s="52"/>
      <c r="E220" s="52"/>
      <c r="F220" s="52"/>
      <c r="G220" s="52"/>
      <c r="H220" s="52"/>
      <c r="I220" s="52"/>
      <c r="J220" s="52"/>
      <c r="K220" s="52"/>
      <c r="L220" s="52"/>
      <c r="M220" s="52"/>
      <c r="N220" s="52"/>
      <c r="O220" s="110"/>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row>
    <row r="221" spans="3:102" ht="15">
      <c r="C221" s="52"/>
      <c r="D221" s="52"/>
      <c r="E221" s="52"/>
      <c r="F221" s="52"/>
      <c r="G221" s="52"/>
      <c r="H221" s="52"/>
      <c r="I221" s="52"/>
      <c r="J221" s="52"/>
      <c r="K221" s="52"/>
      <c r="L221" s="52"/>
      <c r="M221" s="52"/>
      <c r="N221" s="52"/>
      <c r="O221" s="110"/>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row>
    <row r="222" spans="3:102" ht="15">
      <c r="C222" s="52"/>
      <c r="D222" s="52"/>
      <c r="E222" s="52"/>
      <c r="F222" s="52"/>
      <c r="G222" s="52"/>
      <c r="H222" s="52"/>
      <c r="I222" s="52"/>
      <c r="J222" s="52"/>
      <c r="K222" s="52"/>
      <c r="L222" s="52"/>
      <c r="M222" s="52"/>
      <c r="N222" s="52"/>
      <c r="O222" s="110"/>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row>
    <row r="223" spans="3:102" ht="15">
      <c r="C223" s="52"/>
      <c r="D223" s="52"/>
      <c r="E223" s="52"/>
      <c r="F223" s="52"/>
      <c r="G223" s="52"/>
      <c r="H223" s="52"/>
      <c r="I223" s="52"/>
      <c r="J223" s="52"/>
      <c r="K223" s="52"/>
      <c r="L223" s="52"/>
      <c r="M223" s="52"/>
      <c r="N223" s="52"/>
      <c r="O223" s="110"/>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row>
    <row r="224" spans="3:102" ht="15">
      <c r="C224" s="52"/>
      <c r="D224" s="52"/>
      <c r="E224" s="52"/>
      <c r="F224" s="52"/>
      <c r="G224" s="52"/>
      <c r="H224" s="52"/>
      <c r="I224" s="52"/>
      <c r="J224" s="52"/>
      <c r="K224" s="52"/>
      <c r="L224" s="52"/>
      <c r="M224" s="52"/>
      <c r="N224" s="52"/>
      <c r="O224" s="110"/>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row>
    <row r="225" spans="3:102" ht="15">
      <c r="C225" s="52"/>
      <c r="D225" s="52"/>
      <c r="E225" s="52"/>
      <c r="F225" s="52"/>
      <c r="G225" s="52"/>
      <c r="H225" s="52"/>
      <c r="I225" s="52"/>
      <c r="J225" s="52"/>
      <c r="K225" s="52"/>
      <c r="L225" s="52"/>
      <c r="M225" s="52"/>
      <c r="N225" s="52"/>
      <c r="O225" s="110"/>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row>
    <row r="226" spans="3:102" ht="15">
      <c r="C226" s="52"/>
      <c r="D226" s="52"/>
      <c r="E226" s="52"/>
      <c r="F226" s="52"/>
      <c r="G226" s="52"/>
      <c r="H226" s="52"/>
      <c r="I226" s="52"/>
      <c r="J226" s="52"/>
      <c r="K226" s="52"/>
      <c r="L226" s="52"/>
      <c r="M226" s="52"/>
      <c r="N226" s="52"/>
      <c r="O226" s="110"/>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row>
    <row r="227" spans="3:102" ht="15">
      <c r="C227" s="52"/>
      <c r="D227" s="52"/>
      <c r="E227" s="52"/>
      <c r="F227" s="52"/>
      <c r="G227" s="52"/>
      <c r="H227" s="52"/>
      <c r="I227" s="52"/>
      <c r="J227" s="52"/>
      <c r="K227" s="52"/>
      <c r="L227" s="52"/>
      <c r="M227" s="52"/>
      <c r="N227" s="52"/>
      <c r="O227" s="110"/>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row>
    <row r="228" spans="3:102" ht="15">
      <c r="C228" s="52"/>
      <c r="D228" s="52"/>
      <c r="E228" s="52"/>
      <c r="F228" s="52"/>
      <c r="G228" s="52"/>
      <c r="H228" s="52"/>
      <c r="I228" s="52"/>
      <c r="J228" s="52"/>
      <c r="K228" s="52"/>
      <c r="L228" s="52"/>
      <c r="M228" s="52"/>
      <c r="N228" s="52"/>
      <c r="O228" s="110"/>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row>
    <row r="229" spans="3:102" ht="15">
      <c r="C229" s="52"/>
      <c r="D229" s="52"/>
      <c r="E229" s="52"/>
      <c r="F229" s="52"/>
      <c r="G229" s="52"/>
      <c r="H229" s="52"/>
      <c r="I229" s="52"/>
      <c r="J229" s="52"/>
      <c r="K229" s="52"/>
      <c r="L229" s="52"/>
      <c r="M229" s="52"/>
      <c r="N229" s="52"/>
      <c r="O229" s="110"/>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row>
    <row r="230" spans="3:102" ht="15">
      <c r="C230" s="52"/>
      <c r="D230" s="52"/>
      <c r="E230" s="52"/>
      <c r="F230" s="52"/>
      <c r="G230" s="52"/>
      <c r="H230" s="52"/>
      <c r="I230" s="52"/>
      <c r="J230" s="52"/>
      <c r="K230" s="52"/>
      <c r="L230" s="52"/>
      <c r="M230" s="52"/>
      <c r="N230" s="52"/>
      <c r="O230" s="110"/>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row>
    <row r="231" spans="3:102" ht="15">
      <c r="C231" s="52"/>
      <c r="D231" s="52"/>
      <c r="E231" s="52"/>
      <c r="F231" s="52"/>
      <c r="G231" s="52"/>
      <c r="H231" s="52"/>
      <c r="I231" s="52"/>
      <c r="J231" s="52"/>
      <c r="K231" s="52"/>
      <c r="L231" s="52"/>
      <c r="M231" s="52"/>
      <c r="N231" s="52"/>
      <c r="O231" s="110"/>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row>
    <row r="232" spans="3:102" ht="15">
      <c r="C232" s="52"/>
      <c r="D232" s="52"/>
      <c r="E232" s="52"/>
      <c r="F232" s="52"/>
      <c r="G232" s="52"/>
      <c r="H232" s="52"/>
      <c r="I232" s="52"/>
      <c r="J232" s="52"/>
      <c r="K232" s="52"/>
      <c r="L232" s="52"/>
      <c r="M232" s="52"/>
      <c r="N232" s="52"/>
      <c r="O232" s="110"/>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row>
    <row r="233" spans="3:102" ht="15">
      <c r="C233" s="52"/>
      <c r="D233" s="52"/>
      <c r="E233" s="52"/>
      <c r="F233" s="52"/>
      <c r="G233" s="52"/>
      <c r="H233" s="52"/>
      <c r="I233" s="52"/>
      <c r="J233" s="52"/>
      <c r="K233" s="52"/>
      <c r="L233" s="52"/>
      <c r="M233" s="52"/>
      <c r="N233" s="52"/>
      <c r="O233" s="110"/>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row>
    <row r="234" spans="3:102" ht="15">
      <c r="C234" s="52"/>
      <c r="D234" s="52"/>
      <c r="E234" s="52"/>
      <c r="F234" s="52"/>
      <c r="G234" s="52"/>
      <c r="H234" s="52"/>
      <c r="I234" s="52"/>
      <c r="J234" s="52"/>
      <c r="K234" s="52"/>
      <c r="L234" s="52"/>
      <c r="M234" s="52"/>
      <c r="N234" s="52"/>
      <c r="O234" s="110"/>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row>
    <row r="235" spans="3:102" ht="15">
      <c r="C235" s="52"/>
      <c r="D235" s="52"/>
      <c r="E235" s="52"/>
      <c r="F235" s="52"/>
      <c r="G235" s="52"/>
      <c r="H235" s="52"/>
      <c r="I235" s="52"/>
      <c r="J235" s="52"/>
      <c r="K235" s="52"/>
      <c r="L235" s="52"/>
      <c r="M235" s="52"/>
      <c r="N235" s="52"/>
      <c r="O235" s="110"/>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row>
    <row r="236" spans="3:102" ht="15">
      <c r="C236" s="52"/>
      <c r="D236" s="52"/>
      <c r="E236" s="52"/>
      <c r="F236" s="52"/>
      <c r="G236" s="52"/>
      <c r="H236" s="52"/>
      <c r="I236" s="52"/>
      <c r="J236" s="52"/>
      <c r="K236" s="52"/>
      <c r="L236" s="52"/>
      <c r="M236" s="52"/>
      <c r="N236" s="52"/>
      <c r="O236" s="110"/>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row>
    <row r="237" spans="3:102" ht="15">
      <c r="C237" s="52"/>
      <c r="D237" s="52"/>
      <c r="E237" s="52"/>
      <c r="F237" s="52"/>
      <c r="G237" s="52"/>
      <c r="H237" s="52"/>
      <c r="I237" s="52"/>
      <c r="J237" s="52"/>
      <c r="K237" s="52"/>
      <c r="L237" s="52"/>
      <c r="M237" s="52"/>
      <c r="N237" s="52"/>
      <c r="O237" s="110"/>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row>
    <row r="238" spans="3:102" ht="15">
      <c r="C238" s="52"/>
      <c r="D238" s="52"/>
      <c r="E238" s="52"/>
      <c r="F238" s="52"/>
      <c r="G238" s="52"/>
      <c r="H238" s="52"/>
      <c r="I238" s="52"/>
      <c r="J238" s="52"/>
      <c r="K238" s="52"/>
      <c r="L238" s="52"/>
      <c r="M238" s="52"/>
      <c r="N238" s="52"/>
      <c r="O238" s="110"/>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row>
    <row r="239" spans="3:102" ht="15">
      <c r="C239" s="52"/>
      <c r="D239" s="52"/>
      <c r="E239" s="52"/>
      <c r="F239" s="52"/>
      <c r="G239" s="52"/>
      <c r="H239" s="52"/>
      <c r="I239" s="52"/>
      <c r="J239" s="52"/>
      <c r="K239" s="52"/>
      <c r="L239" s="52"/>
      <c r="M239" s="52"/>
      <c r="N239" s="52"/>
      <c r="O239" s="110"/>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row>
    <row r="240" spans="3:102" ht="15">
      <c r="C240" s="52"/>
      <c r="D240" s="52"/>
      <c r="E240" s="52"/>
      <c r="F240" s="52"/>
      <c r="G240" s="52"/>
      <c r="H240" s="52"/>
      <c r="I240" s="52"/>
      <c r="J240" s="52"/>
      <c r="K240" s="52"/>
      <c r="L240" s="52"/>
      <c r="M240" s="52"/>
      <c r="N240" s="52"/>
      <c r="O240" s="110"/>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row>
    <row r="241" spans="3:102" ht="15">
      <c r="C241" s="52"/>
      <c r="D241" s="52"/>
      <c r="E241" s="52"/>
      <c r="F241" s="52"/>
      <c r="G241" s="52"/>
      <c r="H241" s="52"/>
      <c r="I241" s="52"/>
      <c r="J241" s="52"/>
      <c r="K241" s="52"/>
      <c r="L241" s="52"/>
      <c r="M241" s="52"/>
      <c r="N241" s="52"/>
      <c r="O241" s="110"/>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row>
    <row r="242" spans="3:102" ht="15">
      <c r="C242" s="52"/>
      <c r="D242" s="52"/>
      <c r="E242" s="52"/>
      <c r="F242" s="52"/>
      <c r="G242" s="52"/>
      <c r="H242" s="52"/>
      <c r="I242" s="52"/>
      <c r="J242" s="52"/>
      <c r="K242" s="52"/>
      <c r="L242" s="52"/>
      <c r="M242" s="52"/>
      <c r="N242" s="52"/>
      <c r="O242" s="110"/>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row>
    <row r="243" spans="3:102" ht="15">
      <c r="C243" s="52"/>
      <c r="D243" s="52"/>
      <c r="E243" s="52"/>
      <c r="F243" s="52"/>
      <c r="G243" s="52"/>
      <c r="H243" s="52"/>
      <c r="I243" s="52"/>
      <c r="J243" s="52"/>
      <c r="K243" s="52"/>
      <c r="L243" s="52"/>
      <c r="M243" s="52"/>
      <c r="N243" s="52"/>
      <c r="O243" s="110"/>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row>
    <row r="244" spans="3:102" ht="15">
      <c r="C244" s="52"/>
      <c r="D244" s="52"/>
      <c r="E244" s="52"/>
      <c r="F244" s="52"/>
      <c r="G244" s="52"/>
      <c r="H244" s="52"/>
      <c r="I244" s="52"/>
      <c r="J244" s="52"/>
      <c r="K244" s="52"/>
      <c r="L244" s="52"/>
      <c r="M244" s="52"/>
      <c r="N244" s="52"/>
      <c r="O244" s="110"/>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row>
    <row r="245" spans="3:102" ht="15">
      <c r="C245" s="52"/>
      <c r="D245" s="52"/>
      <c r="E245" s="52"/>
      <c r="F245" s="52"/>
      <c r="G245" s="52"/>
      <c r="H245" s="52"/>
      <c r="I245" s="52"/>
      <c r="J245" s="52"/>
      <c r="K245" s="52"/>
      <c r="L245" s="52"/>
      <c r="M245" s="52"/>
      <c r="N245" s="52"/>
      <c r="O245" s="110"/>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row>
    <row r="246" spans="3:102" ht="15">
      <c r="C246" s="52"/>
      <c r="D246" s="52"/>
      <c r="E246" s="52"/>
      <c r="F246" s="52"/>
      <c r="G246" s="52"/>
      <c r="H246" s="52"/>
      <c r="I246" s="52"/>
      <c r="J246" s="52"/>
      <c r="K246" s="52"/>
      <c r="L246" s="52"/>
      <c r="M246" s="52"/>
      <c r="N246" s="52"/>
      <c r="O246" s="110"/>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row>
    <row r="247" spans="3:102" ht="15">
      <c r="C247" s="52"/>
      <c r="D247" s="52"/>
      <c r="E247" s="52"/>
      <c r="F247" s="52"/>
      <c r="G247" s="52"/>
      <c r="H247" s="52"/>
      <c r="I247" s="52"/>
      <c r="J247" s="52"/>
      <c r="K247" s="52"/>
      <c r="L247" s="52"/>
      <c r="M247" s="52"/>
      <c r="N247" s="52"/>
      <c r="O247" s="110"/>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row>
    <row r="248" spans="3:102" ht="15">
      <c r="C248" s="52"/>
      <c r="D248" s="52"/>
      <c r="E248" s="52"/>
      <c r="F248" s="52"/>
      <c r="G248" s="52"/>
      <c r="H248" s="52"/>
      <c r="I248" s="52"/>
      <c r="J248" s="52"/>
      <c r="K248" s="52"/>
      <c r="L248" s="52"/>
      <c r="M248" s="52"/>
      <c r="N248" s="52"/>
      <c r="O248" s="110"/>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row>
    <row r="249" spans="3:102" ht="15">
      <c r="C249" s="52"/>
      <c r="D249" s="52"/>
      <c r="E249" s="52"/>
      <c r="F249" s="52"/>
      <c r="G249" s="52"/>
      <c r="H249" s="52"/>
      <c r="I249" s="52"/>
      <c r="J249" s="52"/>
      <c r="K249" s="52"/>
      <c r="L249" s="52"/>
      <c r="M249" s="52"/>
      <c r="N249" s="52"/>
      <c r="O249" s="110"/>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row>
    <row r="250" spans="3:102" ht="15">
      <c r="C250" s="52"/>
      <c r="D250" s="52"/>
      <c r="E250" s="52"/>
      <c r="F250" s="52"/>
      <c r="G250" s="52"/>
      <c r="H250" s="52"/>
      <c r="I250" s="52"/>
      <c r="J250" s="52"/>
      <c r="K250" s="52"/>
      <c r="L250" s="52"/>
      <c r="M250" s="52"/>
      <c r="N250" s="52"/>
      <c r="O250" s="110"/>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row>
    <row r="251" spans="3:102" ht="15">
      <c r="C251" s="52"/>
      <c r="D251" s="52"/>
      <c r="E251" s="52"/>
      <c r="F251" s="52"/>
      <c r="G251" s="52"/>
      <c r="H251" s="52"/>
      <c r="I251" s="52"/>
      <c r="J251" s="52"/>
      <c r="K251" s="52"/>
      <c r="L251" s="52"/>
      <c r="M251" s="52"/>
      <c r="N251" s="52"/>
      <c r="O251" s="110"/>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row>
    <row r="252" spans="3:102" ht="15">
      <c r="C252" s="52"/>
      <c r="D252" s="52"/>
      <c r="E252" s="52"/>
      <c r="F252" s="52"/>
      <c r="G252" s="52"/>
      <c r="H252" s="52"/>
      <c r="I252" s="52"/>
      <c r="J252" s="52"/>
      <c r="K252" s="52"/>
      <c r="L252" s="52"/>
      <c r="M252" s="52"/>
      <c r="N252" s="52"/>
      <c r="O252" s="110"/>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row>
    <row r="253" spans="3:102" ht="15">
      <c r="C253" s="52"/>
      <c r="D253" s="52"/>
      <c r="E253" s="52"/>
      <c r="F253" s="52"/>
      <c r="G253" s="52"/>
      <c r="H253" s="52"/>
      <c r="I253" s="52"/>
      <c r="J253" s="52"/>
      <c r="K253" s="52"/>
      <c r="L253" s="52"/>
      <c r="M253" s="52"/>
      <c r="N253" s="52"/>
      <c r="O253" s="110"/>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row>
    <row r="254" spans="3:102" ht="15">
      <c r="C254" s="52"/>
      <c r="D254" s="52"/>
      <c r="E254" s="52"/>
      <c r="F254" s="52"/>
      <c r="G254" s="52"/>
      <c r="H254" s="52"/>
      <c r="I254" s="52"/>
      <c r="J254" s="52"/>
      <c r="K254" s="52"/>
      <c r="L254" s="52"/>
      <c r="M254" s="52"/>
      <c r="N254" s="52"/>
      <c r="O254" s="110"/>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row>
    <row r="255" spans="3:102" ht="15">
      <c r="C255" s="52"/>
      <c r="D255" s="52"/>
      <c r="E255" s="52"/>
      <c r="F255" s="52"/>
      <c r="G255" s="52"/>
      <c r="H255" s="52"/>
      <c r="I255" s="52"/>
      <c r="J255" s="52"/>
      <c r="K255" s="52"/>
      <c r="L255" s="52"/>
      <c r="M255" s="52"/>
      <c r="N255" s="52"/>
      <c r="O255" s="110"/>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row>
    <row r="256" spans="3:102" ht="15">
      <c r="C256" s="52"/>
      <c r="D256" s="52"/>
      <c r="E256" s="52"/>
      <c r="F256" s="52"/>
      <c r="G256" s="52"/>
      <c r="H256" s="52"/>
      <c r="I256" s="52"/>
      <c r="J256" s="52"/>
      <c r="K256" s="52"/>
      <c r="L256" s="52"/>
      <c r="M256" s="52"/>
      <c r="N256" s="52"/>
      <c r="O256" s="110"/>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row>
    <row r="257" spans="3:102" ht="15">
      <c r="C257" s="52"/>
      <c r="D257" s="52"/>
      <c r="E257" s="52"/>
      <c r="F257" s="52"/>
      <c r="G257" s="52"/>
      <c r="H257" s="52"/>
      <c r="I257" s="52"/>
      <c r="J257" s="52"/>
      <c r="K257" s="52"/>
      <c r="L257" s="52"/>
      <c r="M257" s="52"/>
      <c r="N257" s="52"/>
      <c r="O257" s="110"/>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row>
    <row r="258" spans="3:102" ht="15">
      <c r="C258" s="52"/>
      <c r="D258" s="52"/>
      <c r="E258" s="52"/>
      <c r="F258" s="52"/>
      <c r="G258" s="52"/>
      <c r="H258" s="52"/>
      <c r="I258" s="52"/>
      <c r="J258" s="52"/>
      <c r="K258" s="52"/>
      <c r="L258" s="52"/>
      <c r="M258" s="52"/>
      <c r="N258" s="52"/>
      <c r="O258" s="110"/>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row>
    <row r="259" spans="3:102" ht="15">
      <c r="C259" s="52"/>
      <c r="D259" s="52"/>
      <c r="E259" s="52"/>
      <c r="F259" s="52"/>
      <c r="G259" s="52"/>
      <c r="H259" s="52"/>
      <c r="I259" s="52"/>
      <c r="J259" s="52"/>
      <c r="K259" s="52"/>
      <c r="L259" s="52"/>
      <c r="M259" s="52"/>
      <c r="N259" s="52"/>
      <c r="O259" s="110"/>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row>
    <row r="260" spans="3:102" ht="15">
      <c r="C260" s="52"/>
      <c r="D260" s="52"/>
      <c r="E260" s="52"/>
      <c r="F260" s="52"/>
      <c r="G260" s="52"/>
      <c r="H260" s="52"/>
      <c r="I260" s="52"/>
      <c r="J260" s="52"/>
      <c r="K260" s="52"/>
      <c r="L260" s="52"/>
      <c r="M260" s="52"/>
      <c r="N260" s="52"/>
      <c r="O260" s="110"/>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row>
    <row r="261" spans="3:102" ht="15">
      <c r="C261" s="52"/>
      <c r="D261" s="52"/>
      <c r="E261" s="52"/>
      <c r="F261" s="52"/>
      <c r="G261" s="52"/>
      <c r="H261" s="52"/>
      <c r="I261" s="52"/>
      <c r="J261" s="52"/>
      <c r="K261" s="52"/>
      <c r="L261" s="52"/>
      <c r="M261" s="52"/>
      <c r="N261" s="52"/>
      <c r="O261" s="110"/>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row>
    <row r="262" spans="3:102" ht="15">
      <c r="C262" s="52"/>
      <c r="D262" s="52"/>
      <c r="E262" s="52"/>
      <c r="F262" s="52"/>
      <c r="G262" s="52"/>
      <c r="H262" s="52"/>
      <c r="I262" s="52"/>
      <c r="J262" s="52"/>
      <c r="K262" s="52"/>
      <c r="L262" s="52"/>
      <c r="M262" s="52"/>
      <c r="N262" s="52"/>
      <c r="O262" s="110"/>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row>
    <row r="263" spans="3:102" ht="15">
      <c r="C263" s="52"/>
      <c r="D263" s="52"/>
      <c r="E263" s="52"/>
      <c r="F263" s="52"/>
      <c r="G263" s="52"/>
      <c r="H263" s="52"/>
      <c r="I263" s="52"/>
      <c r="J263" s="52"/>
      <c r="K263" s="52"/>
      <c r="L263" s="52"/>
      <c r="M263" s="52"/>
      <c r="N263" s="52"/>
      <c r="O263" s="110"/>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row>
    <row r="264" spans="3:102" ht="15">
      <c r="C264" s="52"/>
      <c r="D264" s="52"/>
      <c r="E264" s="52"/>
      <c r="F264" s="52"/>
      <c r="G264" s="52"/>
      <c r="H264" s="52"/>
      <c r="I264" s="52"/>
      <c r="J264" s="52"/>
      <c r="K264" s="52"/>
      <c r="L264" s="52"/>
      <c r="M264" s="52"/>
      <c r="N264" s="52"/>
      <c r="O264" s="110"/>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row>
    <row r="265" spans="3:102" ht="15">
      <c r="C265" s="52"/>
      <c r="D265" s="52"/>
      <c r="E265" s="52"/>
      <c r="F265" s="52"/>
      <c r="G265" s="52"/>
      <c r="H265" s="52"/>
      <c r="I265" s="52"/>
      <c r="J265" s="52"/>
      <c r="K265" s="52"/>
      <c r="L265" s="52"/>
      <c r="M265" s="52"/>
      <c r="N265" s="52"/>
      <c r="O265" s="110"/>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row>
    <row r="266" spans="3:102" ht="15">
      <c r="C266" s="52"/>
      <c r="D266" s="52"/>
      <c r="E266" s="52"/>
      <c r="F266" s="52"/>
      <c r="G266" s="52"/>
      <c r="H266" s="52"/>
      <c r="I266" s="52"/>
      <c r="J266" s="52"/>
      <c r="K266" s="52"/>
      <c r="L266" s="52"/>
      <c r="M266" s="52"/>
      <c r="N266" s="52"/>
      <c r="O266" s="110"/>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row>
    <row r="267" spans="3:102" ht="15">
      <c r="C267" s="52"/>
      <c r="D267" s="52"/>
      <c r="E267" s="52"/>
      <c r="F267" s="52"/>
      <c r="G267" s="52"/>
      <c r="H267" s="52"/>
      <c r="I267" s="52"/>
      <c r="J267" s="52"/>
      <c r="K267" s="52"/>
      <c r="L267" s="52"/>
      <c r="M267" s="52"/>
      <c r="N267" s="52"/>
      <c r="O267" s="110"/>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row>
    <row r="268" spans="3:102" ht="15">
      <c r="C268" s="52"/>
      <c r="D268" s="52"/>
      <c r="E268" s="52"/>
      <c r="F268" s="52"/>
      <c r="G268" s="52"/>
      <c r="H268" s="52"/>
      <c r="I268" s="52"/>
      <c r="J268" s="52"/>
      <c r="K268" s="52"/>
      <c r="L268" s="52"/>
      <c r="M268" s="52"/>
      <c r="N268" s="52"/>
      <c r="O268" s="110"/>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row>
    <row r="269" spans="3:102" ht="15">
      <c r="C269" s="52"/>
      <c r="D269" s="52"/>
      <c r="E269" s="52"/>
      <c r="F269" s="52"/>
      <c r="G269" s="52"/>
      <c r="H269" s="52"/>
      <c r="I269" s="52"/>
      <c r="J269" s="52"/>
      <c r="K269" s="52"/>
      <c r="L269" s="52"/>
      <c r="M269" s="52"/>
      <c r="N269" s="52"/>
      <c r="O269" s="110"/>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row>
    <row r="270" spans="3:102" ht="15">
      <c r="C270" s="52"/>
      <c r="D270" s="52"/>
      <c r="E270" s="52"/>
      <c r="F270" s="52"/>
      <c r="G270" s="52"/>
      <c r="H270" s="52"/>
      <c r="I270" s="52"/>
      <c r="J270" s="52"/>
      <c r="K270" s="52"/>
      <c r="L270" s="52"/>
      <c r="M270" s="52"/>
      <c r="N270" s="52"/>
      <c r="O270" s="110"/>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row>
    <row r="271" spans="3:102" ht="15">
      <c r="C271" s="52"/>
      <c r="D271" s="52"/>
      <c r="E271" s="52"/>
      <c r="F271" s="52"/>
      <c r="G271" s="52"/>
      <c r="H271" s="52"/>
      <c r="I271" s="52"/>
      <c r="J271" s="52"/>
      <c r="K271" s="52"/>
      <c r="L271" s="52"/>
      <c r="M271" s="52"/>
      <c r="N271" s="52"/>
      <c r="O271" s="110"/>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row>
    <row r="272" spans="3:102" ht="15">
      <c r="C272" s="52"/>
      <c r="D272" s="52"/>
      <c r="E272" s="52"/>
      <c r="F272" s="52"/>
      <c r="G272" s="52"/>
      <c r="H272" s="52"/>
      <c r="I272" s="52"/>
      <c r="J272" s="52"/>
      <c r="K272" s="52"/>
      <c r="L272" s="52"/>
      <c r="M272" s="52"/>
      <c r="N272" s="52"/>
      <c r="O272" s="110"/>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row>
    <row r="273" spans="3:102" ht="15">
      <c r="C273" s="52"/>
      <c r="D273" s="52"/>
      <c r="E273" s="52"/>
      <c r="F273" s="52"/>
      <c r="G273" s="52"/>
      <c r="H273" s="52"/>
      <c r="I273" s="52"/>
      <c r="J273" s="52"/>
      <c r="K273" s="52"/>
      <c r="L273" s="52"/>
      <c r="M273" s="52"/>
      <c r="N273" s="52"/>
      <c r="O273" s="110"/>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row>
    <row r="274" spans="3:102" ht="15">
      <c r="C274" s="52"/>
      <c r="D274" s="52"/>
      <c r="E274" s="52"/>
      <c r="F274" s="52"/>
      <c r="G274" s="52"/>
      <c r="H274" s="52"/>
      <c r="I274" s="52"/>
      <c r="J274" s="52"/>
      <c r="K274" s="52"/>
      <c r="L274" s="52"/>
      <c r="M274" s="52"/>
      <c r="N274" s="52"/>
      <c r="O274" s="110"/>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row>
    <row r="275" spans="3:102" ht="15">
      <c r="C275" s="52"/>
      <c r="D275" s="52"/>
      <c r="E275" s="52"/>
      <c r="F275" s="52"/>
      <c r="G275" s="52"/>
      <c r="H275" s="52"/>
      <c r="I275" s="52"/>
      <c r="J275" s="52"/>
      <c r="K275" s="52"/>
      <c r="L275" s="52"/>
      <c r="M275" s="52"/>
      <c r="N275" s="52"/>
      <c r="O275" s="110"/>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row>
    <row r="276" spans="3:102" ht="15">
      <c r="C276" s="52"/>
      <c r="D276" s="52"/>
      <c r="E276" s="52"/>
      <c r="F276" s="52"/>
      <c r="G276" s="52"/>
      <c r="H276" s="52"/>
      <c r="I276" s="52"/>
      <c r="J276" s="52"/>
      <c r="K276" s="52"/>
      <c r="L276" s="52"/>
      <c r="M276" s="52"/>
      <c r="N276" s="52"/>
      <c r="O276" s="110"/>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row>
    <row r="277" spans="3:102" ht="15">
      <c r="C277" s="52"/>
      <c r="D277" s="52"/>
      <c r="E277" s="52"/>
      <c r="F277" s="52"/>
      <c r="G277" s="52"/>
      <c r="H277" s="52"/>
      <c r="I277" s="52"/>
      <c r="J277" s="52"/>
      <c r="K277" s="52"/>
      <c r="L277" s="52"/>
      <c r="M277" s="52"/>
      <c r="N277" s="52"/>
      <c r="O277" s="110"/>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row>
    <row r="278" spans="3:102" ht="15">
      <c r="C278" s="52"/>
      <c r="D278" s="52"/>
      <c r="E278" s="52"/>
      <c r="F278" s="52"/>
      <c r="G278" s="52"/>
      <c r="H278" s="52"/>
      <c r="I278" s="52"/>
      <c r="J278" s="52"/>
      <c r="K278" s="52"/>
      <c r="L278" s="52"/>
      <c r="M278" s="52"/>
      <c r="N278" s="52"/>
      <c r="O278" s="110"/>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row>
    <row r="279" spans="3:102" ht="15">
      <c r="C279" s="52"/>
      <c r="D279" s="52"/>
      <c r="E279" s="52"/>
      <c r="F279" s="52"/>
      <c r="G279" s="52"/>
      <c r="H279" s="52"/>
      <c r="I279" s="52"/>
      <c r="J279" s="52"/>
      <c r="K279" s="52"/>
      <c r="L279" s="52"/>
      <c r="M279" s="52"/>
      <c r="N279" s="52"/>
      <c r="O279" s="110"/>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row>
    <row r="280" spans="3:102" ht="15">
      <c r="C280" s="52"/>
      <c r="D280" s="52"/>
      <c r="E280" s="52"/>
      <c r="F280" s="52"/>
      <c r="G280" s="52"/>
      <c r="H280" s="52"/>
      <c r="I280" s="52"/>
      <c r="J280" s="52"/>
      <c r="K280" s="52"/>
      <c r="L280" s="52"/>
      <c r="M280" s="52"/>
      <c r="N280" s="52"/>
      <c r="O280" s="110"/>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row>
    <row r="281" spans="3:102" ht="15">
      <c r="C281" s="52"/>
      <c r="D281" s="52"/>
      <c r="E281" s="52"/>
      <c r="F281" s="52"/>
      <c r="G281" s="52"/>
      <c r="H281" s="52"/>
      <c r="I281" s="52"/>
      <c r="J281" s="52"/>
      <c r="K281" s="52"/>
      <c r="L281" s="52"/>
      <c r="M281" s="52"/>
      <c r="N281" s="52"/>
      <c r="O281" s="110"/>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row>
    <row r="282" spans="3:102" ht="15">
      <c r="C282" s="52"/>
      <c r="D282" s="52"/>
      <c r="E282" s="52"/>
      <c r="F282" s="52"/>
      <c r="G282" s="52"/>
      <c r="H282" s="52"/>
      <c r="I282" s="52"/>
      <c r="J282" s="52"/>
      <c r="K282" s="52"/>
      <c r="L282" s="52"/>
      <c r="M282" s="52"/>
      <c r="N282" s="52"/>
      <c r="O282" s="110"/>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row>
    <row r="283" spans="3:102" ht="15">
      <c r="C283" s="52"/>
      <c r="D283" s="52"/>
      <c r="E283" s="52"/>
      <c r="F283" s="52"/>
      <c r="G283" s="52"/>
      <c r="H283" s="52"/>
      <c r="I283" s="52"/>
      <c r="J283" s="52"/>
      <c r="K283" s="52"/>
      <c r="L283" s="52"/>
      <c r="M283" s="52"/>
      <c r="N283" s="52"/>
      <c r="O283" s="110"/>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row>
    <row r="284" spans="3:102" ht="15">
      <c r="C284" s="52"/>
      <c r="D284" s="52"/>
      <c r="E284" s="52"/>
      <c r="F284" s="52"/>
      <c r="G284" s="52"/>
      <c r="H284" s="52"/>
      <c r="I284" s="52"/>
      <c r="J284" s="52"/>
      <c r="K284" s="52"/>
      <c r="L284" s="52"/>
      <c r="M284" s="52"/>
      <c r="N284" s="52"/>
      <c r="O284" s="110"/>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row>
    <row r="285" spans="3:102" ht="15">
      <c r="C285" s="52"/>
      <c r="D285" s="52"/>
      <c r="E285" s="52"/>
      <c r="F285" s="52"/>
      <c r="G285" s="52"/>
      <c r="H285" s="52"/>
      <c r="I285" s="52"/>
      <c r="J285" s="52"/>
      <c r="K285" s="52"/>
      <c r="L285" s="52"/>
      <c r="M285" s="52"/>
      <c r="N285" s="52"/>
      <c r="O285" s="110"/>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row>
    <row r="286" spans="3:102" ht="15">
      <c r="C286" s="52"/>
      <c r="D286" s="52"/>
      <c r="E286" s="52"/>
      <c r="F286" s="52"/>
      <c r="G286" s="52"/>
      <c r="H286" s="52"/>
      <c r="I286" s="52"/>
      <c r="J286" s="52"/>
      <c r="K286" s="52"/>
      <c r="L286" s="52"/>
      <c r="M286" s="52"/>
      <c r="N286" s="52"/>
      <c r="O286" s="110"/>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row>
    <row r="287" spans="3:102" ht="15">
      <c r="C287" s="52"/>
      <c r="D287" s="52"/>
      <c r="E287" s="52"/>
      <c r="F287" s="52"/>
      <c r="G287" s="52"/>
      <c r="H287" s="52"/>
      <c r="I287" s="52"/>
      <c r="J287" s="52"/>
      <c r="K287" s="52"/>
      <c r="L287" s="52"/>
      <c r="M287" s="52"/>
      <c r="N287" s="52"/>
      <c r="O287" s="110"/>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row>
    <row r="288" spans="3:102" ht="15">
      <c r="C288" s="52"/>
      <c r="D288" s="52"/>
      <c r="E288" s="52"/>
      <c r="F288" s="52"/>
      <c r="G288" s="52"/>
      <c r="H288" s="52"/>
      <c r="I288" s="52"/>
      <c r="J288" s="52"/>
      <c r="K288" s="52"/>
      <c r="L288" s="52"/>
      <c r="M288" s="52"/>
      <c r="N288" s="52"/>
      <c r="O288" s="110"/>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row>
    <row r="289" spans="3:102" ht="15">
      <c r="C289" s="52"/>
      <c r="D289" s="52"/>
      <c r="E289" s="52"/>
      <c r="F289" s="52"/>
      <c r="G289" s="52"/>
      <c r="H289" s="52"/>
      <c r="I289" s="52"/>
      <c r="J289" s="52"/>
      <c r="K289" s="52"/>
      <c r="L289" s="52"/>
      <c r="M289" s="52"/>
      <c r="N289" s="52"/>
      <c r="O289" s="110"/>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row>
    <row r="290" spans="3:102" ht="15">
      <c r="C290" s="52"/>
      <c r="D290" s="52"/>
      <c r="E290" s="52"/>
      <c r="F290" s="52"/>
      <c r="G290" s="52"/>
      <c r="H290" s="52"/>
      <c r="I290" s="52"/>
      <c r="J290" s="52"/>
      <c r="K290" s="52"/>
      <c r="L290" s="52"/>
      <c r="M290" s="52"/>
      <c r="N290" s="52"/>
      <c r="O290" s="110"/>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row>
    <row r="291" spans="3:102" ht="15">
      <c r="C291" s="52"/>
      <c r="D291" s="52"/>
      <c r="E291" s="52"/>
      <c r="F291" s="52"/>
      <c r="G291" s="52"/>
      <c r="H291" s="52"/>
      <c r="I291" s="52"/>
      <c r="J291" s="52"/>
      <c r="K291" s="52"/>
      <c r="L291" s="52"/>
      <c r="M291" s="52"/>
      <c r="N291" s="52"/>
      <c r="O291" s="110"/>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row>
    <row r="292" spans="3:102" ht="15">
      <c r="C292" s="52"/>
      <c r="D292" s="52"/>
      <c r="E292" s="52"/>
      <c r="F292" s="52"/>
      <c r="G292" s="52"/>
      <c r="H292" s="52"/>
      <c r="I292" s="52"/>
      <c r="J292" s="52"/>
      <c r="K292" s="52"/>
      <c r="L292" s="52"/>
      <c r="M292" s="52"/>
      <c r="N292" s="52"/>
      <c r="O292" s="110"/>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row>
    <row r="293" spans="3:102" ht="15">
      <c r="C293" s="52"/>
      <c r="D293" s="52"/>
      <c r="E293" s="52"/>
      <c r="F293" s="52"/>
      <c r="G293" s="52"/>
      <c r="H293" s="52"/>
      <c r="I293" s="52"/>
      <c r="J293" s="52"/>
      <c r="K293" s="52"/>
      <c r="L293" s="52"/>
      <c r="M293" s="52"/>
      <c r="N293" s="52"/>
      <c r="O293" s="110"/>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row>
    <row r="294" spans="3:102" ht="15">
      <c r="C294" s="52"/>
      <c r="D294" s="52"/>
      <c r="E294" s="52"/>
      <c r="F294" s="52"/>
      <c r="G294" s="52"/>
      <c r="H294" s="52"/>
      <c r="I294" s="52"/>
      <c r="J294" s="52"/>
      <c r="K294" s="52"/>
      <c r="L294" s="52"/>
      <c r="M294" s="52"/>
      <c r="N294" s="52"/>
      <c r="O294" s="110"/>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row>
    <row r="295" spans="3:102" ht="15">
      <c r="C295" s="52"/>
      <c r="D295" s="52"/>
      <c r="E295" s="52"/>
      <c r="F295" s="52"/>
      <c r="G295" s="52"/>
      <c r="H295" s="52"/>
      <c r="I295" s="52"/>
      <c r="J295" s="52"/>
      <c r="K295" s="52"/>
      <c r="L295" s="52"/>
      <c r="M295" s="52"/>
      <c r="N295" s="52"/>
      <c r="O295" s="110"/>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row>
    <row r="296" spans="3:102" ht="15">
      <c r="C296" s="52"/>
      <c r="D296" s="52"/>
      <c r="E296" s="52"/>
      <c r="F296" s="52"/>
      <c r="G296" s="52"/>
      <c r="H296" s="52"/>
      <c r="I296" s="52"/>
      <c r="J296" s="52"/>
      <c r="K296" s="52"/>
      <c r="L296" s="52"/>
      <c r="M296" s="52"/>
      <c r="N296" s="52"/>
      <c r="O296" s="110"/>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row>
    <row r="297" spans="3:102" ht="15">
      <c r="C297" s="52"/>
      <c r="D297" s="52"/>
      <c r="E297" s="52"/>
      <c r="F297" s="52"/>
      <c r="G297" s="52"/>
      <c r="H297" s="52"/>
      <c r="I297" s="52"/>
      <c r="J297" s="52"/>
      <c r="K297" s="52"/>
      <c r="L297" s="52"/>
      <c r="M297" s="52"/>
      <c r="N297" s="52"/>
      <c r="O297" s="110"/>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row>
    <row r="298" spans="3:102" ht="15">
      <c r="C298" s="52"/>
      <c r="D298" s="52"/>
      <c r="E298" s="52"/>
      <c r="F298" s="52"/>
      <c r="G298" s="52"/>
      <c r="H298" s="52"/>
      <c r="I298" s="52"/>
      <c r="J298" s="52"/>
      <c r="K298" s="52"/>
      <c r="L298" s="52"/>
      <c r="M298" s="52"/>
      <c r="N298" s="52"/>
      <c r="O298" s="110"/>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row>
    <row r="299" spans="3:102" ht="15">
      <c r="C299" s="52"/>
      <c r="D299" s="52"/>
      <c r="E299" s="52"/>
      <c r="F299" s="52"/>
      <c r="G299" s="52"/>
      <c r="H299" s="52"/>
      <c r="I299" s="52"/>
      <c r="J299" s="52"/>
      <c r="K299" s="52"/>
      <c r="L299" s="52"/>
      <c r="M299" s="52"/>
      <c r="N299" s="52"/>
      <c r="O299" s="110"/>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row>
    <row r="300" spans="3:102" ht="15">
      <c r="C300" s="52"/>
      <c r="D300" s="52"/>
      <c r="E300" s="52"/>
      <c r="F300" s="52"/>
      <c r="G300" s="52"/>
      <c r="H300" s="52"/>
      <c r="I300" s="52"/>
      <c r="J300" s="52"/>
      <c r="K300" s="52"/>
      <c r="L300" s="52"/>
      <c r="M300" s="52"/>
      <c r="N300" s="52"/>
      <c r="O300" s="110"/>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row>
    <row r="301" spans="3:102" ht="15">
      <c r="C301" s="52"/>
      <c r="D301" s="52"/>
      <c r="E301" s="52"/>
      <c r="F301" s="52"/>
      <c r="G301" s="52"/>
      <c r="H301" s="52"/>
      <c r="I301" s="52"/>
      <c r="J301" s="52"/>
      <c r="K301" s="52"/>
      <c r="L301" s="52"/>
      <c r="M301" s="52"/>
      <c r="N301" s="52"/>
      <c r="O301" s="110"/>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row>
    <row r="302" spans="3:102" ht="15">
      <c r="C302" s="52"/>
      <c r="D302" s="52"/>
      <c r="E302" s="52"/>
      <c r="F302" s="52"/>
      <c r="G302" s="52"/>
      <c r="H302" s="52"/>
      <c r="I302" s="52"/>
      <c r="J302" s="52"/>
      <c r="K302" s="52"/>
      <c r="L302" s="52"/>
      <c r="M302" s="52"/>
      <c r="N302" s="52"/>
      <c r="O302" s="110"/>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row>
    <row r="303" spans="3:102" ht="15">
      <c r="C303" s="52"/>
      <c r="D303" s="52"/>
      <c r="E303" s="52"/>
      <c r="F303" s="52"/>
      <c r="G303" s="52"/>
      <c r="H303" s="52"/>
      <c r="I303" s="52"/>
      <c r="J303" s="52"/>
      <c r="K303" s="52"/>
      <c r="L303" s="52"/>
      <c r="M303" s="52"/>
      <c r="N303" s="52"/>
      <c r="O303" s="110"/>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row>
    <row r="304" spans="3:102" ht="15">
      <c r="C304" s="52"/>
      <c r="D304" s="52"/>
      <c r="E304" s="52"/>
      <c r="F304" s="52"/>
      <c r="G304" s="52"/>
      <c r="H304" s="52"/>
      <c r="I304" s="52"/>
      <c r="J304" s="52"/>
      <c r="K304" s="52"/>
      <c r="L304" s="52"/>
      <c r="M304" s="52"/>
      <c r="N304" s="52"/>
      <c r="O304" s="110"/>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row>
    <row r="305" spans="3:102" ht="15">
      <c r="C305" s="52"/>
      <c r="D305" s="52"/>
      <c r="E305" s="52"/>
      <c r="F305" s="52"/>
      <c r="G305" s="52"/>
      <c r="H305" s="52"/>
      <c r="I305" s="52"/>
      <c r="J305" s="52"/>
      <c r="K305" s="52"/>
      <c r="L305" s="52"/>
      <c r="M305" s="52"/>
      <c r="N305" s="52"/>
      <c r="O305" s="110"/>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row>
    <row r="306" spans="3:102" ht="15">
      <c r="C306" s="52"/>
      <c r="D306" s="52"/>
      <c r="E306" s="52"/>
      <c r="F306" s="52"/>
      <c r="G306" s="52"/>
      <c r="H306" s="52"/>
      <c r="I306" s="52"/>
      <c r="J306" s="52"/>
      <c r="K306" s="52"/>
      <c r="L306" s="52"/>
      <c r="M306" s="52"/>
      <c r="N306" s="52"/>
      <c r="O306" s="110"/>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row>
    <row r="307" spans="3:102" ht="15">
      <c r="C307" s="52"/>
      <c r="D307" s="52"/>
      <c r="E307" s="52"/>
      <c r="F307" s="52"/>
      <c r="G307" s="52"/>
      <c r="H307" s="52"/>
      <c r="I307" s="52"/>
      <c r="J307" s="52"/>
      <c r="K307" s="52"/>
      <c r="L307" s="52"/>
      <c r="M307" s="52"/>
      <c r="N307" s="52"/>
      <c r="O307" s="110"/>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row>
    <row r="308" spans="3:102" ht="15">
      <c r="C308" s="52"/>
      <c r="D308" s="52"/>
      <c r="E308" s="52"/>
      <c r="F308" s="52"/>
      <c r="G308" s="52"/>
      <c r="H308" s="52"/>
      <c r="I308" s="52"/>
      <c r="J308" s="52"/>
      <c r="K308" s="52"/>
      <c r="L308" s="52"/>
      <c r="M308" s="52"/>
      <c r="N308" s="52"/>
      <c r="O308" s="110"/>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row>
    <row r="309" spans="3:102" ht="15">
      <c r="C309" s="52"/>
      <c r="D309" s="52"/>
      <c r="E309" s="52"/>
      <c r="F309" s="52"/>
      <c r="G309" s="52"/>
      <c r="H309" s="52"/>
      <c r="I309" s="52"/>
      <c r="J309" s="52"/>
      <c r="K309" s="52"/>
      <c r="L309" s="52"/>
      <c r="M309" s="52"/>
      <c r="N309" s="52"/>
      <c r="O309" s="110"/>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row>
    <row r="310" spans="3:102" ht="15">
      <c r="C310" s="52"/>
      <c r="D310" s="52"/>
      <c r="E310" s="52"/>
      <c r="F310" s="52"/>
      <c r="G310" s="52"/>
      <c r="H310" s="52"/>
      <c r="I310" s="52"/>
      <c r="J310" s="52"/>
      <c r="K310" s="52"/>
      <c r="L310" s="52"/>
      <c r="M310" s="52"/>
      <c r="N310" s="52"/>
      <c r="O310" s="110"/>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row>
    <row r="311" spans="3:102" ht="15">
      <c r="C311" s="52"/>
      <c r="D311" s="52"/>
      <c r="E311" s="52"/>
      <c r="F311" s="52"/>
      <c r="G311" s="52"/>
      <c r="H311" s="52"/>
      <c r="I311" s="52"/>
      <c r="J311" s="52"/>
      <c r="K311" s="52"/>
      <c r="L311" s="52"/>
      <c r="M311" s="52"/>
      <c r="N311" s="52"/>
      <c r="O311" s="110"/>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row>
    <row r="312" spans="3:102" ht="15">
      <c r="C312" s="52"/>
      <c r="D312" s="52"/>
      <c r="E312" s="52"/>
      <c r="F312" s="52"/>
      <c r="G312" s="52"/>
      <c r="H312" s="52"/>
      <c r="I312" s="52"/>
      <c r="J312" s="52"/>
      <c r="K312" s="52"/>
      <c r="L312" s="52"/>
      <c r="M312" s="52"/>
      <c r="N312" s="52"/>
      <c r="O312" s="110"/>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row>
    <row r="313" spans="3:102" ht="15">
      <c r="C313" s="52"/>
      <c r="D313" s="52"/>
      <c r="E313" s="52"/>
      <c r="F313" s="52"/>
      <c r="G313" s="52"/>
      <c r="H313" s="52"/>
      <c r="I313" s="52"/>
      <c r="J313" s="52"/>
      <c r="K313" s="52"/>
      <c r="L313" s="52"/>
      <c r="M313" s="52"/>
      <c r="N313" s="52"/>
      <c r="O313" s="110"/>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row>
    <row r="314" spans="3:102" ht="15">
      <c r="C314" s="52"/>
      <c r="D314" s="52"/>
      <c r="E314" s="52"/>
      <c r="F314" s="52"/>
      <c r="G314" s="52"/>
      <c r="H314" s="52"/>
      <c r="I314" s="52"/>
      <c r="J314" s="52"/>
      <c r="K314" s="52"/>
      <c r="L314" s="52"/>
      <c r="M314" s="52"/>
      <c r="N314" s="52"/>
      <c r="O314" s="110"/>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row>
    <row r="315" spans="3:102" ht="15">
      <c r="C315" s="52"/>
      <c r="D315" s="52"/>
      <c r="E315" s="52"/>
      <c r="F315" s="52"/>
      <c r="G315" s="52"/>
      <c r="H315" s="52"/>
      <c r="I315" s="52"/>
      <c r="J315" s="52"/>
      <c r="K315" s="52"/>
      <c r="L315" s="52"/>
      <c r="M315" s="52"/>
      <c r="N315" s="52"/>
      <c r="O315" s="110"/>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row>
    <row r="316" spans="3:102" ht="15">
      <c r="C316" s="52"/>
      <c r="D316" s="52"/>
      <c r="E316" s="52"/>
      <c r="F316" s="52"/>
      <c r="G316" s="52"/>
      <c r="H316" s="52"/>
      <c r="I316" s="52"/>
      <c r="J316" s="52"/>
      <c r="K316" s="52"/>
      <c r="L316" s="52"/>
      <c r="M316" s="52"/>
      <c r="N316" s="52"/>
      <c r="O316" s="110"/>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row>
    <row r="317" spans="3:102" ht="15">
      <c r="C317" s="52"/>
      <c r="D317" s="52"/>
      <c r="E317" s="52"/>
      <c r="F317" s="52"/>
      <c r="G317" s="52"/>
      <c r="H317" s="52"/>
      <c r="I317" s="52"/>
      <c r="J317" s="52"/>
      <c r="K317" s="52"/>
      <c r="L317" s="52"/>
      <c r="M317" s="52"/>
      <c r="N317" s="52"/>
      <c r="O317" s="110"/>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row>
    <row r="318" spans="3:102" ht="15">
      <c r="C318" s="52"/>
      <c r="D318" s="52"/>
      <c r="E318" s="52"/>
      <c r="F318" s="52"/>
      <c r="G318" s="52"/>
      <c r="H318" s="52"/>
      <c r="I318" s="52"/>
      <c r="J318" s="52"/>
      <c r="K318" s="52"/>
      <c r="L318" s="52"/>
      <c r="M318" s="52"/>
      <c r="N318" s="52"/>
      <c r="O318" s="110"/>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row>
    <row r="319" spans="3:102" ht="15">
      <c r="C319" s="52"/>
      <c r="D319" s="52"/>
      <c r="E319" s="52"/>
      <c r="F319" s="52"/>
      <c r="G319" s="52"/>
      <c r="H319" s="52"/>
      <c r="I319" s="52"/>
      <c r="J319" s="52"/>
      <c r="K319" s="52"/>
      <c r="L319" s="52"/>
      <c r="M319" s="52"/>
      <c r="N319" s="52"/>
      <c r="O319" s="110"/>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row>
    <row r="320" spans="3:102" ht="15">
      <c r="C320" s="52"/>
      <c r="D320" s="52"/>
      <c r="E320" s="52"/>
      <c r="F320" s="52"/>
      <c r="G320" s="52"/>
      <c r="H320" s="52"/>
      <c r="I320" s="52"/>
      <c r="J320" s="52"/>
      <c r="K320" s="52"/>
      <c r="L320" s="52"/>
      <c r="M320" s="52"/>
      <c r="N320" s="52"/>
      <c r="O320" s="110"/>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row>
    <row r="321" spans="3:102" ht="15">
      <c r="C321" s="52"/>
      <c r="D321" s="52"/>
      <c r="E321" s="52"/>
      <c r="F321" s="52"/>
      <c r="G321" s="52"/>
      <c r="H321" s="52"/>
      <c r="I321" s="52"/>
      <c r="J321" s="52"/>
      <c r="K321" s="52"/>
      <c r="L321" s="52"/>
      <c r="M321" s="52"/>
      <c r="N321" s="52"/>
      <c r="O321" s="110"/>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row>
    <row r="322" spans="3:102" ht="15">
      <c r="C322" s="52"/>
      <c r="D322" s="52"/>
      <c r="E322" s="52"/>
      <c r="F322" s="52"/>
      <c r="G322" s="52"/>
      <c r="H322" s="52"/>
      <c r="I322" s="52"/>
      <c r="J322" s="52"/>
      <c r="K322" s="52"/>
      <c r="L322" s="52"/>
      <c r="M322" s="52"/>
      <c r="N322" s="52"/>
      <c r="O322" s="110"/>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row>
    <row r="323" spans="3:102" ht="15">
      <c r="C323" s="52"/>
      <c r="D323" s="52"/>
      <c r="E323" s="52"/>
      <c r="F323" s="52"/>
      <c r="G323" s="52"/>
      <c r="H323" s="52"/>
      <c r="I323" s="52"/>
      <c r="J323" s="52"/>
      <c r="K323" s="52"/>
      <c r="L323" s="52"/>
      <c r="M323" s="52"/>
      <c r="N323" s="52"/>
      <c r="O323" s="110"/>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row>
    <row r="324" spans="3:102" ht="15">
      <c r="C324" s="52"/>
      <c r="D324" s="52"/>
      <c r="E324" s="52"/>
      <c r="F324" s="52"/>
      <c r="G324" s="52"/>
      <c r="H324" s="52"/>
      <c r="I324" s="52"/>
      <c r="J324" s="52"/>
      <c r="K324" s="52"/>
      <c r="L324" s="52"/>
      <c r="M324" s="52"/>
      <c r="N324" s="52"/>
      <c r="O324" s="110"/>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row>
    <row r="325" spans="3:102" ht="15">
      <c r="C325" s="52"/>
      <c r="D325" s="52"/>
      <c r="E325" s="52"/>
      <c r="F325" s="52"/>
      <c r="G325" s="52"/>
      <c r="H325" s="52"/>
      <c r="I325" s="52"/>
      <c r="J325" s="52"/>
      <c r="K325" s="52"/>
      <c r="L325" s="52"/>
      <c r="M325" s="52"/>
      <c r="N325" s="52"/>
      <c r="O325" s="110"/>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row>
    <row r="326" spans="3:102" ht="15">
      <c r="C326" s="52"/>
      <c r="D326" s="52"/>
      <c r="E326" s="52"/>
      <c r="F326" s="52"/>
      <c r="G326" s="52"/>
      <c r="H326" s="52"/>
      <c r="I326" s="52"/>
      <c r="J326" s="52"/>
      <c r="K326" s="52"/>
      <c r="L326" s="52"/>
      <c r="M326" s="52"/>
      <c r="N326" s="52"/>
      <c r="O326" s="110"/>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row>
    <row r="327" spans="3:102" ht="15">
      <c r="C327" s="52"/>
      <c r="D327" s="52"/>
      <c r="E327" s="52"/>
      <c r="F327" s="52"/>
      <c r="G327" s="52"/>
      <c r="H327" s="52"/>
      <c r="I327" s="52"/>
      <c r="J327" s="52"/>
      <c r="K327" s="52"/>
      <c r="L327" s="52"/>
      <c r="M327" s="52"/>
      <c r="N327" s="52"/>
      <c r="O327" s="110"/>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row>
    <row r="328" spans="3:102" ht="15">
      <c r="C328" s="52"/>
      <c r="D328" s="52"/>
      <c r="E328" s="52"/>
      <c r="F328" s="52"/>
      <c r="G328" s="52"/>
      <c r="H328" s="52"/>
      <c r="I328" s="52"/>
      <c r="J328" s="52"/>
      <c r="K328" s="52"/>
      <c r="L328" s="52"/>
      <c r="M328" s="52"/>
      <c r="N328" s="52"/>
      <c r="O328" s="110"/>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row>
    <row r="329" spans="3:102" ht="15">
      <c r="C329" s="52"/>
      <c r="D329" s="52"/>
      <c r="E329" s="52"/>
      <c r="F329" s="52"/>
      <c r="G329" s="52"/>
      <c r="H329" s="52"/>
      <c r="I329" s="52"/>
      <c r="J329" s="52"/>
      <c r="K329" s="52"/>
      <c r="L329" s="52"/>
      <c r="M329" s="52"/>
      <c r="N329" s="52"/>
      <c r="O329" s="110"/>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row>
    <row r="330" spans="3:102" ht="15">
      <c r="C330" s="52"/>
      <c r="D330" s="52"/>
      <c r="E330" s="52"/>
      <c r="F330" s="52"/>
      <c r="G330" s="52"/>
      <c r="H330" s="52"/>
      <c r="I330" s="52"/>
      <c r="J330" s="52"/>
      <c r="K330" s="52"/>
      <c r="L330" s="52"/>
      <c r="M330" s="52"/>
      <c r="N330" s="52"/>
      <c r="O330" s="110"/>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row>
    <row r="331" spans="3:102" ht="15">
      <c r="C331" s="52"/>
      <c r="D331" s="52"/>
      <c r="E331" s="52"/>
      <c r="F331" s="52"/>
      <c r="G331" s="52"/>
      <c r="H331" s="52"/>
      <c r="I331" s="52"/>
      <c r="J331" s="52"/>
      <c r="K331" s="52"/>
      <c r="L331" s="52"/>
      <c r="M331" s="52"/>
      <c r="N331" s="52"/>
      <c r="O331" s="110"/>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row>
    <row r="332" spans="3:102" ht="15">
      <c r="C332" s="52"/>
      <c r="D332" s="52"/>
      <c r="E332" s="52"/>
      <c r="F332" s="52"/>
      <c r="G332" s="52"/>
      <c r="H332" s="52"/>
      <c r="I332" s="52"/>
      <c r="J332" s="52"/>
      <c r="K332" s="52"/>
      <c r="L332" s="52"/>
      <c r="M332" s="52"/>
      <c r="N332" s="52"/>
      <c r="O332" s="110"/>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row>
    <row r="333" spans="3:102" ht="15">
      <c r="C333" s="52"/>
      <c r="D333" s="52"/>
      <c r="E333" s="52"/>
      <c r="F333" s="52"/>
      <c r="G333" s="52"/>
      <c r="H333" s="52"/>
      <c r="I333" s="52"/>
      <c r="J333" s="52"/>
      <c r="K333" s="52"/>
      <c r="L333" s="52"/>
      <c r="M333" s="52"/>
      <c r="N333" s="52"/>
      <c r="O333" s="110"/>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row>
    <row r="334" spans="3:102" ht="15">
      <c r="C334" s="52"/>
      <c r="D334" s="52"/>
      <c r="E334" s="52"/>
      <c r="F334" s="52"/>
      <c r="G334" s="52"/>
      <c r="H334" s="52"/>
      <c r="I334" s="52"/>
      <c r="J334" s="52"/>
      <c r="K334" s="52"/>
      <c r="L334" s="52"/>
      <c r="M334" s="52"/>
      <c r="N334" s="52"/>
      <c r="O334" s="110"/>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row>
    <row r="335" spans="3:102" ht="15">
      <c r="C335" s="52"/>
      <c r="D335" s="52"/>
      <c r="E335" s="52"/>
      <c r="F335" s="52"/>
      <c r="G335" s="52"/>
      <c r="H335" s="52"/>
      <c r="I335" s="52"/>
      <c r="J335" s="52"/>
      <c r="K335" s="52"/>
      <c r="L335" s="52"/>
      <c r="M335" s="52"/>
      <c r="N335" s="52"/>
      <c r="O335" s="110"/>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row>
    <row r="336" spans="3:102" ht="15">
      <c r="C336" s="52"/>
      <c r="D336" s="52"/>
      <c r="E336" s="52"/>
      <c r="F336" s="52"/>
      <c r="G336" s="52"/>
      <c r="H336" s="52"/>
      <c r="I336" s="52"/>
      <c r="J336" s="52"/>
      <c r="K336" s="52"/>
      <c r="L336" s="52"/>
      <c r="M336" s="52"/>
      <c r="N336" s="52"/>
      <c r="O336" s="110"/>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row>
    <row r="337" spans="3:102" ht="15">
      <c r="C337" s="52"/>
      <c r="D337" s="52"/>
      <c r="E337" s="52"/>
      <c r="F337" s="52"/>
      <c r="G337" s="52"/>
      <c r="H337" s="52"/>
      <c r="I337" s="52"/>
      <c r="J337" s="52"/>
      <c r="K337" s="52"/>
      <c r="L337" s="52"/>
      <c r="M337" s="52"/>
      <c r="N337" s="52"/>
      <c r="O337" s="110"/>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row>
    <row r="338" spans="3:102" ht="15">
      <c r="C338" s="52"/>
      <c r="D338" s="52"/>
      <c r="E338" s="52"/>
      <c r="F338" s="52"/>
      <c r="G338" s="52"/>
      <c r="H338" s="52"/>
      <c r="I338" s="52"/>
      <c r="J338" s="52"/>
      <c r="K338" s="52"/>
      <c r="L338" s="52"/>
      <c r="M338" s="52"/>
      <c r="N338" s="52"/>
      <c r="O338" s="110"/>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row>
    <row r="339" spans="3:102" ht="15">
      <c r="C339" s="52"/>
      <c r="D339" s="52"/>
      <c r="E339" s="52"/>
      <c r="F339" s="52"/>
      <c r="G339" s="52"/>
      <c r="H339" s="52"/>
      <c r="I339" s="52"/>
      <c r="J339" s="52"/>
      <c r="K339" s="52"/>
      <c r="L339" s="52"/>
      <c r="M339" s="52"/>
      <c r="N339" s="52"/>
      <c r="O339" s="110"/>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row>
    <row r="340" spans="3:102" ht="15">
      <c r="C340" s="52"/>
      <c r="D340" s="52"/>
      <c r="E340" s="52"/>
      <c r="F340" s="52"/>
      <c r="G340" s="52"/>
      <c r="H340" s="52"/>
      <c r="I340" s="52"/>
      <c r="J340" s="52"/>
      <c r="K340" s="52"/>
      <c r="L340" s="52"/>
      <c r="M340" s="52"/>
      <c r="N340" s="52"/>
      <c r="O340" s="110"/>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row>
    <row r="341" spans="3:102" ht="15">
      <c r="C341" s="52"/>
      <c r="D341" s="52"/>
      <c r="E341" s="52"/>
      <c r="F341" s="52"/>
      <c r="G341" s="52"/>
      <c r="H341" s="52"/>
      <c r="I341" s="52"/>
      <c r="J341" s="52"/>
      <c r="K341" s="52"/>
      <c r="L341" s="52"/>
      <c r="M341" s="52"/>
      <c r="N341" s="52"/>
      <c r="O341" s="110"/>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row>
    <row r="342" spans="3:102" ht="15">
      <c r="C342" s="52"/>
      <c r="D342" s="52"/>
      <c r="E342" s="52"/>
      <c r="F342" s="52"/>
      <c r="G342" s="52"/>
      <c r="H342" s="52"/>
      <c r="I342" s="52"/>
      <c r="J342" s="52"/>
      <c r="K342" s="52"/>
      <c r="L342" s="52"/>
      <c r="M342" s="52"/>
      <c r="N342" s="52"/>
      <c r="O342" s="110"/>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row>
    <row r="343" spans="3:102" ht="15">
      <c r="C343" s="52"/>
      <c r="D343" s="52"/>
      <c r="E343" s="52"/>
      <c r="F343" s="52"/>
      <c r="G343" s="52"/>
      <c r="H343" s="52"/>
      <c r="I343" s="52"/>
      <c r="J343" s="52"/>
      <c r="K343" s="52"/>
      <c r="L343" s="52"/>
      <c r="M343" s="52"/>
      <c r="N343" s="52"/>
      <c r="O343" s="110"/>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row>
    <row r="344" spans="3:102" ht="15">
      <c r="C344" s="52"/>
      <c r="D344" s="52"/>
      <c r="E344" s="52"/>
      <c r="F344" s="52"/>
      <c r="G344" s="52"/>
      <c r="H344" s="52"/>
      <c r="I344" s="52"/>
      <c r="J344" s="52"/>
      <c r="K344" s="52"/>
      <c r="L344" s="52"/>
      <c r="M344" s="52"/>
      <c r="N344" s="52"/>
      <c r="O344" s="110"/>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row>
    <row r="345" spans="3:102" ht="15">
      <c r="C345" s="52"/>
      <c r="D345" s="52"/>
      <c r="E345" s="52"/>
      <c r="F345" s="52"/>
      <c r="G345" s="52"/>
      <c r="H345" s="52"/>
      <c r="I345" s="52"/>
      <c r="J345" s="52"/>
      <c r="K345" s="52"/>
      <c r="L345" s="52"/>
      <c r="M345" s="52"/>
      <c r="N345" s="52"/>
      <c r="O345" s="110"/>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row>
    <row r="346" spans="3:102" ht="15">
      <c r="C346" s="52"/>
      <c r="D346" s="52"/>
      <c r="E346" s="52"/>
      <c r="F346" s="52"/>
      <c r="G346" s="52"/>
      <c r="H346" s="52"/>
      <c r="I346" s="52"/>
      <c r="J346" s="52"/>
      <c r="K346" s="52"/>
      <c r="L346" s="52"/>
      <c r="M346" s="52"/>
      <c r="N346" s="52"/>
      <c r="O346" s="110"/>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row>
    <row r="347" spans="3:102" ht="15">
      <c r="C347" s="52"/>
      <c r="D347" s="52"/>
      <c r="E347" s="52"/>
      <c r="F347" s="52"/>
      <c r="G347" s="52"/>
      <c r="H347" s="52"/>
      <c r="I347" s="52"/>
      <c r="J347" s="52"/>
      <c r="K347" s="52"/>
      <c r="L347" s="52"/>
      <c r="M347" s="52"/>
      <c r="N347" s="52"/>
      <c r="O347" s="110"/>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row>
    <row r="348" spans="3:102" ht="15">
      <c r="C348" s="52"/>
      <c r="D348" s="52"/>
      <c r="E348" s="52"/>
      <c r="F348" s="52"/>
      <c r="G348" s="52"/>
      <c r="H348" s="52"/>
      <c r="I348" s="52"/>
      <c r="J348" s="52"/>
      <c r="K348" s="52"/>
      <c r="L348" s="52"/>
      <c r="M348" s="52"/>
      <c r="N348" s="52"/>
      <c r="O348" s="110"/>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row>
    <row r="349" spans="3:102" ht="15">
      <c r="C349" s="52"/>
      <c r="D349" s="52"/>
      <c r="E349" s="52"/>
      <c r="F349" s="52"/>
      <c r="G349" s="52"/>
      <c r="H349" s="52"/>
      <c r="I349" s="52"/>
      <c r="J349" s="52"/>
      <c r="K349" s="52"/>
      <c r="L349" s="52"/>
      <c r="M349" s="52"/>
      <c r="N349" s="52"/>
      <c r="O349" s="110"/>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row>
    <row r="350" spans="3:102" ht="15">
      <c r="C350" s="52"/>
      <c r="D350" s="52"/>
      <c r="E350" s="52"/>
      <c r="F350" s="52"/>
      <c r="G350" s="52"/>
      <c r="H350" s="52"/>
      <c r="I350" s="52"/>
      <c r="J350" s="52"/>
      <c r="K350" s="52"/>
      <c r="L350" s="52"/>
      <c r="M350" s="52"/>
      <c r="N350" s="52"/>
      <c r="O350" s="110"/>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row>
    <row r="351" spans="3:102" ht="15">
      <c r="C351" s="52"/>
      <c r="D351" s="52"/>
      <c r="E351" s="52"/>
      <c r="F351" s="52"/>
      <c r="G351" s="52"/>
      <c r="H351" s="52"/>
      <c r="I351" s="52"/>
      <c r="J351" s="52"/>
      <c r="K351" s="52"/>
      <c r="L351" s="52"/>
      <c r="M351" s="52"/>
      <c r="N351" s="52"/>
      <c r="O351" s="110"/>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row>
    <row r="352" spans="3:102" ht="15">
      <c r="C352" s="52"/>
      <c r="D352" s="52"/>
      <c r="E352" s="52"/>
      <c r="F352" s="52"/>
      <c r="G352" s="52"/>
      <c r="H352" s="52"/>
      <c r="I352" s="52"/>
      <c r="J352" s="52"/>
      <c r="K352" s="52"/>
      <c r="L352" s="52"/>
      <c r="M352" s="52"/>
      <c r="N352" s="52"/>
      <c r="O352" s="110"/>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row>
    <row r="353" spans="3:102" ht="15">
      <c r="C353" s="52"/>
      <c r="D353" s="52"/>
      <c r="E353" s="52"/>
      <c r="F353" s="52"/>
      <c r="G353" s="52"/>
      <c r="H353" s="52"/>
      <c r="I353" s="52"/>
      <c r="J353" s="52"/>
      <c r="K353" s="52"/>
      <c r="L353" s="52"/>
      <c r="M353" s="52"/>
      <c r="N353" s="52"/>
      <c r="O353" s="110"/>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row>
    <row r="354" spans="3:102" ht="15">
      <c r="C354" s="52"/>
      <c r="D354" s="52"/>
      <c r="E354" s="52"/>
      <c r="F354" s="52"/>
      <c r="G354" s="52"/>
      <c r="H354" s="52"/>
      <c r="I354" s="52"/>
      <c r="J354" s="52"/>
      <c r="K354" s="52"/>
      <c r="L354" s="52"/>
      <c r="M354" s="52"/>
      <c r="N354" s="52"/>
      <c r="O354" s="110"/>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row>
    <row r="355" spans="3:102" ht="15">
      <c r="C355" s="52"/>
      <c r="D355" s="52"/>
      <c r="E355" s="52"/>
      <c r="F355" s="52"/>
      <c r="G355" s="52"/>
      <c r="H355" s="52"/>
      <c r="I355" s="52"/>
      <c r="J355" s="52"/>
      <c r="K355" s="52"/>
      <c r="L355" s="52"/>
      <c r="M355" s="52"/>
      <c r="N355" s="52"/>
      <c r="O355" s="110"/>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row>
    <row r="356" spans="3:102" ht="15">
      <c r="C356" s="52"/>
      <c r="D356" s="52"/>
      <c r="E356" s="52"/>
      <c r="F356" s="52"/>
      <c r="G356" s="52"/>
      <c r="H356" s="52"/>
      <c r="I356" s="52"/>
      <c r="J356" s="52"/>
      <c r="K356" s="52"/>
      <c r="L356" s="52"/>
      <c r="M356" s="52"/>
      <c r="N356" s="52"/>
      <c r="O356" s="110"/>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row>
    <row r="357" spans="3:102" ht="15">
      <c r="C357" s="52"/>
      <c r="D357" s="52"/>
      <c r="E357" s="52"/>
      <c r="F357" s="52"/>
      <c r="G357" s="52"/>
      <c r="H357" s="52"/>
      <c r="I357" s="52"/>
      <c r="J357" s="52"/>
      <c r="K357" s="52"/>
      <c r="L357" s="52"/>
      <c r="M357" s="52"/>
      <c r="N357" s="52"/>
      <c r="O357" s="110"/>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row>
    <row r="358" spans="3:102" ht="15">
      <c r="C358" s="52"/>
      <c r="D358" s="52"/>
      <c r="E358" s="52"/>
      <c r="F358" s="52"/>
      <c r="G358" s="52"/>
      <c r="H358" s="52"/>
      <c r="I358" s="52"/>
      <c r="J358" s="52"/>
      <c r="K358" s="52"/>
      <c r="L358" s="52"/>
      <c r="M358" s="52"/>
      <c r="N358" s="52"/>
      <c r="O358" s="110"/>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row>
    <row r="359" spans="3:102" ht="15">
      <c r="C359" s="52"/>
      <c r="D359" s="52"/>
      <c r="E359" s="52"/>
      <c r="F359" s="52"/>
      <c r="G359" s="52"/>
      <c r="H359" s="52"/>
      <c r="I359" s="52"/>
      <c r="J359" s="52"/>
      <c r="K359" s="52"/>
      <c r="L359" s="52"/>
      <c r="M359" s="52"/>
      <c r="N359" s="52"/>
      <c r="O359" s="110"/>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row>
    <row r="360" spans="3:102" ht="15">
      <c r="C360" s="52"/>
      <c r="D360" s="52"/>
      <c r="E360" s="52"/>
      <c r="F360" s="52"/>
      <c r="G360" s="52"/>
      <c r="H360" s="52"/>
      <c r="I360" s="52"/>
      <c r="J360" s="52"/>
      <c r="K360" s="52"/>
      <c r="L360" s="52"/>
      <c r="M360" s="52"/>
      <c r="N360" s="52"/>
      <c r="O360" s="110"/>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row>
    <row r="361" spans="3:102" ht="15">
      <c r="C361" s="52"/>
      <c r="D361" s="52"/>
      <c r="E361" s="52"/>
      <c r="F361" s="52"/>
      <c r="G361" s="52"/>
      <c r="H361" s="52"/>
      <c r="I361" s="52"/>
      <c r="J361" s="52"/>
      <c r="K361" s="52"/>
      <c r="L361" s="52"/>
      <c r="M361" s="52"/>
      <c r="N361" s="52"/>
      <c r="O361" s="110"/>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row>
    <row r="362" spans="3:102" ht="15">
      <c r="C362" s="52"/>
      <c r="D362" s="52"/>
      <c r="E362" s="52"/>
      <c r="F362" s="52"/>
      <c r="G362" s="52"/>
      <c r="H362" s="52"/>
      <c r="I362" s="52"/>
      <c r="J362" s="52"/>
      <c r="K362" s="52"/>
      <c r="L362" s="52"/>
      <c r="M362" s="52"/>
      <c r="N362" s="52"/>
      <c r="O362" s="110"/>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row>
    <row r="363" spans="3:102" ht="15">
      <c r="C363" s="52"/>
      <c r="D363" s="52"/>
      <c r="E363" s="52"/>
      <c r="F363" s="52"/>
      <c r="G363" s="52"/>
      <c r="H363" s="52"/>
      <c r="I363" s="52"/>
      <c r="J363" s="52"/>
      <c r="K363" s="52"/>
      <c r="L363" s="52"/>
      <c r="M363" s="52"/>
      <c r="N363" s="52"/>
      <c r="O363" s="110"/>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row>
    <row r="364" spans="3:102" ht="15">
      <c r="C364" s="52"/>
      <c r="D364" s="52"/>
      <c r="E364" s="52"/>
      <c r="F364" s="52"/>
      <c r="G364" s="52"/>
      <c r="H364" s="52"/>
      <c r="I364" s="52"/>
      <c r="J364" s="52"/>
      <c r="K364" s="52"/>
      <c r="L364" s="52"/>
      <c r="M364" s="52"/>
      <c r="N364" s="52"/>
      <c r="O364" s="110"/>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row>
    <row r="365" spans="3:102" ht="15">
      <c r="C365" s="52"/>
      <c r="D365" s="52"/>
      <c r="E365" s="52"/>
      <c r="F365" s="52"/>
      <c r="G365" s="52"/>
      <c r="H365" s="52"/>
      <c r="I365" s="52"/>
      <c r="J365" s="52"/>
      <c r="K365" s="52"/>
      <c r="L365" s="52"/>
      <c r="M365" s="52"/>
      <c r="N365" s="52"/>
      <c r="O365" s="110"/>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row>
    <row r="366" spans="3:102" ht="15">
      <c r="C366" s="52"/>
      <c r="D366" s="52"/>
      <c r="E366" s="52"/>
      <c r="F366" s="52"/>
      <c r="G366" s="52"/>
      <c r="H366" s="52"/>
      <c r="I366" s="52"/>
      <c r="J366" s="52"/>
      <c r="K366" s="52"/>
      <c r="L366" s="52"/>
      <c r="M366" s="52"/>
      <c r="N366" s="52"/>
      <c r="O366" s="110"/>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row>
    <row r="367" spans="3:102" ht="15">
      <c r="C367" s="52"/>
      <c r="D367" s="52"/>
      <c r="E367" s="52"/>
      <c r="F367" s="52"/>
      <c r="G367" s="52"/>
      <c r="H367" s="52"/>
      <c r="I367" s="52"/>
      <c r="J367" s="52"/>
      <c r="K367" s="52"/>
      <c r="L367" s="52"/>
      <c r="M367" s="52"/>
      <c r="N367" s="52"/>
      <c r="O367" s="110"/>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row>
    <row r="368" spans="3:102" ht="15">
      <c r="C368" s="52"/>
      <c r="D368" s="52"/>
      <c r="E368" s="52"/>
      <c r="F368" s="52"/>
      <c r="G368" s="52"/>
      <c r="H368" s="52"/>
      <c r="I368" s="52"/>
      <c r="J368" s="52"/>
      <c r="K368" s="52"/>
      <c r="L368" s="52"/>
      <c r="M368" s="52"/>
      <c r="N368" s="52"/>
      <c r="O368" s="110"/>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row>
    <row r="369" spans="3:102" ht="15">
      <c r="C369" s="52"/>
      <c r="D369" s="52"/>
      <c r="E369" s="52"/>
      <c r="F369" s="52"/>
      <c r="G369" s="52"/>
      <c r="H369" s="52"/>
      <c r="I369" s="52"/>
      <c r="J369" s="52"/>
      <c r="K369" s="52"/>
      <c r="L369" s="52"/>
      <c r="M369" s="52"/>
      <c r="N369" s="52"/>
      <c r="O369" s="110"/>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row>
    <row r="370" spans="3:102" ht="15">
      <c r="C370" s="52"/>
      <c r="D370" s="52"/>
      <c r="E370" s="52"/>
      <c r="F370" s="52"/>
      <c r="G370" s="52"/>
      <c r="H370" s="52"/>
      <c r="I370" s="52"/>
      <c r="J370" s="52"/>
      <c r="K370" s="52"/>
      <c r="L370" s="52"/>
      <c r="M370" s="52"/>
      <c r="N370" s="52"/>
      <c r="O370" s="110"/>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row>
    <row r="371" spans="3:102" ht="15">
      <c r="C371" s="52"/>
      <c r="D371" s="52"/>
      <c r="E371" s="52"/>
      <c r="F371" s="52"/>
      <c r="G371" s="52"/>
      <c r="H371" s="52"/>
      <c r="I371" s="52"/>
      <c r="J371" s="52"/>
      <c r="K371" s="52"/>
      <c r="L371" s="52"/>
      <c r="M371" s="52"/>
      <c r="N371" s="52"/>
      <c r="O371" s="110"/>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row>
    <row r="372" spans="3:102" ht="15">
      <c r="C372" s="52"/>
      <c r="D372" s="52"/>
      <c r="E372" s="52"/>
      <c r="F372" s="52"/>
      <c r="G372" s="52"/>
      <c r="H372" s="52"/>
      <c r="I372" s="52"/>
      <c r="J372" s="52"/>
      <c r="K372" s="52"/>
      <c r="L372" s="52"/>
      <c r="M372" s="52"/>
      <c r="N372" s="52"/>
      <c r="O372" s="110"/>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row>
    <row r="373" spans="3:102" ht="15">
      <c r="C373" s="52"/>
      <c r="D373" s="52"/>
      <c r="E373" s="52"/>
      <c r="F373" s="52"/>
      <c r="G373" s="52"/>
      <c r="H373" s="52"/>
      <c r="I373" s="52"/>
      <c r="J373" s="52"/>
      <c r="K373" s="52"/>
      <c r="L373" s="52"/>
      <c r="M373" s="52"/>
      <c r="N373" s="52"/>
      <c r="O373" s="110"/>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row>
    <row r="374" spans="3:102" ht="15">
      <c r="C374" s="52"/>
      <c r="D374" s="52"/>
      <c r="E374" s="52"/>
      <c r="F374" s="52"/>
      <c r="G374" s="52"/>
      <c r="H374" s="52"/>
      <c r="I374" s="52"/>
      <c r="J374" s="52"/>
      <c r="K374" s="52"/>
      <c r="L374" s="52"/>
      <c r="M374" s="52"/>
      <c r="N374" s="52"/>
      <c r="O374" s="110"/>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row>
    <row r="375" spans="3:102" ht="15">
      <c r="C375" s="52"/>
      <c r="D375" s="52"/>
      <c r="E375" s="52"/>
      <c r="F375" s="52"/>
      <c r="G375" s="52"/>
      <c r="H375" s="52"/>
      <c r="I375" s="52"/>
      <c r="J375" s="52"/>
      <c r="K375" s="52"/>
      <c r="L375" s="52"/>
      <c r="M375" s="52"/>
      <c r="N375" s="52"/>
      <c r="O375" s="110"/>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row>
    <row r="376" spans="3:102" ht="15">
      <c r="C376" s="52"/>
      <c r="D376" s="52"/>
      <c r="E376" s="52"/>
      <c r="F376" s="52"/>
      <c r="G376" s="52"/>
      <c r="H376" s="52"/>
      <c r="I376" s="52"/>
      <c r="J376" s="52"/>
      <c r="K376" s="52"/>
      <c r="L376" s="52"/>
      <c r="M376" s="52"/>
      <c r="N376" s="52"/>
      <c r="O376" s="110"/>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row>
    <row r="377" spans="3:102" ht="15">
      <c r="C377" s="52"/>
      <c r="D377" s="52"/>
      <c r="E377" s="52"/>
      <c r="F377" s="52"/>
      <c r="G377" s="52"/>
      <c r="H377" s="52"/>
      <c r="I377" s="52"/>
      <c r="J377" s="52"/>
      <c r="K377" s="52"/>
      <c r="L377" s="52"/>
      <c r="M377" s="52"/>
      <c r="N377" s="52"/>
      <c r="O377" s="110"/>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row>
    <row r="378" spans="3:102" ht="15">
      <c r="C378" s="52"/>
      <c r="D378" s="52"/>
      <c r="E378" s="52"/>
      <c r="F378" s="52"/>
      <c r="G378" s="52"/>
      <c r="H378" s="52"/>
      <c r="I378" s="52"/>
      <c r="J378" s="52"/>
      <c r="K378" s="52"/>
      <c r="L378" s="52"/>
      <c r="M378" s="52"/>
      <c r="N378" s="52"/>
      <c r="O378" s="110"/>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row>
    <row r="379" spans="3:102" ht="15">
      <c r="C379" s="52"/>
      <c r="D379" s="52"/>
      <c r="E379" s="52"/>
      <c r="F379" s="52"/>
      <c r="G379" s="52"/>
      <c r="H379" s="52"/>
      <c r="I379" s="52"/>
      <c r="J379" s="52"/>
      <c r="K379" s="52"/>
      <c r="L379" s="52"/>
      <c r="M379" s="52"/>
      <c r="N379" s="52"/>
      <c r="O379" s="110"/>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row>
    <row r="380" spans="3:102" ht="15">
      <c r="C380" s="52"/>
      <c r="D380" s="52"/>
      <c r="E380" s="52"/>
      <c r="F380" s="52"/>
      <c r="G380" s="52"/>
      <c r="H380" s="52"/>
      <c r="I380" s="52"/>
      <c r="J380" s="52"/>
      <c r="K380" s="52"/>
      <c r="L380" s="52"/>
      <c r="M380" s="52"/>
      <c r="N380" s="52"/>
      <c r="O380" s="110"/>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row>
    <row r="381" spans="3:102" ht="15">
      <c r="C381" s="52"/>
      <c r="D381" s="52"/>
      <c r="E381" s="52"/>
      <c r="F381" s="52"/>
      <c r="G381" s="52"/>
      <c r="H381" s="52"/>
      <c r="I381" s="52"/>
      <c r="J381" s="52"/>
      <c r="K381" s="52"/>
      <c r="L381" s="52"/>
      <c r="M381" s="52"/>
      <c r="N381" s="52"/>
      <c r="O381" s="110"/>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row>
    <row r="382" spans="3:102" ht="15">
      <c r="C382" s="52"/>
      <c r="D382" s="52"/>
      <c r="E382" s="52"/>
      <c r="F382" s="52"/>
      <c r="G382" s="52"/>
      <c r="H382" s="52"/>
      <c r="I382" s="52"/>
      <c r="J382" s="52"/>
      <c r="K382" s="52"/>
      <c r="L382" s="52"/>
      <c r="M382" s="52"/>
      <c r="N382" s="52"/>
      <c r="O382" s="110"/>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row>
    <row r="383" spans="3:102" ht="15">
      <c r="C383" s="52"/>
      <c r="D383" s="52"/>
      <c r="E383" s="52"/>
      <c r="F383" s="52"/>
      <c r="G383" s="52"/>
      <c r="H383" s="52"/>
      <c r="I383" s="52"/>
      <c r="J383" s="52"/>
      <c r="K383" s="52"/>
      <c r="L383" s="52"/>
      <c r="M383" s="52"/>
      <c r="N383" s="52"/>
      <c r="O383" s="110"/>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row>
    <row r="384" spans="3:102" ht="15">
      <c r="C384" s="52"/>
      <c r="D384" s="52"/>
      <c r="E384" s="52"/>
      <c r="F384" s="52"/>
      <c r="G384" s="52"/>
      <c r="H384" s="52"/>
      <c r="I384" s="52"/>
      <c r="J384" s="52"/>
      <c r="K384" s="52"/>
      <c r="L384" s="52"/>
      <c r="M384" s="52"/>
      <c r="N384" s="52"/>
      <c r="O384" s="110"/>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row>
    <row r="385" spans="3:102" ht="15">
      <c r="C385" s="52"/>
      <c r="D385" s="52"/>
      <c r="E385" s="52"/>
      <c r="F385" s="52"/>
      <c r="G385" s="52"/>
      <c r="H385" s="52"/>
      <c r="I385" s="52"/>
      <c r="J385" s="52"/>
      <c r="K385" s="52"/>
      <c r="L385" s="52"/>
      <c r="M385" s="52"/>
      <c r="N385" s="52"/>
      <c r="O385" s="110"/>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row>
    <row r="386" spans="3:102" ht="15">
      <c r="C386" s="52"/>
      <c r="D386" s="52"/>
      <c r="E386" s="52"/>
      <c r="F386" s="52"/>
      <c r="G386" s="52"/>
      <c r="H386" s="52"/>
      <c r="I386" s="52"/>
      <c r="J386" s="52"/>
      <c r="K386" s="52"/>
      <c r="L386" s="52"/>
      <c r="M386" s="52"/>
      <c r="N386" s="52"/>
      <c r="O386" s="110"/>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row>
    <row r="387" spans="3:102" ht="15">
      <c r="C387" s="52"/>
      <c r="D387" s="52"/>
      <c r="E387" s="52"/>
      <c r="F387" s="52"/>
      <c r="G387" s="52"/>
      <c r="H387" s="52"/>
      <c r="I387" s="52"/>
      <c r="J387" s="52"/>
      <c r="K387" s="52"/>
      <c r="L387" s="52"/>
      <c r="M387" s="52"/>
      <c r="N387" s="52"/>
      <c r="O387" s="110"/>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row>
    <row r="388" spans="3:102" ht="15">
      <c r="C388" s="52"/>
      <c r="D388" s="52"/>
      <c r="E388" s="52"/>
      <c r="F388" s="52"/>
      <c r="G388" s="52"/>
      <c r="H388" s="52"/>
      <c r="I388" s="52"/>
      <c r="J388" s="52"/>
      <c r="K388" s="52"/>
      <c r="L388" s="52"/>
      <c r="M388" s="52"/>
      <c r="N388" s="52"/>
      <c r="O388" s="110"/>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row>
    <row r="389" spans="3:102" ht="15">
      <c r="C389" s="52"/>
      <c r="D389" s="52"/>
      <c r="E389" s="52"/>
      <c r="F389" s="52"/>
      <c r="G389" s="52"/>
      <c r="H389" s="52"/>
      <c r="I389" s="52"/>
      <c r="J389" s="52"/>
      <c r="K389" s="52"/>
      <c r="L389" s="52"/>
      <c r="M389" s="52"/>
      <c r="N389" s="52"/>
      <c r="O389" s="110"/>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row>
    <row r="390" spans="3:102" ht="15">
      <c r="C390" s="52"/>
      <c r="D390" s="52"/>
      <c r="E390" s="52"/>
      <c r="F390" s="52"/>
      <c r="G390" s="52"/>
      <c r="H390" s="52"/>
      <c r="I390" s="52"/>
      <c r="J390" s="52"/>
      <c r="K390" s="52"/>
      <c r="L390" s="52"/>
      <c r="M390" s="52"/>
      <c r="N390" s="52"/>
      <c r="O390" s="110"/>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row>
    <row r="391" spans="3:102" ht="15">
      <c r="C391" s="52"/>
      <c r="D391" s="52"/>
      <c r="E391" s="52"/>
      <c r="F391" s="52"/>
      <c r="G391" s="52"/>
      <c r="H391" s="52"/>
      <c r="I391" s="52"/>
      <c r="J391" s="52"/>
      <c r="K391" s="52"/>
      <c r="L391" s="52"/>
      <c r="M391" s="52"/>
      <c r="N391" s="52"/>
      <c r="O391" s="110"/>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row>
    <row r="392" spans="3:102" ht="15">
      <c r="C392" s="52"/>
      <c r="D392" s="52"/>
      <c r="E392" s="52"/>
      <c r="F392" s="52"/>
      <c r="G392" s="52"/>
      <c r="H392" s="52"/>
      <c r="I392" s="52"/>
      <c r="J392" s="52"/>
      <c r="K392" s="52"/>
      <c r="L392" s="52"/>
      <c r="M392" s="52"/>
      <c r="N392" s="52"/>
      <c r="O392" s="110"/>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row>
    <row r="393" spans="3:102" ht="15">
      <c r="C393" s="52"/>
      <c r="D393" s="52"/>
      <c r="E393" s="52"/>
      <c r="F393" s="52"/>
      <c r="G393" s="52"/>
      <c r="H393" s="52"/>
      <c r="I393" s="52"/>
      <c r="J393" s="52"/>
      <c r="K393" s="52"/>
      <c r="L393" s="52"/>
      <c r="M393" s="52"/>
      <c r="N393" s="52"/>
      <c r="O393" s="110"/>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row>
    <row r="394" spans="3:102" ht="15">
      <c r="C394" s="52"/>
      <c r="D394" s="52"/>
      <c r="E394" s="52"/>
      <c r="F394" s="52"/>
      <c r="G394" s="52"/>
      <c r="H394" s="52"/>
      <c r="I394" s="52"/>
      <c r="J394" s="52"/>
      <c r="K394" s="52"/>
      <c r="L394" s="52"/>
      <c r="M394" s="52"/>
      <c r="N394" s="52"/>
      <c r="O394" s="110"/>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row>
    <row r="395" spans="3:102" ht="15">
      <c r="C395" s="52"/>
      <c r="D395" s="52"/>
      <c r="E395" s="52"/>
      <c r="F395" s="52"/>
      <c r="G395" s="52"/>
      <c r="H395" s="52"/>
      <c r="I395" s="52"/>
      <c r="J395" s="52"/>
      <c r="K395" s="52"/>
      <c r="L395" s="52"/>
      <c r="M395" s="52"/>
      <c r="N395" s="52"/>
      <c r="O395" s="110"/>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row>
    <row r="396" spans="3:102" ht="15">
      <c r="C396" s="52"/>
      <c r="D396" s="52"/>
      <c r="E396" s="52"/>
      <c r="F396" s="52"/>
      <c r="G396" s="52"/>
      <c r="H396" s="52"/>
      <c r="I396" s="52"/>
      <c r="J396" s="52"/>
      <c r="K396" s="52"/>
      <c r="L396" s="52"/>
      <c r="M396" s="52"/>
      <c r="N396" s="52"/>
      <c r="O396" s="110"/>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row>
    <row r="397" spans="3:102" ht="15">
      <c r="C397" s="52"/>
      <c r="D397" s="52"/>
      <c r="E397" s="52"/>
      <c r="F397" s="52"/>
      <c r="G397" s="52"/>
      <c r="H397" s="52"/>
      <c r="I397" s="52"/>
      <c r="J397" s="52"/>
      <c r="K397" s="52"/>
      <c r="L397" s="52"/>
      <c r="M397" s="52"/>
      <c r="N397" s="52"/>
      <c r="O397" s="110"/>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row>
    <row r="398" spans="3:102" ht="15">
      <c r="C398" s="52"/>
      <c r="D398" s="52"/>
      <c r="E398" s="52"/>
      <c r="F398" s="52"/>
      <c r="G398" s="52"/>
      <c r="H398" s="52"/>
      <c r="I398" s="52"/>
      <c r="J398" s="52"/>
      <c r="K398" s="52"/>
      <c r="L398" s="52"/>
      <c r="M398" s="52"/>
      <c r="N398" s="52"/>
      <c r="O398" s="110"/>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row>
    <row r="399" spans="3:102" ht="15">
      <c r="C399" s="52"/>
      <c r="D399" s="52"/>
      <c r="E399" s="52"/>
      <c r="F399" s="52"/>
      <c r="G399" s="52"/>
      <c r="H399" s="52"/>
      <c r="I399" s="52"/>
      <c r="J399" s="52"/>
      <c r="K399" s="52"/>
      <c r="L399" s="52"/>
      <c r="M399" s="52"/>
      <c r="N399" s="52"/>
      <c r="O399" s="110"/>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row>
    <row r="400" spans="3:102" ht="15">
      <c r="C400" s="52"/>
      <c r="D400" s="52"/>
      <c r="E400" s="52"/>
      <c r="F400" s="52"/>
      <c r="G400" s="52"/>
      <c r="H400" s="52"/>
      <c r="I400" s="52"/>
      <c r="J400" s="52"/>
      <c r="K400" s="52"/>
      <c r="L400" s="52"/>
      <c r="M400" s="52"/>
      <c r="N400" s="52"/>
      <c r="O400" s="110"/>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row>
    <row r="401" spans="3:102" ht="15">
      <c r="C401" s="52"/>
      <c r="D401" s="52"/>
      <c r="E401" s="52"/>
      <c r="F401" s="52"/>
      <c r="G401" s="52"/>
      <c r="H401" s="52"/>
      <c r="I401" s="52"/>
      <c r="J401" s="52"/>
      <c r="K401" s="52"/>
      <c r="L401" s="52"/>
      <c r="M401" s="52"/>
      <c r="N401" s="52"/>
      <c r="O401" s="110"/>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row>
    <row r="402" spans="3:102" ht="15">
      <c r="C402" s="52"/>
      <c r="D402" s="52"/>
      <c r="E402" s="52"/>
      <c r="F402" s="52"/>
      <c r="G402" s="52"/>
      <c r="H402" s="52"/>
      <c r="I402" s="52"/>
      <c r="J402" s="52"/>
      <c r="K402" s="52"/>
      <c r="L402" s="52"/>
      <c r="M402" s="52"/>
      <c r="N402" s="52"/>
      <c r="O402" s="110"/>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row>
    <row r="403" spans="3:102" ht="15">
      <c r="C403" s="52"/>
      <c r="D403" s="52"/>
      <c r="E403" s="52"/>
      <c r="F403" s="52"/>
      <c r="G403" s="52"/>
      <c r="H403" s="52"/>
      <c r="I403" s="52"/>
      <c r="J403" s="52"/>
      <c r="K403" s="52"/>
      <c r="L403" s="52"/>
      <c r="M403" s="52"/>
      <c r="N403" s="52"/>
      <c r="O403" s="110"/>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row>
    <row r="404" spans="3:102" ht="15">
      <c r="C404" s="52"/>
      <c r="D404" s="52"/>
      <c r="E404" s="52"/>
      <c r="F404" s="52"/>
      <c r="G404" s="52"/>
      <c r="H404" s="52"/>
      <c r="I404" s="52"/>
      <c r="J404" s="52"/>
      <c r="K404" s="52"/>
      <c r="L404" s="52"/>
      <c r="M404" s="52"/>
      <c r="N404" s="52"/>
      <c r="O404" s="110"/>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row>
    <row r="405" spans="3:102" ht="15">
      <c r="C405" s="52"/>
      <c r="D405" s="52"/>
      <c r="E405" s="52"/>
      <c r="F405" s="52"/>
      <c r="G405" s="52"/>
      <c r="H405" s="52"/>
      <c r="I405" s="52"/>
      <c r="J405" s="52"/>
      <c r="K405" s="52"/>
      <c r="L405" s="52"/>
      <c r="M405" s="52"/>
      <c r="N405" s="52"/>
      <c r="O405" s="110"/>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row>
    <row r="406" spans="3:102" ht="15">
      <c r="C406" s="52"/>
      <c r="D406" s="52"/>
      <c r="E406" s="52"/>
      <c r="F406" s="52"/>
      <c r="G406" s="52"/>
      <c r="H406" s="52"/>
      <c r="I406" s="52"/>
      <c r="J406" s="52"/>
      <c r="K406" s="52"/>
      <c r="L406" s="52"/>
      <c r="M406" s="52"/>
      <c r="N406" s="52"/>
      <c r="O406" s="110"/>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row>
    <row r="407" spans="3:102" ht="15">
      <c r="C407" s="52"/>
      <c r="D407" s="52"/>
      <c r="E407" s="52"/>
      <c r="F407" s="52"/>
      <c r="G407" s="52"/>
      <c r="H407" s="52"/>
      <c r="I407" s="52"/>
      <c r="J407" s="52"/>
      <c r="K407" s="52"/>
      <c r="L407" s="52"/>
      <c r="M407" s="52"/>
      <c r="N407" s="52"/>
      <c r="O407" s="110"/>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row>
    <row r="408" spans="3:102" ht="15">
      <c r="C408" s="52"/>
      <c r="D408" s="52"/>
      <c r="E408" s="52"/>
      <c r="F408" s="52"/>
      <c r="G408" s="52"/>
      <c r="H408" s="52"/>
      <c r="I408" s="52"/>
      <c r="J408" s="52"/>
      <c r="K408" s="52"/>
      <c r="L408" s="52"/>
      <c r="M408" s="52"/>
      <c r="N408" s="52"/>
      <c r="O408" s="110"/>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row>
    <row r="409" spans="3:102" ht="15">
      <c r="C409" s="52"/>
      <c r="D409" s="52"/>
      <c r="E409" s="52"/>
      <c r="F409" s="52"/>
      <c r="G409" s="52"/>
      <c r="H409" s="52"/>
      <c r="I409" s="52"/>
      <c r="J409" s="52"/>
      <c r="K409" s="52"/>
      <c r="L409" s="52"/>
      <c r="M409" s="52"/>
      <c r="N409" s="52"/>
      <c r="O409" s="110"/>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row>
    <row r="410" spans="3:102" ht="15">
      <c r="C410" s="52"/>
      <c r="D410" s="52"/>
      <c r="E410" s="52"/>
      <c r="F410" s="52"/>
      <c r="G410" s="52"/>
      <c r="H410" s="52"/>
      <c r="I410" s="52"/>
      <c r="J410" s="52"/>
      <c r="K410" s="52"/>
      <c r="L410" s="52"/>
      <c r="M410" s="52"/>
      <c r="N410" s="52"/>
      <c r="O410" s="110"/>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row>
    <row r="411" spans="3:102" ht="15">
      <c r="C411" s="52"/>
      <c r="D411" s="52"/>
      <c r="E411" s="52"/>
      <c r="F411" s="52"/>
      <c r="G411" s="52"/>
      <c r="H411" s="52"/>
      <c r="I411" s="52"/>
      <c r="J411" s="52"/>
      <c r="K411" s="52"/>
      <c r="L411" s="52"/>
      <c r="M411" s="52"/>
      <c r="N411" s="52"/>
      <c r="O411" s="110"/>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row>
    <row r="412" spans="3:102" ht="15">
      <c r="C412" s="52"/>
      <c r="D412" s="52"/>
      <c r="E412" s="52"/>
      <c r="F412" s="52"/>
      <c r="G412" s="52"/>
      <c r="H412" s="52"/>
      <c r="I412" s="52"/>
      <c r="J412" s="52"/>
      <c r="K412" s="52"/>
      <c r="L412" s="52"/>
      <c r="M412" s="52"/>
      <c r="N412" s="52"/>
      <c r="O412" s="110"/>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row>
    <row r="413" spans="3:102" ht="15">
      <c r="C413" s="52"/>
      <c r="D413" s="52"/>
      <c r="E413" s="52"/>
      <c r="F413" s="52"/>
      <c r="G413" s="52"/>
      <c r="H413" s="52"/>
      <c r="I413" s="52"/>
      <c r="J413" s="52"/>
      <c r="K413" s="52"/>
      <c r="L413" s="52"/>
      <c r="M413" s="52"/>
      <c r="N413" s="52"/>
      <c r="O413" s="110"/>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row>
    <row r="414" spans="3:102" ht="15">
      <c r="C414" s="52"/>
      <c r="D414" s="52"/>
      <c r="E414" s="52"/>
      <c r="F414" s="52"/>
      <c r="G414" s="52"/>
      <c r="H414" s="52"/>
      <c r="I414" s="52"/>
      <c r="J414" s="52"/>
      <c r="K414" s="52"/>
      <c r="L414" s="52"/>
      <c r="M414" s="52"/>
      <c r="N414" s="52"/>
      <c r="O414" s="110"/>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row>
    <row r="415" spans="3:102" ht="15">
      <c r="C415" s="52"/>
      <c r="D415" s="52"/>
      <c r="E415" s="52"/>
      <c r="F415" s="52"/>
      <c r="G415" s="52"/>
      <c r="H415" s="52"/>
      <c r="I415" s="52"/>
      <c r="J415" s="52"/>
      <c r="K415" s="52"/>
      <c r="L415" s="52"/>
      <c r="M415" s="52"/>
      <c r="N415" s="52"/>
      <c r="O415" s="110"/>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row>
    <row r="416" spans="3:102" ht="15">
      <c r="C416" s="52"/>
      <c r="D416" s="52"/>
      <c r="E416" s="52"/>
      <c r="F416" s="52"/>
      <c r="G416" s="52"/>
      <c r="H416" s="52"/>
      <c r="I416" s="52"/>
      <c r="J416" s="52"/>
      <c r="K416" s="52"/>
      <c r="L416" s="52"/>
      <c r="M416" s="52"/>
      <c r="N416" s="52"/>
      <c r="O416" s="110"/>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row>
    <row r="417" spans="3:102" ht="15">
      <c r="C417" s="52"/>
      <c r="D417" s="52"/>
      <c r="E417" s="52"/>
      <c r="F417" s="52"/>
      <c r="G417" s="52"/>
      <c r="H417" s="52"/>
      <c r="I417" s="52"/>
      <c r="J417" s="52"/>
      <c r="K417" s="52"/>
      <c r="L417" s="52"/>
      <c r="M417" s="52"/>
      <c r="N417" s="52"/>
      <c r="O417" s="110"/>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row>
    <row r="418" spans="3:102" ht="15">
      <c r="C418" s="52"/>
      <c r="D418" s="52"/>
      <c r="E418" s="52"/>
      <c r="F418" s="52"/>
      <c r="G418" s="52"/>
      <c r="H418" s="52"/>
      <c r="I418" s="52"/>
      <c r="J418" s="52"/>
      <c r="K418" s="52"/>
      <c r="L418" s="52"/>
      <c r="M418" s="52"/>
      <c r="N418" s="52"/>
      <c r="O418" s="110"/>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row>
    <row r="419" spans="3:102" ht="15">
      <c r="C419" s="52"/>
      <c r="D419" s="52"/>
      <c r="E419" s="52"/>
      <c r="F419" s="52"/>
      <c r="G419" s="52"/>
      <c r="H419" s="52"/>
      <c r="I419" s="52"/>
      <c r="J419" s="52"/>
      <c r="K419" s="52"/>
      <c r="L419" s="52"/>
      <c r="M419" s="52"/>
      <c r="N419" s="52"/>
      <c r="O419" s="110"/>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row>
    <row r="420" spans="3:102" ht="15">
      <c r="C420" s="52"/>
      <c r="D420" s="52"/>
      <c r="E420" s="52"/>
      <c r="F420" s="52"/>
      <c r="G420" s="52"/>
      <c r="H420" s="52"/>
      <c r="I420" s="52"/>
      <c r="J420" s="52"/>
      <c r="K420" s="52"/>
      <c r="L420" s="52"/>
      <c r="M420" s="52"/>
      <c r="N420" s="52"/>
      <c r="O420" s="110"/>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row>
    <row r="421" spans="3:102" ht="15">
      <c r="C421" s="52"/>
      <c r="D421" s="52"/>
      <c r="E421" s="52"/>
      <c r="F421" s="52"/>
      <c r="G421" s="52"/>
      <c r="H421" s="52"/>
      <c r="I421" s="52"/>
      <c r="J421" s="52"/>
      <c r="K421" s="52"/>
      <c r="L421" s="52"/>
      <c r="M421" s="52"/>
      <c r="N421" s="52"/>
      <c r="O421" s="110"/>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row>
    <row r="422" spans="3:102" ht="15">
      <c r="C422" s="52"/>
      <c r="D422" s="52"/>
      <c r="E422" s="52"/>
      <c r="F422" s="52"/>
      <c r="G422" s="52"/>
      <c r="H422" s="52"/>
      <c r="I422" s="52"/>
      <c r="J422" s="52"/>
      <c r="K422" s="52"/>
      <c r="L422" s="52"/>
      <c r="M422" s="52"/>
      <c r="N422" s="52"/>
      <c r="O422" s="110"/>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row>
    <row r="423" spans="3:102" ht="15">
      <c r="C423" s="52"/>
      <c r="D423" s="52"/>
      <c r="E423" s="52"/>
      <c r="F423" s="52"/>
      <c r="G423" s="52"/>
      <c r="H423" s="52"/>
      <c r="I423" s="52"/>
      <c r="J423" s="52"/>
      <c r="K423" s="52"/>
      <c r="L423" s="52"/>
      <c r="M423" s="52"/>
      <c r="N423" s="52"/>
      <c r="O423" s="110"/>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row>
    <row r="424" spans="3:102" ht="15">
      <c r="C424" s="52"/>
      <c r="D424" s="52"/>
      <c r="E424" s="52"/>
      <c r="F424" s="52"/>
      <c r="G424" s="52"/>
      <c r="H424" s="52"/>
      <c r="I424" s="52"/>
      <c r="J424" s="52"/>
      <c r="K424" s="52"/>
      <c r="L424" s="52"/>
      <c r="M424" s="52"/>
      <c r="N424" s="52"/>
      <c r="O424" s="110"/>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row>
    <row r="425" spans="3:102" ht="15">
      <c r="C425" s="52"/>
      <c r="D425" s="52"/>
      <c r="E425" s="52"/>
      <c r="F425" s="52"/>
      <c r="G425" s="52"/>
      <c r="H425" s="52"/>
      <c r="I425" s="52"/>
      <c r="J425" s="52"/>
      <c r="K425" s="52"/>
      <c r="L425" s="52"/>
      <c r="M425" s="52"/>
      <c r="N425" s="52"/>
      <c r="O425" s="110"/>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row>
    <row r="426" spans="3:102" ht="15">
      <c r="C426" s="52"/>
      <c r="D426" s="52"/>
      <c r="E426" s="52"/>
      <c r="F426" s="52"/>
      <c r="G426" s="52"/>
      <c r="H426" s="52"/>
      <c r="I426" s="52"/>
      <c r="J426" s="52"/>
      <c r="K426" s="52"/>
      <c r="L426" s="52"/>
      <c r="M426" s="52"/>
      <c r="N426" s="52"/>
      <c r="O426" s="110"/>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row>
    <row r="427" spans="3:102" ht="15">
      <c r="C427" s="52"/>
      <c r="D427" s="52"/>
      <c r="E427" s="52"/>
      <c r="F427" s="52"/>
      <c r="G427" s="52"/>
      <c r="H427" s="52"/>
      <c r="I427" s="52"/>
      <c r="J427" s="52"/>
      <c r="K427" s="52"/>
      <c r="L427" s="52"/>
      <c r="M427" s="52"/>
      <c r="N427" s="52"/>
      <c r="O427" s="110"/>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row>
    <row r="428" spans="3:102" ht="15">
      <c r="C428" s="52"/>
      <c r="D428" s="52"/>
      <c r="E428" s="52"/>
      <c r="F428" s="52"/>
      <c r="G428" s="52"/>
      <c r="H428" s="52"/>
      <c r="I428" s="52"/>
      <c r="J428" s="52"/>
      <c r="K428" s="52"/>
      <c r="L428" s="52"/>
      <c r="M428" s="52"/>
      <c r="N428" s="52"/>
      <c r="O428" s="110"/>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row>
    <row r="429" spans="3:102" ht="15">
      <c r="C429" s="52"/>
      <c r="D429" s="52"/>
      <c r="E429" s="52"/>
      <c r="F429" s="52"/>
      <c r="G429" s="52"/>
      <c r="H429" s="52"/>
      <c r="I429" s="52"/>
      <c r="J429" s="52"/>
      <c r="K429" s="52"/>
      <c r="L429" s="52"/>
      <c r="M429" s="52"/>
      <c r="N429" s="52"/>
      <c r="O429" s="110"/>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row>
    <row r="430" spans="3:102" ht="15">
      <c r="C430" s="52"/>
      <c r="D430" s="52"/>
      <c r="E430" s="52"/>
      <c r="F430" s="52"/>
      <c r="G430" s="52"/>
      <c r="H430" s="52"/>
      <c r="I430" s="52"/>
      <c r="J430" s="52"/>
      <c r="K430" s="52"/>
      <c r="L430" s="52"/>
      <c r="M430" s="52"/>
      <c r="N430" s="52"/>
      <c r="O430" s="110"/>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row>
    <row r="431" spans="3:102" ht="15">
      <c r="C431" s="52"/>
      <c r="D431" s="52"/>
      <c r="E431" s="52"/>
      <c r="F431" s="52"/>
      <c r="G431" s="52"/>
      <c r="H431" s="52"/>
      <c r="I431" s="52"/>
      <c r="J431" s="52"/>
      <c r="K431" s="52"/>
      <c r="L431" s="52"/>
      <c r="M431" s="52"/>
      <c r="N431" s="52"/>
      <c r="O431" s="110"/>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row>
    <row r="432" spans="3:102" ht="15">
      <c r="C432" s="52"/>
      <c r="D432" s="52"/>
      <c r="E432" s="52"/>
      <c r="F432" s="52"/>
      <c r="G432" s="52"/>
      <c r="H432" s="52"/>
      <c r="I432" s="52"/>
      <c r="J432" s="52"/>
      <c r="K432" s="52"/>
      <c r="L432" s="52"/>
      <c r="M432" s="52"/>
      <c r="N432" s="52"/>
      <c r="O432" s="110"/>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row>
    <row r="433" spans="3:102" ht="15">
      <c r="C433" s="52"/>
      <c r="D433" s="52"/>
      <c r="E433" s="52"/>
      <c r="F433" s="52"/>
      <c r="G433" s="52"/>
      <c r="H433" s="52"/>
      <c r="I433" s="52"/>
      <c r="J433" s="52"/>
      <c r="K433" s="52"/>
      <c r="L433" s="52"/>
      <c r="M433" s="52"/>
      <c r="N433" s="52"/>
      <c r="O433" s="110"/>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row>
    <row r="434" spans="3:102" ht="15">
      <c r="C434" s="52"/>
      <c r="D434" s="52"/>
      <c r="E434" s="52"/>
      <c r="F434" s="52"/>
      <c r="G434" s="52"/>
      <c r="H434" s="52"/>
      <c r="I434" s="52"/>
      <c r="J434" s="52"/>
      <c r="K434" s="52"/>
      <c r="L434" s="52"/>
      <c r="M434" s="52"/>
      <c r="N434" s="52"/>
      <c r="O434" s="110"/>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row>
    <row r="435" spans="3:102" ht="15">
      <c r="C435" s="52"/>
      <c r="D435" s="52"/>
      <c r="E435" s="52"/>
      <c r="F435" s="52"/>
      <c r="G435" s="52"/>
      <c r="H435" s="52"/>
      <c r="I435" s="52"/>
      <c r="J435" s="52"/>
      <c r="K435" s="52"/>
      <c r="L435" s="52"/>
      <c r="M435" s="52"/>
      <c r="N435" s="52"/>
      <c r="O435" s="110"/>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row>
    <row r="436" spans="3:102" ht="15">
      <c r="C436" s="52"/>
      <c r="D436" s="52"/>
      <c r="E436" s="52"/>
      <c r="F436" s="52"/>
      <c r="G436" s="52"/>
      <c r="H436" s="52"/>
      <c r="I436" s="52"/>
      <c r="J436" s="52"/>
      <c r="K436" s="52"/>
      <c r="L436" s="52"/>
      <c r="M436" s="52"/>
      <c r="N436" s="52"/>
      <c r="O436" s="110"/>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row>
    <row r="437" spans="3:102" ht="15">
      <c r="C437" s="52"/>
      <c r="D437" s="52"/>
      <c r="E437" s="52"/>
      <c r="F437" s="52"/>
      <c r="G437" s="52"/>
      <c r="H437" s="52"/>
      <c r="I437" s="52"/>
      <c r="J437" s="52"/>
      <c r="K437" s="52"/>
      <c r="L437" s="52"/>
      <c r="M437" s="52"/>
      <c r="N437" s="52"/>
      <c r="O437" s="110"/>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row>
    <row r="438" spans="3:102" ht="15">
      <c r="C438" s="52"/>
      <c r="D438" s="52"/>
      <c r="E438" s="52"/>
      <c r="F438" s="52"/>
      <c r="G438" s="52"/>
      <c r="H438" s="52"/>
      <c r="I438" s="52"/>
      <c r="J438" s="52"/>
      <c r="K438" s="52"/>
      <c r="L438" s="52"/>
      <c r="M438" s="52"/>
      <c r="N438" s="52"/>
      <c r="O438" s="110"/>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row>
    <row r="439" spans="3:102" ht="15">
      <c r="C439" s="52"/>
      <c r="D439" s="52"/>
      <c r="E439" s="52"/>
      <c r="F439" s="52"/>
      <c r="G439" s="52"/>
      <c r="H439" s="52"/>
      <c r="I439" s="52"/>
      <c r="J439" s="52"/>
      <c r="K439" s="52"/>
      <c r="L439" s="52"/>
      <c r="M439" s="52"/>
      <c r="N439" s="52"/>
      <c r="O439" s="110"/>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row>
    <row r="440" spans="3:102" ht="15">
      <c r="C440" s="52"/>
      <c r="D440" s="52"/>
      <c r="E440" s="52"/>
      <c r="F440" s="52"/>
      <c r="G440" s="52"/>
      <c r="H440" s="52"/>
      <c r="I440" s="52"/>
      <c r="J440" s="52"/>
      <c r="K440" s="52"/>
      <c r="L440" s="52"/>
      <c r="M440" s="52"/>
      <c r="N440" s="52"/>
      <c r="O440" s="110"/>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row>
    <row r="441" spans="3:102" ht="15">
      <c r="C441" s="52"/>
      <c r="D441" s="52"/>
      <c r="E441" s="52"/>
      <c r="F441" s="52"/>
      <c r="G441" s="52"/>
      <c r="H441" s="52"/>
      <c r="I441" s="52"/>
      <c r="J441" s="52"/>
      <c r="K441" s="52"/>
      <c r="L441" s="52"/>
      <c r="M441" s="52"/>
      <c r="N441" s="52"/>
      <c r="O441" s="110"/>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row>
    <row r="442" spans="3:102" ht="15">
      <c r="C442" s="52"/>
      <c r="D442" s="52"/>
      <c r="E442" s="52"/>
      <c r="F442" s="52"/>
      <c r="G442" s="52"/>
      <c r="H442" s="52"/>
      <c r="I442" s="52"/>
      <c r="J442" s="52"/>
      <c r="K442" s="52"/>
      <c r="L442" s="52"/>
      <c r="M442" s="52"/>
      <c r="N442" s="52"/>
      <c r="O442" s="110"/>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row>
    <row r="443" spans="3:102" ht="15">
      <c r="C443" s="52"/>
      <c r="D443" s="52"/>
      <c r="E443" s="52"/>
      <c r="F443" s="52"/>
      <c r="G443" s="52"/>
      <c r="H443" s="52"/>
      <c r="I443" s="52"/>
      <c r="J443" s="52"/>
      <c r="K443" s="52"/>
      <c r="L443" s="52"/>
      <c r="M443" s="52"/>
      <c r="N443" s="52"/>
      <c r="O443" s="110"/>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row>
    <row r="444" spans="3:102" ht="15">
      <c r="C444" s="52"/>
      <c r="D444" s="52"/>
      <c r="E444" s="52"/>
      <c r="F444" s="52"/>
      <c r="G444" s="52"/>
      <c r="H444" s="52"/>
      <c r="I444" s="52"/>
      <c r="J444" s="52"/>
      <c r="K444" s="52"/>
      <c r="L444" s="52"/>
      <c r="M444" s="52"/>
      <c r="N444" s="52"/>
      <c r="O444" s="110"/>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row>
    <row r="445" spans="3:102" ht="15">
      <c r="C445" s="52"/>
      <c r="D445" s="52"/>
      <c r="E445" s="52"/>
      <c r="F445" s="52"/>
      <c r="G445" s="52"/>
      <c r="H445" s="52"/>
      <c r="I445" s="52"/>
      <c r="J445" s="52"/>
      <c r="K445" s="52"/>
      <c r="L445" s="52"/>
      <c r="M445" s="52"/>
      <c r="N445" s="52"/>
      <c r="O445" s="110"/>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row>
    <row r="446" spans="3:102" ht="15">
      <c r="C446" s="52"/>
      <c r="D446" s="52"/>
      <c r="E446" s="52"/>
      <c r="F446" s="52"/>
      <c r="G446" s="52"/>
      <c r="H446" s="52"/>
      <c r="I446" s="52"/>
      <c r="J446" s="52"/>
      <c r="K446" s="52"/>
      <c r="L446" s="52"/>
      <c r="M446" s="52"/>
      <c r="N446" s="52"/>
      <c r="O446" s="110"/>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row>
    <row r="447" spans="3:102" ht="15">
      <c r="C447" s="52"/>
      <c r="D447" s="52"/>
      <c r="E447" s="52"/>
      <c r="F447" s="52"/>
      <c r="G447" s="52"/>
      <c r="H447" s="52"/>
      <c r="I447" s="52"/>
      <c r="J447" s="52"/>
      <c r="K447" s="52"/>
      <c r="L447" s="52"/>
      <c r="M447" s="52"/>
      <c r="N447" s="52"/>
      <c r="O447" s="110"/>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row>
    <row r="448" spans="3:102" ht="15">
      <c r="C448" s="52"/>
      <c r="D448" s="52"/>
      <c r="E448" s="52"/>
      <c r="F448" s="52"/>
      <c r="G448" s="52"/>
      <c r="H448" s="52"/>
      <c r="I448" s="52"/>
      <c r="J448" s="52"/>
      <c r="K448" s="52"/>
      <c r="L448" s="52"/>
      <c r="M448" s="52"/>
      <c r="N448" s="52"/>
      <c r="O448" s="110"/>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52"/>
      <c r="CD448" s="52"/>
      <c r="CE448" s="52"/>
      <c r="CF448" s="52"/>
      <c r="CG448" s="52"/>
      <c r="CH448" s="52"/>
      <c r="CI448" s="52"/>
      <c r="CJ448" s="52"/>
      <c r="CK448" s="52"/>
      <c r="CL448" s="52"/>
      <c r="CM448" s="52"/>
      <c r="CN448" s="52"/>
      <c r="CO448" s="52"/>
      <c r="CP448" s="52"/>
      <c r="CQ448" s="52"/>
      <c r="CR448" s="52"/>
      <c r="CS448" s="52"/>
      <c r="CT448" s="52"/>
      <c r="CU448" s="52"/>
      <c r="CV448" s="52"/>
      <c r="CW448" s="52"/>
      <c r="CX448" s="52"/>
    </row>
    <row r="449" spans="3:102" ht="15">
      <c r="C449" s="52"/>
      <c r="D449" s="52"/>
      <c r="E449" s="52"/>
      <c r="F449" s="52"/>
      <c r="G449" s="52"/>
      <c r="H449" s="52"/>
      <c r="I449" s="52"/>
      <c r="J449" s="52"/>
      <c r="K449" s="52"/>
      <c r="L449" s="52"/>
      <c r="M449" s="52"/>
      <c r="N449" s="52"/>
      <c r="O449" s="110"/>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52"/>
      <c r="CD449" s="52"/>
      <c r="CE449" s="52"/>
      <c r="CF449" s="52"/>
      <c r="CG449" s="52"/>
      <c r="CH449" s="52"/>
      <c r="CI449" s="52"/>
      <c r="CJ449" s="52"/>
      <c r="CK449" s="52"/>
      <c r="CL449" s="52"/>
      <c r="CM449" s="52"/>
      <c r="CN449" s="52"/>
      <c r="CO449" s="52"/>
      <c r="CP449" s="52"/>
      <c r="CQ449" s="52"/>
      <c r="CR449" s="52"/>
      <c r="CS449" s="52"/>
      <c r="CT449" s="52"/>
      <c r="CU449" s="52"/>
      <c r="CV449" s="52"/>
      <c r="CW449" s="52"/>
      <c r="CX449" s="52"/>
    </row>
    <row r="450" spans="3:102" ht="15">
      <c r="C450" s="52"/>
      <c r="D450" s="52"/>
      <c r="E450" s="52"/>
      <c r="F450" s="52"/>
      <c r="G450" s="52"/>
      <c r="H450" s="52"/>
      <c r="I450" s="52"/>
      <c r="J450" s="52"/>
      <c r="K450" s="52"/>
      <c r="L450" s="52"/>
      <c r="M450" s="52"/>
      <c r="N450" s="52"/>
      <c r="O450" s="110"/>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52"/>
      <c r="CD450" s="52"/>
      <c r="CE450" s="52"/>
      <c r="CF450" s="52"/>
      <c r="CG450" s="52"/>
      <c r="CH450" s="52"/>
      <c r="CI450" s="52"/>
      <c r="CJ450" s="52"/>
      <c r="CK450" s="52"/>
      <c r="CL450" s="52"/>
      <c r="CM450" s="52"/>
      <c r="CN450" s="52"/>
      <c r="CO450" s="52"/>
      <c r="CP450" s="52"/>
      <c r="CQ450" s="52"/>
      <c r="CR450" s="52"/>
      <c r="CS450" s="52"/>
      <c r="CT450" s="52"/>
      <c r="CU450" s="52"/>
      <c r="CV450" s="52"/>
      <c r="CW450" s="52"/>
      <c r="CX450" s="52"/>
    </row>
    <row r="451" spans="3:102" ht="15">
      <c r="C451" s="52"/>
      <c r="D451" s="52"/>
      <c r="E451" s="52"/>
      <c r="F451" s="52"/>
      <c r="G451" s="52"/>
      <c r="H451" s="52"/>
      <c r="I451" s="52"/>
      <c r="J451" s="52"/>
      <c r="K451" s="52"/>
      <c r="L451" s="52"/>
      <c r="M451" s="52"/>
      <c r="N451" s="52"/>
      <c r="O451" s="110"/>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52"/>
      <c r="CD451" s="52"/>
      <c r="CE451" s="52"/>
      <c r="CF451" s="52"/>
      <c r="CG451" s="52"/>
      <c r="CH451" s="52"/>
      <c r="CI451" s="52"/>
      <c r="CJ451" s="52"/>
      <c r="CK451" s="52"/>
      <c r="CL451" s="52"/>
      <c r="CM451" s="52"/>
      <c r="CN451" s="52"/>
      <c r="CO451" s="52"/>
      <c r="CP451" s="52"/>
      <c r="CQ451" s="52"/>
      <c r="CR451" s="52"/>
      <c r="CS451" s="52"/>
      <c r="CT451" s="52"/>
      <c r="CU451" s="52"/>
      <c r="CV451" s="52"/>
      <c r="CW451" s="52"/>
      <c r="CX451" s="52"/>
    </row>
    <row r="452" spans="3:102" ht="15">
      <c r="C452" s="52"/>
      <c r="D452" s="52"/>
      <c r="E452" s="52"/>
      <c r="F452" s="52"/>
      <c r="G452" s="52"/>
      <c r="H452" s="52"/>
      <c r="I452" s="52"/>
      <c r="J452" s="52"/>
      <c r="K452" s="52"/>
      <c r="L452" s="52"/>
      <c r="M452" s="52"/>
      <c r="N452" s="52"/>
      <c r="O452" s="110"/>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52"/>
      <c r="CD452" s="52"/>
      <c r="CE452" s="52"/>
      <c r="CF452" s="52"/>
      <c r="CG452" s="52"/>
      <c r="CH452" s="52"/>
      <c r="CI452" s="52"/>
      <c r="CJ452" s="52"/>
      <c r="CK452" s="52"/>
      <c r="CL452" s="52"/>
      <c r="CM452" s="52"/>
      <c r="CN452" s="52"/>
      <c r="CO452" s="52"/>
      <c r="CP452" s="52"/>
      <c r="CQ452" s="52"/>
      <c r="CR452" s="52"/>
      <c r="CS452" s="52"/>
      <c r="CT452" s="52"/>
      <c r="CU452" s="52"/>
      <c r="CV452" s="52"/>
      <c r="CW452" s="52"/>
      <c r="CX452" s="52"/>
    </row>
    <row r="453" spans="3:102" ht="15">
      <c r="C453" s="52"/>
      <c r="D453" s="52"/>
      <c r="E453" s="52"/>
      <c r="F453" s="52"/>
      <c r="G453" s="52"/>
      <c r="H453" s="52"/>
      <c r="I453" s="52"/>
      <c r="J453" s="52"/>
      <c r="K453" s="52"/>
      <c r="L453" s="52"/>
      <c r="M453" s="52"/>
      <c r="N453" s="52"/>
      <c r="O453" s="110"/>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52"/>
      <c r="CD453" s="52"/>
      <c r="CE453" s="52"/>
      <c r="CF453" s="52"/>
      <c r="CG453" s="52"/>
      <c r="CH453" s="52"/>
      <c r="CI453" s="52"/>
      <c r="CJ453" s="52"/>
      <c r="CK453" s="52"/>
      <c r="CL453" s="52"/>
      <c r="CM453" s="52"/>
      <c r="CN453" s="52"/>
      <c r="CO453" s="52"/>
      <c r="CP453" s="52"/>
      <c r="CQ453" s="52"/>
      <c r="CR453" s="52"/>
      <c r="CS453" s="52"/>
      <c r="CT453" s="52"/>
      <c r="CU453" s="52"/>
      <c r="CV453" s="52"/>
      <c r="CW453" s="52"/>
      <c r="CX453" s="52"/>
    </row>
    <row r="454" spans="3:102" ht="15">
      <c r="C454" s="52"/>
      <c r="D454" s="52"/>
      <c r="E454" s="52"/>
      <c r="F454" s="52"/>
      <c r="G454" s="52"/>
      <c r="H454" s="52"/>
      <c r="I454" s="52"/>
      <c r="J454" s="52"/>
      <c r="K454" s="52"/>
      <c r="L454" s="52"/>
      <c r="M454" s="52"/>
      <c r="N454" s="52"/>
      <c r="O454" s="110"/>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52"/>
      <c r="CD454" s="52"/>
      <c r="CE454" s="52"/>
      <c r="CF454" s="52"/>
      <c r="CG454" s="52"/>
      <c r="CH454" s="52"/>
      <c r="CI454" s="52"/>
      <c r="CJ454" s="52"/>
      <c r="CK454" s="52"/>
      <c r="CL454" s="52"/>
      <c r="CM454" s="52"/>
      <c r="CN454" s="52"/>
      <c r="CO454" s="52"/>
      <c r="CP454" s="52"/>
      <c r="CQ454" s="52"/>
      <c r="CR454" s="52"/>
      <c r="CS454" s="52"/>
      <c r="CT454" s="52"/>
      <c r="CU454" s="52"/>
      <c r="CV454" s="52"/>
      <c r="CW454" s="52"/>
      <c r="CX454" s="52"/>
    </row>
    <row r="455" spans="3:102" ht="15">
      <c r="C455" s="52"/>
      <c r="D455" s="52"/>
      <c r="E455" s="52"/>
      <c r="F455" s="52"/>
      <c r="G455" s="52"/>
      <c r="H455" s="52"/>
      <c r="I455" s="52"/>
      <c r="J455" s="52"/>
      <c r="K455" s="52"/>
      <c r="L455" s="52"/>
      <c r="M455" s="52"/>
      <c r="N455" s="52"/>
      <c r="O455" s="110"/>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52"/>
      <c r="CD455" s="52"/>
      <c r="CE455" s="52"/>
      <c r="CF455" s="52"/>
      <c r="CG455" s="52"/>
      <c r="CH455" s="52"/>
      <c r="CI455" s="52"/>
      <c r="CJ455" s="52"/>
      <c r="CK455" s="52"/>
      <c r="CL455" s="52"/>
      <c r="CM455" s="52"/>
      <c r="CN455" s="52"/>
      <c r="CO455" s="52"/>
      <c r="CP455" s="52"/>
      <c r="CQ455" s="52"/>
      <c r="CR455" s="52"/>
      <c r="CS455" s="52"/>
      <c r="CT455" s="52"/>
      <c r="CU455" s="52"/>
      <c r="CV455" s="52"/>
      <c r="CW455" s="52"/>
      <c r="CX455" s="52"/>
    </row>
    <row r="456" spans="3:102" ht="15">
      <c r="C456" s="52"/>
      <c r="D456" s="52"/>
      <c r="E456" s="52"/>
      <c r="F456" s="52"/>
      <c r="G456" s="52"/>
      <c r="H456" s="52"/>
      <c r="I456" s="52"/>
      <c r="J456" s="52"/>
      <c r="K456" s="52"/>
      <c r="L456" s="52"/>
      <c r="M456" s="52"/>
      <c r="N456" s="52"/>
      <c r="O456" s="110"/>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52"/>
      <c r="CD456" s="52"/>
      <c r="CE456" s="52"/>
      <c r="CF456" s="52"/>
      <c r="CG456" s="52"/>
      <c r="CH456" s="52"/>
      <c r="CI456" s="52"/>
      <c r="CJ456" s="52"/>
      <c r="CK456" s="52"/>
      <c r="CL456" s="52"/>
      <c r="CM456" s="52"/>
      <c r="CN456" s="52"/>
      <c r="CO456" s="52"/>
      <c r="CP456" s="52"/>
      <c r="CQ456" s="52"/>
      <c r="CR456" s="52"/>
      <c r="CS456" s="52"/>
      <c r="CT456" s="52"/>
      <c r="CU456" s="52"/>
      <c r="CV456" s="52"/>
      <c r="CW456" s="52"/>
      <c r="CX456" s="52"/>
    </row>
    <row r="457" spans="3:102" ht="15">
      <c r="C457" s="52"/>
      <c r="D457" s="52"/>
      <c r="E457" s="52"/>
      <c r="F457" s="52"/>
      <c r="G457" s="52"/>
      <c r="H457" s="52"/>
      <c r="I457" s="52"/>
      <c r="J457" s="52"/>
      <c r="K457" s="52"/>
      <c r="L457" s="52"/>
      <c r="M457" s="52"/>
      <c r="N457" s="52"/>
      <c r="O457" s="110"/>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52"/>
      <c r="CD457" s="52"/>
      <c r="CE457" s="52"/>
      <c r="CF457" s="52"/>
      <c r="CG457" s="52"/>
      <c r="CH457" s="52"/>
      <c r="CI457" s="52"/>
      <c r="CJ457" s="52"/>
      <c r="CK457" s="52"/>
      <c r="CL457" s="52"/>
      <c r="CM457" s="52"/>
      <c r="CN457" s="52"/>
      <c r="CO457" s="52"/>
      <c r="CP457" s="52"/>
      <c r="CQ457" s="52"/>
      <c r="CR457" s="52"/>
      <c r="CS457" s="52"/>
      <c r="CT457" s="52"/>
      <c r="CU457" s="52"/>
      <c r="CV457" s="52"/>
      <c r="CW457" s="52"/>
      <c r="CX457" s="52"/>
    </row>
    <row r="458" spans="3:102" ht="15">
      <c r="C458" s="52"/>
      <c r="D458" s="52"/>
      <c r="E458" s="52"/>
      <c r="F458" s="52"/>
      <c r="G458" s="52"/>
      <c r="H458" s="52"/>
      <c r="I458" s="52"/>
      <c r="J458" s="52"/>
      <c r="K458" s="52"/>
      <c r="L458" s="52"/>
      <c r="M458" s="52"/>
      <c r="N458" s="52"/>
      <c r="O458" s="110"/>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52"/>
      <c r="CD458" s="52"/>
      <c r="CE458" s="52"/>
      <c r="CF458" s="52"/>
      <c r="CG458" s="52"/>
      <c r="CH458" s="52"/>
      <c r="CI458" s="52"/>
      <c r="CJ458" s="52"/>
      <c r="CK458" s="52"/>
      <c r="CL458" s="52"/>
      <c r="CM458" s="52"/>
      <c r="CN458" s="52"/>
      <c r="CO458" s="52"/>
      <c r="CP458" s="52"/>
      <c r="CQ458" s="52"/>
      <c r="CR458" s="52"/>
      <c r="CS458" s="52"/>
      <c r="CT458" s="52"/>
      <c r="CU458" s="52"/>
      <c r="CV458" s="52"/>
      <c r="CW458" s="52"/>
      <c r="CX458" s="52"/>
    </row>
    <row r="459" spans="3:102" ht="15">
      <c r="C459" s="52"/>
      <c r="D459" s="52"/>
      <c r="E459" s="52"/>
      <c r="F459" s="52"/>
      <c r="G459" s="52"/>
      <c r="H459" s="52"/>
      <c r="I459" s="52"/>
      <c r="J459" s="52"/>
      <c r="K459" s="52"/>
      <c r="L459" s="52"/>
      <c r="M459" s="52"/>
      <c r="N459" s="52"/>
      <c r="O459" s="110"/>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52"/>
      <c r="CD459" s="52"/>
      <c r="CE459" s="52"/>
      <c r="CF459" s="52"/>
      <c r="CG459" s="52"/>
      <c r="CH459" s="52"/>
      <c r="CI459" s="52"/>
      <c r="CJ459" s="52"/>
      <c r="CK459" s="52"/>
      <c r="CL459" s="52"/>
      <c r="CM459" s="52"/>
      <c r="CN459" s="52"/>
      <c r="CO459" s="52"/>
      <c r="CP459" s="52"/>
      <c r="CQ459" s="52"/>
      <c r="CR459" s="52"/>
      <c r="CS459" s="52"/>
      <c r="CT459" s="52"/>
      <c r="CU459" s="52"/>
      <c r="CV459" s="52"/>
      <c r="CW459" s="52"/>
      <c r="CX459" s="52"/>
    </row>
    <row r="460" spans="3:102" ht="15">
      <c r="C460" s="52"/>
      <c r="D460" s="52"/>
      <c r="E460" s="52"/>
      <c r="F460" s="52"/>
      <c r="G460" s="52"/>
      <c r="H460" s="52"/>
      <c r="I460" s="52"/>
      <c r="J460" s="52"/>
      <c r="K460" s="52"/>
      <c r="L460" s="52"/>
      <c r="M460" s="52"/>
      <c r="N460" s="52"/>
      <c r="O460" s="110"/>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52"/>
      <c r="CD460" s="52"/>
      <c r="CE460" s="52"/>
      <c r="CF460" s="52"/>
      <c r="CG460" s="52"/>
      <c r="CH460" s="52"/>
      <c r="CI460" s="52"/>
      <c r="CJ460" s="52"/>
      <c r="CK460" s="52"/>
      <c r="CL460" s="52"/>
      <c r="CM460" s="52"/>
      <c r="CN460" s="52"/>
      <c r="CO460" s="52"/>
      <c r="CP460" s="52"/>
      <c r="CQ460" s="52"/>
      <c r="CR460" s="52"/>
      <c r="CS460" s="52"/>
      <c r="CT460" s="52"/>
      <c r="CU460" s="52"/>
      <c r="CV460" s="52"/>
      <c r="CW460" s="52"/>
      <c r="CX460" s="52"/>
    </row>
    <row r="461" spans="3:102" ht="15">
      <c r="C461" s="52"/>
      <c r="D461" s="52"/>
      <c r="E461" s="52"/>
      <c r="F461" s="52"/>
      <c r="G461" s="52"/>
      <c r="H461" s="52"/>
      <c r="I461" s="52"/>
      <c r="J461" s="52"/>
      <c r="K461" s="52"/>
      <c r="L461" s="52"/>
      <c r="M461" s="52"/>
      <c r="N461" s="52"/>
      <c r="O461" s="110"/>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52"/>
      <c r="CD461" s="52"/>
      <c r="CE461" s="52"/>
      <c r="CF461" s="52"/>
      <c r="CG461" s="52"/>
      <c r="CH461" s="52"/>
      <c r="CI461" s="52"/>
      <c r="CJ461" s="52"/>
      <c r="CK461" s="52"/>
      <c r="CL461" s="52"/>
      <c r="CM461" s="52"/>
      <c r="CN461" s="52"/>
      <c r="CO461" s="52"/>
      <c r="CP461" s="52"/>
      <c r="CQ461" s="52"/>
      <c r="CR461" s="52"/>
      <c r="CS461" s="52"/>
      <c r="CT461" s="52"/>
      <c r="CU461" s="52"/>
      <c r="CV461" s="52"/>
      <c r="CW461" s="52"/>
      <c r="CX461" s="52"/>
    </row>
    <row r="462" spans="3:102" ht="15">
      <c r="C462" s="52"/>
      <c r="D462" s="52"/>
      <c r="E462" s="52"/>
      <c r="F462" s="52"/>
      <c r="G462" s="52"/>
      <c r="H462" s="52"/>
      <c r="I462" s="52"/>
      <c r="J462" s="52"/>
      <c r="K462" s="52"/>
      <c r="L462" s="52"/>
      <c r="M462" s="52"/>
      <c r="N462" s="52"/>
      <c r="O462" s="110"/>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52"/>
      <c r="CD462" s="52"/>
      <c r="CE462" s="52"/>
      <c r="CF462" s="52"/>
      <c r="CG462" s="52"/>
      <c r="CH462" s="52"/>
      <c r="CI462" s="52"/>
      <c r="CJ462" s="52"/>
      <c r="CK462" s="52"/>
      <c r="CL462" s="52"/>
      <c r="CM462" s="52"/>
      <c r="CN462" s="52"/>
      <c r="CO462" s="52"/>
      <c r="CP462" s="52"/>
      <c r="CQ462" s="52"/>
      <c r="CR462" s="52"/>
      <c r="CS462" s="52"/>
      <c r="CT462" s="52"/>
      <c r="CU462" s="52"/>
      <c r="CV462" s="52"/>
      <c r="CW462" s="52"/>
      <c r="CX462" s="52"/>
    </row>
    <row r="463" spans="3:102" ht="15">
      <c r="C463" s="52"/>
      <c r="D463" s="52"/>
      <c r="E463" s="52"/>
      <c r="F463" s="52"/>
      <c r="G463" s="52"/>
      <c r="H463" s="52"/>
      <c r="I463" s="52"/>
      <c r="J463" s="52"/>
      <c r="K463" s="52"/>
      <c r="L463" s="52"/>
      <c r="M463" s="52"/>
      <c r="N463" s="52"/>
      <c r="O463" s="110"/>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52"/>
      <c r="CD463" s="52"/>
      <c r="CE463" s="52"/>
      <c r="CF463" s="52"/>
      <c r="CG463" s="52"/>
      <c r="CH463" s="52"/>
      <c r="CI463" s="52"/>
      <c r="CJ463" s="52"/>
      <c r="CK463" s="52"/>
      <c r="CL463" s="52"/>
      <c r="CM463" s="52"/>
      <c r="CN463" s="52"/>
      <c r="CO463" s="52"/>
      <c r="CP463" s="52"/>
      <c r="CQ463" s="52"/>
      <c r="CR463" s="52"/>
      <c r="CS463" s="52"/>
      <c r="CT463" s="52"/>
      <c r="CU463" s="52"/>
      <c r="CV463" s="52"/>
      <c r="CW463" s="52"/>
      <c r="CX463" s="52"/>
    </row>
    <row r="464" spans="3:102" ht="15">
      <c r="C464" s="52"/>
      <c r="D464" s="52"/>
      <c r="E464" s="52"/>
      <c r="F464" s="52"/>
      <c r="G464" s="52"/>
      <c r="H464" s="52"/>
      <c r="I464" s="52"/>
      <c r="J464" s="52"/>
      <c r="K464" s="52"/>
      <c r="L464" s="52"/>
      <c r="M464" s="52"/>
      <c r="N464" s="52"/>
      <c r="O464" s="110"/>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52"/>
      <c r="CD464" s="52"/>
      <c r="CE464" s="52"/>
      <c r="CF464" s="52"/>
      <c r="CG464" s="52"/>
      <c r="CH464" s="52"/>
      <c r="CI464" s="52"/>
      <c r="CJ464" s="52"/>
      <c r="CK464" s="52"/>
      <c r="CL464" s="52"/>
      <c r="CM464" s="52"/>
      <c r="CN464" s="52"/>
      <c r="CO464" s="52"/>
      <c r="CP464" s="52"/>
      <c r="CQ464" s="52"/>
      <c r="CR464" s="52"/>
      <c r="CS464" s="52"/>
      <c r="CT464" s="52"/>
      <c r="CU464" s="52"/>
      <c r="CV464" s="52"/>
      <c r="CW464" s="52"/>
      <c r="CX464" s="52"/>
    </row>
    <row r="465" spans="3:102" ht="15">
      <c r="C465" s="52"/>
      <c r="D465" s="52"/>
      <c r="E465" s="52"/>
      <c r="F465" s="52"/>
      <c r="G465" s="52"/>
      <c r="H465" s="52"/>
      <c r="I465" s="52"/>
      <c r="J465" s="52"/>
      <c r="K465" s="52"/>
      <c r="L465" s="52"/>
      <c r="M465" s="52"/>
      <c r="N465" s="52"/>
      <c r="O465" s="110"/>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52"/>
      <c r="CD465" s="52"/>
      <c r="CE465" s="52"/>
      <c r="CF465" s="52"/>
      <c r="CG465" s="52"/>
      <c r="CH465" s="52"/>
      <c r="CI465" s="52"/>
      <c r="CJ465" s="52"/>
      <c r="CK465" s="52"/>
      <c r="CL465" s="52"/>
      <c r="CM465" s="52"/>
      <c r="CN465" s="52"/>
      <c r="CO465" s="52"/>
      <c r="CP465" s="52"/>
      <c r="CQ465" s="52"/>
      <c r="CR465" s="52"/>
      <c r="CS465" s="52"/>
      <c r="CT465" s="52"/>
      <c r="CU465" s="52"/>
      <c r="CV465" s="52"/>
      <c r="CW465" s="52"/>
      <c r="CX465" s="52"/>
    </row>
    <row r="466" spans="3:102" ht="15">
      <c r="C466" s="52"/>
      <c r="D466" s="52"/>
      <c r="E466" s="52"/>
      <c r="F466" s="52"/>
      <c r="G466" s="52"/>
      <c r="H466" s="52"/>
      <c r="I466" s="52"/>
      <c r="J466" s="52"/>
      <c r="K466" s="52"/>
      <c r="L466" s="52"/>
      <c r="M466" s="52"/>
      <c r="N466" s="52"/>
      <c r="O466" s="110"/>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52"/>
      <c r="CD466" s="52"/>
      <c r="CE466" s="52"/>
      <c r="CF466" s="52"/>
      <c r="CG466" s="52"/>
      <c r="CH466" s="52"/>
      <c r="CI466" s="52"/>
      <c r="CJ466" s="52"/>
      <c r="CK466" s="52"/>
      <c r="CL466" s="52"/>
      <c r="CM466" s="52"/>
      <c r="CN466" s="52"/>
      <c r="CO466" s="52"/>
      <c r="CP466" s="52"/>
      <c r="CQ466" s="52"/>
      <c r="CR466" s="52"/>
      <c r="CS466" s="52"/>
      <c r="CT466" s="52"/>
      <c r="CU466" s="52"/>
      <c r="CV466" s="52"/>
      <c r="CW466" s="52"/>
      <c r="CX466" s="52"/>
    </row>
    <row r="467" spans="3:102" ht="15">
      <c r="C467" s="52"/>
      <c r="D467" s="52"/>
      <c r="E467" s="52"/>
      <c r="F467" s="52"/>
      <c r="G467" s="52"/>
      <c r="H467" s="52"/>
      <c r="I467" s="52"/>
      <c r="J467" s="52"/>
      <c r="K467" s="52"/>
      <c r="L467" s="52"/>
      <c r="M467" s="52"/>
      <c r="N467" s="52"/>
      <c r="O467" s="110"/>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52"/>
      <c r="CD467" s="52"/>
      <c r="CE467" s="52"/>
      <c r="CF467" s="52"/>
      <c r="CG467" s="52"/>
      <c r="CH467" s="52"/>
      <c r="CI467" s="52"/>
      <c r="CJ467" s="52"/>
      <c r="CK467" s="52"/>
      <c r="CL467" s="52"/>
      <c r="CM467" s="52"/>
      <c r="CN467" s="52"/>
      <c r="CO467" s="52"/>
      <c r="CP467" s="52"/>
      <c r="CQ467" s="52"/>
      <c r="CR467" s="52"/>
      <c r="CS467" s="52"/>
      <c r="CT467" s="52"/>
      <c r="CU467" s="52"/>
      <c r="CV467" s="52"/>
      <c r="CW467" s="52"/>
      <c r="CX467" s="52"/>
    </row>
    <row r="468" spans="3:102" ht="15">
      <c r="C468" s="52"/>
      <c r="D468" s="52"/>
      <c r="E468" s="52"/>
      <c r="F468" s="52"/>
      <c r="G468" s="52"/>
      <c r="H468" s="52"/>
      <c r="I468" s="52"/>
      <c r="J468" s="52"/>
      <c r="K468" s="52"/>
      <c r="L468" s="52"/>
      <c r="M468" s="52"/>
      <c r="N468" s="52"/>
      <c r="O468" s="110"/>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52"/>
      <c r="CD468" s="52"/>
      <c r="CE468" s="52"/>
      <c r="CF468" s="52"/>
      <c r="CG468" s="52"/>
      <c r="CH468" s="52"/>
      <c r="CI468" s="52"/>
      <c r="CJ468" s="52"/>
      <c r="CK468" s="52"/>
      <c r="CL468" s="52"/>
      <c r="CM468" s="52"/>
      <c r="CN468" s="52"/>
      <c r="CO468" s="52"/>
      <c r="CP468" s="52"/>
      <c r="CQ468" s="52"/>
      <c r="CR468" s="52"/>
      <c r="CS468" s="52"/>
      <c r="CT468" s="52"/>
      <c r="CU468" s="52"/>
      <c r="CV468" s="52"/>
      <c r="CW468" s="52"/>
      <c r="CX468" s="52"/>
    </row>
    <row r="469" spans="3:102" ht="15">
      <c r="C469" s="52"/>
      <c r="D469" s="52"/>
      <c r="E469" s="52"/>
      <c r="F469" s="52"/>
      <c r="G469" s="52"/>
      <c r="H469" s="52"/>
      <c r="I469" s="52"/>
      <c r="J469" s="52"/>
      <c r="K469" s="52"/>
      <c r="L469" s="52"/>
      <c r="M469" s="52"/>
      <c r="N469" s="52"/>
      <c r="O469" s="110"/>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52"/>
      <c r="CD469" s="52"/>
      <c r="CE469" s="52"/>
      <c r="CF469" s="52"/>
      <c r="CG469" s="52"/>
      <c r="CH469" s="52"/>
      <c r="CI469" s="52"/>
      <c r="CJ469" s="52"/>
      <c r="CK469" s="52"/>
      <c r="CL469" s="52"/>
      <c r="CM469" s="52"/>
      <c r="CN469" s="52"/>
      <c r="CO469" s="52"/>
      <c r="CP469" s="52"/>
      <c r="CQ469" s="52"/>
      <c r="CR469" s="52"/>
      <c r="CS469" s="52"/>
      <c r="CT469" s="52"/>
      <c r="CU469" s="52"/>
      <c r="CV469" s="52"/>
      <c r="CW469" s="52"/>
      <c r="CX469" s="52"/>
    </row>
    <row r="470" spans="3:102" ht="15">
      <c r="C470" s="52"/>
      <c r="D470" s="52"/>
      <c r="E470" s="52"/>
      <c r="F470" s="52"/>
      <c r="G470" s="52"/>
      <c r="H470" s="52"/>
      <c r="I470" s="52"/>
      <c r="J470" s="52"/>
      <c r="K470" s="52"/>
      <c r="L470" s="52"/>
      <c r="M470" s="52"/>
      <c r="N470" s="52"/>
      <c r="O470" s="110"/>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52"/>
      <c r="CD470" s="52"/>
      <c r="CE470" s="52"/>
      <c r="CF470" s="52"/>
      <c r="CG470" s="52"/>
      <c r="CH470" s="52"/>
      <c r="CI470" s="52"/>
      <c r="CJ470" s="52"/>
      <c r="CK470" s="52"/>
      <c r="CL470" s="52"/>
      <c r="CM470" s="52"/>
      <c r="CN470" s="52"/>
      <c r="CO470" s="52"/>
      <c r="CP470" s="52"/>
      <c r="CQ470" s="52"/>
      <c r="CR470" s="52"/>
      <c r="CS470" s="52"/>
      <c r="CT470" s="52"/>
      <c r="CU470" s="52"/>
      <c r="CV470" s="52"/>
      <c r="CW470" s="52"/>
      <c r="CX470" s="52"/>
    </row>
    <row r="471" spans="3:102" ht="15">
      <c r="C471" s="52"/>
      <c r="D471" s="52"/>
      <c r="E471" s="52"/>
      <c r="F471" s="52"/>
      <c r="G471" s="52"/>
      <c r="H471" s="52"/>
      <c r="I471" s="52"/>
      <c r="J471" s="52"/>
      <c r="K471" s="52"/>
      <c r="L471" s="52"/>
      <c r="M471" s="52"/>
      <c r="N471" s="52"/>
      <c r="O471" s="110"/>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52"/>
      <c r="CD471" s="52"/>
      <c r="CE471" s="52"/>
      <c r="CF471" s="52"/>
      <c r="CG471" s="52"/>
      <c r="CH471" s="52"/>
      <c r="CI471" s="52"/>
      <c r="CJ471" s="52"/>
      <c r="CK471" s="52"/>
      <c r="CL471" s="52"/>
      <c r="CM471" s="52"/>
      <c r="CN471" s="52"/>
      <c r="CO471" s="52"/>
      <c r="CP471" s="52"/>
      <c r="CQ471" s="52"/>
      <c r="CR471" s="52"/>
      <c r="CS471" s="52"/>
      <c r="CT471" s="52"/>
      <c r="CU471" s="52"/>
      <c r="CV471" s="52"/>
      <c r="CW471" s="52"/>
      <c r="CX471" s="52"/>
    </row>
    <row r="472" spans="3:102" ht="15">
      <c r="C472" s="52"/>
      <c r="D472" s="52"/>
      <c r="E472" s="52"/>
      <c r="F472" s="52"/>
      <c r="G472" s="52"/>
      <c r="H472" s="52"/>
      <c r="I472" s="52"/>
      <c r="J472" s="52"/>
      <c r="K472" s="52"/>
      <c r="L472" s="52"/>
      <c r="M472" s="52"/>
      <c r="N472" s="52"/>
      <c r="O472" s="110"/>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52"/>
      <c r="CD472" s="52"/>
      <c r="CE472" s="52"/>
      <c r="CF472" s="52"/>
      <c r="CG472" s="52"/>
      <c r="CH472" s="52"/>
      <c r="CI472" s="52"/>
      <c r="CJ472" s="52"/>
      <c r="CK472" s="52"/>
      <c r="CL472" s="52"/>
      <c r="CM472" s="52"/>
      <c r="CN472" s="52"/>
      <c r="CO472" s="52"/>
      <c r="CP472" s="52"/>
      <c r="CQ472" s="52"/>
      <c r="CR472" s="52"/>
      <c r="CS472" s="52"/>
      <c r="CT472" s="52"/>
      <c r="CU472" s="52"/>
      <c r="CV472" s="52"/>
      <c r="CW472" s="52"/>
      <c r="CX472" s="52"/>
    </row>
    <row r="473" spans="3:102" ht="15">
      <c r="C473" s="52"/>
      <c r="D473" s="52"/>
      <c r="E473" s="52"/>
      <c r="F473" s="52"/>
      <c r="G473" s="52"/>
      <c r="H473" s="52"/>
      <c r="I473" s="52"/>
      <c r="J473" s="52"/>
      <c r="K473" s="52"/>
      <c r="L473" s="52"/>
      <c r="M473" s="52"/>
      <c r="N473" s="52"/>
      <c r="O473" s="110"/>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52"/>
      <c r="CD473" s="52"/>
      <c r="CE473" s="52"/>
      <c r="CF473" s="52"/>
      <c r="CG473" s="52"/>
      <c r="CH473" s="52"/>
      <c r="CI473" s="52"/>
      <c r="CJ473" s="52"/>
      <c r="CK473" s="52"/>
      <c r="CL473" s="52"/>
      <c r="CM473" s="52"/>
      <c r="CN473" s="52"/>
      <c r="CO473" s="52"/>
      <c r="CP473" s="52"/>
      <c r="CQ473" s="52"/>
      <c r="CR473" s="52"/>
      <c r="CS473" s="52"/>
      <c r="CT473" s="52"/>
      <c r="CU473" s="52"/>
      <c r="CV473" s="52"/>
      <c r="CW473" s="52"/>
      <c r="CX473" s="52"/>
    </row>
    <row r="474" spans="3:102" ht="15">
      <c r="C474" s="52"/>
      <c r="D474" s="52"/>
      <c r="E474" s="52"/>
      <c r="F474" s="52"/>
      <c r="G474" s="52"/>
      <c r="H474" s="52"/>
      <c r="I474" s="52"/>
      <c r="J474" s="52"/>
      <c r="K474" s="52"/>
      <c r="L474" s="52"/>
      <c r="M474" s="52"/>
      <c r="N474" s="52"/>
      <c r="O474" s="110"/>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52"/>
      <c r="CD474" s="52"/>
      <c r="CE474" s="52"/>
      <c r="CF474" s="52"/>
      <c r="CG474" s="52"/>
      <c r="CH474" s="52"/>
      <c r="CI474" s="52"/>
      <c r="CJ474" s="52"/>
      <c r="CK474" s="52"/>
      <c r="CL474" s="52"/>
      <c r="CM474" s="52"/>
      <c r="CN474" s="52"/>
      <c r="CO474" s="52"/>
      <c r="CP474" s="52"/>
      <c r="CQ474" s="52"/>
      <c r="CR474" s="52"/>
      <c r="CS474" s="52"/>
      <c r="CT474" s="52"/>
      <c r="CU474" s="52"/>
      <c r="CV474" s="52"/>
      <c r="CW474" s="52"/>
      <c r="CX474" s="52"/>
    </row>
    <row r="475" spans="3:102" ht="15">
      <c r="C475" s="52"/>
      <c r="D475" s="52"/>
      <c r="E475" s="52"/>
      <c r="F475" s="52"/>
      <c r="G475" s="52"/>
      <c r="H475" s="52"/>
      <c r="I475" s="52"/>
      <c r="J475" s="52"/>
      <c r="K475" s="52"/>
      <c r="L475" s="52"/>
      <c r="M475" s="52"/>
      <c r="N475" s="52"/>
      <c r="O475" s="110"/>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52"/>
      <c r="CD475" s="52"/>
      <c r="CE475" s="52"/>
      <c r="CF475" s="52"/>
      <c r="CG475" s="52"/>
      <c r="CH475" s="52"/>
      <c r="CI475" s="52"/>
      <c r="CJ475" s="52"/>
      <c r="CK475" s="52"/>
      <c r="CL475" s="52"/>
      <c r="CM475" s="52"/>
      <c r="CN475" s="52"/>
      <c r="CO475" s="52"/>
      <c r="CP475" s="52"/>
      <c r="CQ475" s="52"/>
      <c r="CR475" s="52"/>
      <c r="CS475" s="52"/>
      <c r="CT475" s="52"/>
      <c r="CU475" s="52"/>
      <c r="CV475" s="52"/>
      <c r="CW475" s="52"/>
      <c r="CX475" s="52"/>
    </row>
    <row r="476" spans="3:102" ht="15">
      <c r="C476" s="52"/>
      <c r="D476" s="52"/>
      <c r="E476" s="52"/>
      <c r="F476" s="52"/>
      <c r="G476" s="52"/>
      <c r="H476" s="52"/>
      <c r="I476" s="52"/>
      <c r="J476" s="52"/>
      <c r="K476" s="52"/>
      <c r="L476" s="52"/>
      <c r="M476" s="52"/>
      <c r="N476" s="52"/>
      <c r="O476" s="110"/>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52"/>
      <c r="CD476" s="52"/>
      <c r="CE476" s="52"/>
      <c r="CF476" s="52"/>
      <c r="CG476" s="52"/>
      <c r="CH476" s="52"/>
      <c r="CI476" s="52"/>
      <c r="CJ476" s="52"/>
      <c r="CK476" s="52"/>
      <c r="CL476" s="52"/>
      <c r="CM476" s="52"/>
      <c r="CN476" s="52"/>
      <c r="CO476" s="52"/>
      <c r="CP476" s="52"/>
      <c r="CQ476" s="52"/>
      <c r="CR476" s="52"/>
      <c r="CS476" s="52"/>
      <c r="CT476" s="52"/>
      <c r="CU476" s="52"/>
      <c r="CV476" s="52"/>
      <c r="CW476" s="52"/>
      <c r="CX476" s="52"/>
    </row>
    <row r="477" spans="3:102" ht="15">
      <c r="C477" s="52"/>
      <c r="D477" s="52"/>
      <c r="E477" s="52"/>
      <c r="F477" s="52"/>
      <c r="G477" s="52"/>
      <c r="H477" s="52"/>
      <c r="I477" s="52"/>
      <c r="J477" s="52"/>
      <c r="K477" s="52"/>
      <c r="L477" s="52"/>
      <c r="M477" s="52"/>
      <c r="N477" s="52"/>
      <c r="O477" s="110"/>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52"/>
      <c r="CD477" s="52"/>
      <c r="CE477" s="52"/>
      <c r="CF477" s="52"/>
      <c r="CG477" s="52"/>
      <c r="CH477" s="52"/>
      <c r="CI477" s="52"/>
      <c r="CJ477" s="52"/>
      <c r="CK477" s="52"/>
      <c r="CL477" s="52"/>
      <c r="CM477" s="52"/>
      <c r="CN477" s="52"/>
      <c r="CO477" s="52"/>
      <c r="CP477" s="52"/>
      <c r="CQ477" s="52"/>
      <c r="CR477" s="52"/>
      <c r="CS477" s="52"/>
      <c r="CT477" s="52"/>
      <c r="CU477" s="52"/>
      <c r="CV477" s="52"/>
      <c r="CW477" s="52"/>
      <c r="CX477" s="52"/>
    </row>
    <row r="478" spans="3:102" ht="15">
      <c r="C478" s="52"/>
      <c r="D478" s="52"/>
      <c r="E478" s="52"/>
      <c r="F478" s="52"/>
      <c r="G478" s="52"/>
      <c r="H478" s="52"/>
      <c r="I478" s="52"/>
      <c r="J478" s="52"/>
      <c r="K478" s="52"/>
      <c r="L478" s="52"/>
      <c r="M478" s="52"/>
      <c r="N478" s="52"/>
      <c r="O478" s="110"/>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52"/>
      <c r="CD478" s="52"/>
      <c r="CE478" s="52"/>
      <c r="CF478" s="52"/>
      <c r="CG478" s="52"/>
      <c r="CH478" s="52"/>
      <c r="CI478" s="52"/>
      <c r="CJ478" s="52"/>
      <c r="CK478" s="52"/>
      <c r="CL478" s="52"/>
      <c r="CM478" s="52"/>
      <c r="CN478" s="52"/>
      <c r="CO478" s="52"/>
      <c r="CP478" s="52"/>
      <c r="CQ478" s="52"/>
      <c r="CR478" s="52"/>
      <c r="CS478" s="52"/>
      <c r="CT478" s="52"/>
      <c r="CU478" s="52"/>
      <c r="CV478" s="52"/>
      <c r="CW478" s="52"/>
      <c r="CX478" s="52"/>
    </row>
    <row r="479" spans="3:102" ht="15">
      <c r="C479" s="52"/>
      <c r="D479" s="52"/>
      <c r="E479" s="52"/>
      <c r="F479" s="52"/>
      <c r="G479" s="52"/>
      <c r="H479" s="52"/>
      <c r="I479" s="52"/>
      <c r="J479" s="52"/>
      <c r="K479" s="52"/>
      <c r="L479" s="52"/>
      <c r="M479" s="52"/>
      <c r="N479" s="52"/>
      <c r="O479" s="110"/>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52"/>
      <c r="CD479" s="52"/>
      <c r="CE479" s="52"/>
      <c r="CF479" s="52"/>
      <c r="CG479" s="52"/>
      <c r="CH479" s="52"/>
      <c r="CI479" s="52"/>
      <c r="CJ479" s="52"/>
      <c r="CK479" s="52"/>
      <c r="CL479" s="52"/>
      <c r="CM479" s="52"/>
      <c r="CN479" s="52"/>
      <c r="CO479" s="52"/>
      <c r="CP479" s="52"/>
      <c r="CQ479" s="52"/>
      <c r="CR479" s="52"/>
      <c r="CS479" s="52"/>
      <c r="CT479" s="52"/>
      <c r="CU479" s="52"/>
      <c r="CV479" s="52"/>
      <c r="CW479" s="52"/>
      <c r="CX479" s="52"/>
    </row>
    <row r="480" spans="3:102" ht="15">
      <c r="C480" s="52"/>
      <c r="D480" s="52"/>
      <c r="E480" s="52"/>
      <c r="F480" s="52"/>
      <c r="G480" s="52"/>
      <c r="H480" s="52"/>
      <c r="I480" s="52"/>
      <c r="J480" s="52"/>
      <c r="K480" s="52"/>
      <c r="L480" s="52"/>
      <c r="M480" s="52"/>
      <c r="N480" s="52"/>
      <c r="O480" s="110"/>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row>
    <row r="481" spans="3:102" ht="15">
      <c r="C481" s="52"/>
      <c r="D481" s="52"/>
      <c r="E481" s="52"/>
      <c r="F481" s="52"/>
      <c r="G481" s="52"/>
      <c r="H481" s="52"/>
      <c r="I481" s="52"/>
      <c r="J481" s="52"/>
      <c r="K481" s="52"/>
      <c r="L481" s="52"/>
      <c r="M481" s="52"/>
      <c r="N481" s="52"/>
      <c r="O481" s="110"/>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52"/>
      <c r="CD481" s="52"/>
      <c r="CE481" s="52"/>
      <c r="CF481" s="52"/>
      <c r="CG481" s="52"/>
      <c r="CH481" s="52"/>
      <c r="CI481" s="52"/>
      <c r="CJ481" s="52"/>
      <c r="CK481" s="52"/>
      <c r="CL481" s="52"/>
      <c r="CM481" s="52"/>
      <c r="CN481" s="52"/>
      <c r="CO481" s="52"/>
      <c r="CP481" s="52"/>
      <c r="CQ481" s="52"/>
      <c r="CR481" s="52"/>
      <c r="CS481" s="52"/>
      <c r="CT481" s="52"/>
      <c r="CU481" s="52"/>
      <c r="CV481" s="52"/>
      <c r="CW481" s="52"/>
      <c r="CX481" s="52"/>
    </row>
    <row r="482" spans="3:102" ht="15">
      <c r="C482" s="52"/>
      <c r="D482" s="52"/>
      <c r="E482" s="52"/>
      <c r="F482" s="52"/>
      <c r="G482" s="52"/>
      <c r="H482" s="52"/>
      <c r="I482" s="52"/>
      <c r="J482" s="52"/>
      <c r="K482" s="52"/>
      <c r="L482" s="52"/>
      <c r="M482" s="52"/>
      <c r="N482" s="52"/>
      <c r="O482" s="110"/>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52"/>
      <c r="CD482" s="52"/>
      <c r="CE482" s="52"/>
      <c r="CF482" s="52"/>
      <c r="CG482" s="52"/>
      <c r="CH482" s="52"/>
      <c r="CI482" s="52"/>
      <c r="CJ482" s="52"/>
      <c r="CK482" s="52"/>
      <c r="CL482" s="52"/>
      <c r="CM482" s="52"/>
      <c r="CN482" s="52"/>
      <c r="CO482" s="52"/>
      <c r="CP482" s="52"/>
      <c r="CQ482" s="52"/>
      <c r="CR482" s="52"/>
      <c r="CS482" s="52"/>
      <c r="CT482" s="52"/>
      <c r="CU482" s="52"/>
      <c r="CV482" s="52"/>
      <c r="CW482" s="52"/>
      <c r="CX482" s="52"/>
    </row>
    <row r="483" spans="3:102" ht="15">
      <c r="C483" s="52"/>
      <c r="D483" s="52"/>
      <c r="E483" s="52"/>
      <c r="F483" s="52"/>
      <c r="G483" s="52"/>
      <c r="H483" s="52"/>
      <c r="I483" s="52"/>
      <c r="J483" s="52"/>
      <c r="K483" s="52"/>
      <c r="L483" s="52"/>
      <c r="M483" s="52"/>
      <c r="N483" s="52"/>
      <c r="O483" s="110"/>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52"/>
      <c r="CD483" s="52"/>
      <c r="CE483" s="52"/>
      <c r="CF483" s="52"/>
      <c r="CG483" s="52"/>
      <c r="CH483" s="52"/>
      <c r="CI483" s="52"/>
      <c r="CJ483" s="52"/>
      <c r="CK483" s="52"/>
      <c r="CL483" s="52"/>
      <c r="CM483" s="52"/>
      <c r="CN483" s="52"/>
      <c r="CO483" s="52"/>
      <c r="CP483" s="52"/>
      <c r="CQ483" s="52"/>
      <c r="CR483" s="52"/>
      <c r="CS483" s="52"/>
      <c r="CT483" s="52"/>
      <c r="CU483" s="52"/>
      <c r="CV483" s="52"/>
      <c r="CW483" s="52"/>
      <c r="CX483" s="52"/>
    </row>
    <row r="484" spans="3:102" ht="15">
      <c r="C484" s="52"/>
      <c r="D484" s="52"/>
      <c r="E484" s="52"/>
      <c r="F484" s="52"/>
      <c r="G484" s="52"/>
      <c r="H484" s="52"/>
      <c r="I484" s="52"/>
      <c r="J484" s="52"/>
      <c r="K484" s="52"/>
      <c r="L484" s="52"/>
      <c r="M484" s="52"/>
      <c r="N484" s="52"/>
      <c r="O484" s="110"/>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52"/>
      <c r="CD484" s="52"/>
      <c r="CE484" s="52"/>
      <c r="CF484" s="52"/>
      <c r="CG484" s="52"/>
      <c r="CH484" s="52"/>
      <c r="CI484" s="52"/>
      <c r="CJ484" s="52"/>
      <c r="CK484" s="52"/>
      <c r="CL484" s="52"/>
      <c r="CM484" s="52"/>
      <c r="CN484" s="52"/>
      <c r="CO484" s="52"/>
      <c r="CP484" s="52"/>
      <c r="CQ484" s="52"/>
      <c r="CR484" s="52"/>
      <c r="CS484" s="52"/>
      <c r="CT484" s="52"/>
      <c r="CU484" s="52"/>
      <c r="CV484" s="52"/>
      <c r="CW484" s="52"/>
      <c r="CX484" s="52"/>
    </row>
    <row r="485" spans="3:102" ht="15">
      <c r="C485" s="52"/>
      <c r="D485" s="52"/>
      <c r="E485" s="52"/>
      <c r="F485" s="52"/>
      <c r="G485" s="52"/>
      <c r="H485" s="52"/>
      <c r="I485" s="52"/>
      <c r="J485" s="52"/>
      <c r="K485" s="52"/>
      <c r="L485" s="52"/>
      <c r="M485" s="52"/>
      <c r="N485" s="52"/>
      <c r="O485" s="110"/>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52"/>
      <c r="CD485" s="52"/>
      <c r="CE485" s="52"/>
      <c r="CF485" s="52"/>
      <c r="CG485" s="52"/>
      <c r="CH485" s="52"/>
      <c r="CI485" s="52"/>
      <c r="CJ485" s="52"/>
      <c r="CK485" s="52"/>
      <c r="CL485" s="52"/>
      <c r="CM485" s="52"/>
      <c r="CN485" s="52"/>
      <c r="CO485" s="52"/>
      <c r="CP485" s="52"/>
      <c r="CQ485" s="52"/>
      <c r="CR485" s="52"/>
      <c r="CS485" s="52"/>
      <c r="CT485" s="52"/>
      <c r="CU485" s="52"/>
      <c r="CV485" s="52"/>
      <c r="CW485" s="52"/>
      <c r="CX485" s="52"/>
    </row>
    <row r="486" spans="3:102" ht="15">
      <c r="C486" s="52"/>
      <c r="D486" s="52"/>
      <c r="E486" s="52"/>
      <c r="F486" s="52"/>
      <c r="G486" s="52"/>
      <c r="H486" s="52"/>
      <c r="I486" s="52"/>
      <c r="J486" s="52"/>
      <c r="K486" s="52"/>
      <c r="L486" s="52"/>
      <c r="M486" s="52"/>
      <c r="N486" s="52"/>
      <c r="O486" s="110"/>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52"/>
      <c r="CD486" s="52"/>
      <c r="CE486" s="52"/>
      <c r="CF486" s="52"/>
      <c r="CG486" s="52"/>
      <c r="CH486" s="52"/>
      <c r="CI486" s="52"/>
      <c r="CJ486" s="52"/>
      <c r="CK486" s="52"/>
      <c r="CL486" s="52"/>
      <c r="CM486" s="52"/>
      <c r="CN486" s="52"/>
      <c r="CO486" s="52"/>
      <c r="CP486" s="52"/>
      <c r="CQ486" s="52"/>
      <c r="CR486" s="52"/>
      <c r="CS486" s="52"/>
      <c r="CT486" s="52"/>
      <c r="CU486" s="52"/>
      <c r="CV486" s="52"/>
      <c r="CW486" s="52"/>
      <c r="CX486" s="52"/>
    </row>
    <row r="487" spans="3:102" ht="15">
      <c r="C487" s="52"/>
      <c r="D487" s="52"/>
      <c r="E487" s="52"/>
      <c r="F487" s="52"/>
      <c r="G487" s="52"/>
      <c r="H487" s="52"/>
      <c r="I487" s="52"/>
      <c r="J487" s="52"/>
      <c r="K487" s="52"/>
      <c r="L487" s="52"/>
      <c r="M487" s="52"/>
      <c r="N487" s="52"/>
      <c r="O487" s="110"/>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52"/>
      <c r="CD487" s="52"/>
      <c r="CE487" s="52"/>
      <c r="CF487" s="52"/>
      <c r="CG487" s="52"/>
      <c r="CH487" s="52"/>
      <c r="CI487" s="52"/>
      <c r="CJ487" s="52"/>
      <c r="CK487" s="52"/>
      <c r="CL487" s="52"/>
      <c r="CM487" s="52"/>
      <c r="CN487" s="52"/>
      <c r="CO487" s="52"/>
      <c r="CP487" s="52"/>
      <c r="CQ487" s="52"/>
      <c r="CR487" s="52"/>
      <c r="CS487" s="52"/>
      <c r="CT487" s="52"/>
      <c r="CU487" s="52"/>
      <c r="CV487" s="52"/>
      <c r="CW487" s="52"/>
      <c r="CX487" s="52"/>
    </row>
    <row r="488" spans="3:102" ht="15">
      <c r="C488" s="52"/>
      <c r="D488" s="52"/>
      <c r="E488" s="52"/>
      <c r="F488" s="52"/>
      <c r="G488" s="52"/>
      <c r="H488" s="52"/>
      <c r="I488" s="52"/>
      <c r="J488" s="52"/>
      <c r="K488" s="52"/>
      <c r="L488" s="52"/>
      <c r="M488" s="52"/>
      <c r="N488" s="52"/>
      <c r="O488" s="110"/>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52"/>
      <c r="CD488" s="52"/>
      <c r="CE488" s="52"/>
      <c r="CF488" s="52"/>
      <c r="CG488" s="52"/>
      <c r="CH488" s="52"/>
      <c r="CI488" s="52"/>
      <c r="CJ488" s="52"/>
      <c r="CK488" s="52"/>
      <c r="CL488" s="52"/>
      <c r="CM488" s="52"/>
      <c r="CN488" s="52"/>
      <c r="CO488" s="52"/>
      <c r="CP488" s="52"/>
      <c r="CQ488" s="52"/>
      <c r="CR488" s="52"/>
      <c r="CS488" s="52"/>
      <c r="CT488" s="52"/>
      <c r="CU488" s="52"/>
      <c r="CV488" s="52"/>
      <c r="CW488" s="52"/>
      <c r="CX488" s="52"/>
    </row>
    <row r="489" spans="3:102" ht="15">
      <c r="C489" s="52"/>
      <c r="D489" s="52"/>
      <c r="E489" s="52"/>
      <c r="F489" s="52"/>
      <c r="G489" s="52"/>
      <c r="H489" s="52"/>
      <c r="I489" s="52"/>
      <c r="J489" s="52"/>
      <c r="K489" s="52"/>
      <c r="L489" s="52"/>
      <c r="M489" s="52"/>
      <c r="N489" s="52"/>
      <c r="O489" s="110"/>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row>
    <row r="490" spans="3:102" ht="15">
      <c r="C490" s="52"/>
      <c r="D490" s="52"/>
      <c r="E490" s="52"/>
      <c r="F490" s="52"/>
      <c r="G490" s="52"/>
      <c r="H490" s="52"/>
      <c r="I490" s="52"/>
      <c r="J490" s="52"/>
      <c r="K490" s="52"/>
      <c r="L490" s="52"/>
      <c r="M490" s="52"/>
      <c r="N490" s="52"/>
      <c r="O490" s="110"/>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52"/>
      <c r="CD490" s="52"/>
      <c r="CE490" s="52"/>
      <c r="CF490" s="52"/>
      <c r="CG490" s="52"/>
      <c r="CH490" s="52"/>
      <c r="CI490" s="52"/>
      <c r="CJ490" s="52"/>
      <c r="CK490" s="52"/>
      <c r="CL490" s="52"/>
      <c r="CM490" s="52"/>
      <c r="CN490" s="52"/>
      <c r="CO490" s="52"/>
      <c r="CP490" s="52"/>
      <c r="CQ490" s="52"/>
      <c r="CR490" s="52"/>
      <c r="CS490" s="52"/>
      <c r="CT490" s="52"/>
      <c r="CU490" s="52"/>
      <c r="CV490" s="52"/>
      <c r="CW490" s="52"/>
      <c r="CX490" s="52"/>
    </row>
    <row r="491" spans="3:102" ht="15">
      <c r="C491" s="52"/>
      <c r="D491" s="52"/>
      <c r="E491" s="52"/>
      <c r="F491" s="52"/>
      <c r="G491" s="52"/>
      <c r="H491" s="52"/>
      <c r="I491" s="52"/>
      <c r="J491" s="52"/>
      <c r="K491" s="52"/>
      <c r="L491" s="52"/>
      <c r="M491" s="52"/>
      <c r="N491" s="52"/>
      <c r="O491" s="110"/>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52"/>
      <c r="CD491" s="52"/>
      <c r="CE491" s="52"/>
      <c r="CF491" s="52"/>
      <c r="CG491" s="52"/>
      <c r="CH491" s="52"/>
      <c r="CI491" s="52"/>
      <c r="CJ491" s="52"/>
      <c r="CK491" s="52"/>
      <c r="CL491" s="52"/>
      <c r="CM491" s="52"/>
      <c r="CN491" s="52"/>
      <c r="CO491" s="52"/>
      <c r="CP491" s="52"/>
      <c r="CQ491" s="52"/>
      <c r="CR491" s="52"/>
      <c r="CS491" s="52"/>
      <c r="CT491" s="52"/>
      <c r="CU491" s="52"/>
      <c r="CV491" s="52"/>
      <c r="CW491" s="52"/>
      <c r="CX491" s="52"/>
    </row>
    <row r="492" spans="3:102" ht="15">
      <c r="C492" s="52"/>
      <c r="D492" s="52"/>
      <c r="E492" s="52"/>
      <c r="F492" s="52"/>
      <c r="G492" s="52"/>
      <c r="H492" s="52"/>
      <c r="I492" s="52"/>
      <c r="J492" s="52"/>
      <c r="K492" s="52"/>
      <c r="L492" s="52"/>
      <c r="M492" s="52"/>
      <c r="N492" s="52"/>
      <c r="O492" s="110"/>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52"/>
      <c r="CD492" s="52"/>
      <c r="CE492" s="52"/>
      <c r="CF492" s="52"/>
      <c r="CG492" s="52"/>
      <c r="CH492" s="52"/>
      <c r="CI492" s="52"/>
      <c r="CJ492" s="52"/>
      <c r="CK492" s="52"/>
      <c r="CL492" s="52"/>
      <c r="CM492" s="52"/>
      <c r="CN492" s="52"/>
      <c r="CO492" s="52"/>
      <c r="CP492" s="52"/>
      <c r="CQ492" s="52"/>
      <c r="CR492" s="52"/>
      <c r="CS492" s="52"/>
      <c r="CT492" s="52"/>
      <c r="CU492" s="52"/>
      <c r="CV492" s="52"/>
      <c r="CW492" s="52"/>
      <c r="CX492" s="52"/>
    </row>
    <row r="493" spans="3:102" ht="15">
      <c r="C493" s="52"/>
      <c r="D493" s="52"/>
      <c r="E493" s="52"/>
      <c r="F493" s="52"/>
      <c r="G493" s="52"/>
      <c r="H493" s="52"/>
      <c r="I493" s="52"/>
      <c r="J493" s="52"/>
      <c r="K493" s="52"/>
      <c r="L493" s="52"/>
      <c r="M493" s="52"/>
      <c r="N493" s="52"/>
      <c r="O493" s="110"/>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52"/>
      <c r="CD493" s="52"/>
      <c r="CE493" s="52"/>
      <c r="CF493" s="52"/>
      <c r="CG493" s="52"/>
      <c r="CH493" s="52"/>
      <c r="CI493" s="52"/>
      <c r="CJ493" s="52"/>
      <c r="CK493" s="52"/>
      <c r="CL493" s="52"/>
      <c r="CM493" s="52"/>
      <c r="CN493" s="52"/>
      <c r="CO493" s="52"/>
      <c r="CP493" s="52"/>
      <c r="CQ493" s="52"/>
      <c r="CR493" s="52"/>
      <c r="CS493" s="52"/>
      <c r="CT493" s="52"/>
      <c r="CU493" s="52"/>
      <c r="CV493" s="52"/>
      <c r="CW493" s="52"/>
      <c r="CX493" s="52"/>
    </row>
    <row r="494" spans="3:102" ht="15">
      <c r="C494" s="52"/>
      <c r="D494" s="52"/>
      <c r="E494" s="52"/>
      <c r="F494" s="52"/>
      <c r="G494" s="52"/>
      <c r="H494" s="52"/>
      <c r="I494" s="52"/>
      <c r="J494" s="52"/>
      <c r="K494" s="52"/>
      <c r="L494" s="52"/>
      <c r="M494" s="52"/>
      <c r="N494" s="52"/>
      <c r="O494" s="110"/>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52"/>
      <c r="CN494" s="52"/>
      <c r="CO494" s="52"/>
      <c r="CP494" s="52"/>
      <c r="CQ494" s="52"/>
      <c r="CR494" s="52"/>
      <c r="CS494" s="52"/>
      <c r="CT494" s="52"/>
      <c r="CU494" s="52"/>
      <c r="CV494" s="52"/>
      <c r="CW494" s="52"/>
      <c r="CX494" s="52"/>
    </row>
    <row r="495" spans="3:102" ht="15">
      <c r="C495" s="52"/>
      <c r="D495" s="52"/>
      <c r="E495" s="52"/>
      <c r="F495" s="52"/>
      <c r="G495" s="52"/>
      <c r="H495" s="52"/>
      <c r="I495" s="52"/>
      <c r="J495" s="52"/>
      <c r="K495" s="52"/>
      <c r="L495" s="52"/>
      <c r="M495" s="52"/>
      <c r="N495" s="52"/>
      <c r="O495" s="110"/>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52"/>
      <c r="CN495" s="52"/>
      <c r="CO495" s="52"/>
      <c r="CP495" s="52"/>
      <c r="CQ495" s="52"/>
      <c r="CR495" s="52"/>
      <c r="CS495" s="52"/>
      <c r="CT495" s="52"/>
      <c r="CU495" s="52"/>
      <c r="CV495" s="52"/>
      <c r="CW495" s="52"/>
      <c r="CX495" s="52"/>
    </row>
    <row r="496" spans="3:102" ht="15">
      <c r="C496" s="52"/>
      <c r="D496" s="52"/>
      <c r="E496" s="52"/>
      <c r="F496" s="52"/>
      <c r="G496" s="52"/>
      <c r="H496" s="52"/>
      <c r="I496" s="52"/>
      <c r="J496" s="52"/>
      <c r="K496" s="52"/>
      <c r="L496" s="52"/>
      <c r="M496" s="52"/>
      <c r="N496" s="52"/>
      <c r="O496" s="110"/>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row>
    <row r="497" spans="3:102" ht="15">
      <c r="C497" s="52"/>
      <c r="D497" s="52"/>
      <c r="E497" s="52"/>
      <c r="F497" s="52"/>
      <c r="G497" s="52"/>
      <c r="H497" s="52"/>
      <c r="I497" s="52"/>
      <c r="J497" s="52"/>
      <c r="K497" s="52"/>
      <c r="L497" s="52"/>
      <c r="M497" s="52"/>
      <c r="N497" s="52"/>
      <c r="O497" s="110"/>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row>
    <row r="498" spans="3:102" ht="15">
      <c r="C498" s="52"/>
      <c r="D498" s="52"/>
      <c r="E498" s="52"/>
      <c r="F498" s="52"/>
      <c r="G498" s="52"/>
      <c r="H498" s="52"/>
      <c r="I498" s="52"/>
      <c r="J498" s="52"/>
      <c r="K498" s="52"/>
      <c r="L498" s="52"/>
      <c r="M498" s="52"/>
      <c r="N498" s="52"/>
      <c r="O498" s="110"/>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row>
    <row r="499" spans="3:102" ht="15">
      <c r="C499" s="52"/>
      <c r="D499" s="52"/>
      <c r="E499" s="52"/>
      <c r="F499" s="52"/>
      <c r="G499" s="52"/>
      <c r="H499" s="52"/>
      <c r="I499" s="52"/>
      <c r="J499" s="52"/>
      <c r="K499" s="52"/>
      <c r="L499" s="52"/>
      <c r="M499" s="52"/>
      <c r="N499" s="52"/>
      <c r="O499" s="110"/>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52"/>
      <c r="CN499" s="52"/>
      <c r="CO499" s="52"/>
      <c r="CP499" s="52"/>
      <c r="CQ499" s="52"/>
      <c r="CR499" s="52"/>
      <c r="CS499" s="52"/>
      <c r="CT499" s="52"/>
      <c r="CU499" s="52"/>
      <c r="CV499" s="52"/>
      <c r="CW499" s="52"/>
      <c r="CX499" s="52"/>
    </row>
    <row r="500" spans="3:102" ht="15">
      <c r="C500" s="52"/>
      <c r="D500" s="52"/>
      <c r="E500" s="52"/>
      <c r="F500" s="52"/>
      <c r="G500" s="52"/>
      <c r="H500" s="52"/>
      <c r="I500" s="52"/>
      <c r="J500" s="52"/>
      <c r="K500" s="52"/>
      <c r="L500" s="52"/>
      <c r="M500" s="52"/>
      <c r="N500" s="52"/>
      <c r="O500" s="110"/>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52"/>
      <c r="CD500" s="52"/>
      <c r="CE500" s="52"/>
      <c r="CF500" s="52"/>
      <c r="CG500" s="52"/>
      <c r="CH500" s="52"/>
      <c r="CI500" s="52"/>
      <c r="CJ500" s="52"/>
      <c r="CK500" s="52"/>
      <c r="CL500" s="52"/>
      <c r="CM500" s="52"/>
      <c r="CN500" s="52"/>
      <c r="CO500" s="52"/>
      <c r="CP500" s="52"/>
      <c r="CQ500" s="52"/>
      <c r="CR500" s="52"/>
      <c r="CS500" s="52"/>
      <c r="CT500" s="52"/>
      <c r="CU500" s="52"/>
      <c r="CV500" s="52"/>
      <c r="CW500" s="52"/>
      <c r="CX500" s="52"/>
    </row>
    <row r="501" spans="3:102" ht="15">
      <c r="C501" s="52"/>
      <c r="D501" s="52"/>
      <c r="E501" s="52"/>
      <c r="F501" s="52"/>
      <c r="G501" s="52"/>
      <c r="H501" s="52"/>
      <c r="I501" s="52"/>
      <c r="J501" s="52"/>
      <c r="K501" s="52"/>
      <c r="L501" s="52"/>
      <c r="M501" s="52"/>
      <c r="N501" s="52"/>
      <c r="O501" s="110"/>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52"/>
      <c r="CD501" s="52"/>
      <c r="CE501" s="52"/>
      <c r="CF501" s="52"/>
      <c r="CG501" s="52"/>
      <c r="CH501" s="52"/>
      <c r="CI501" s="52"/>
      <c r="CJ501" s="52"/>
      <c r="CK501" s="52"/>
      <c r="CL501" s="52"/>
      <c r="CM501" s="52"/>
      <c r="CN501" s="52"/>
      <c r="CO501" s="52"/>
      <c r="CP501" s="52"/>
      <c r="CQ501" s="52"/>
      <c r="CR501" s="52"/>
      <c r="CS501" s="52"/>
      <c r="CT501" s="52"/>
      <c r="CU501" s="52"/>
      <c r="CV501" s="52"/>
      <c r="CW501" s="52"/>
      <c r="CX501" s="52"/>
    </row>
    <row r="502" spans="3:102" ht="15">
      <c r="C502" s="52"/>
      <c r="D502" s="52"/>
      <c r="E502" s="52"/>
      <c r="F502" s="52"/>
      <c r="G502" s="52"/>
      <c r="H502" s="52"/>
      <c r="I502" s="52"/>
      <c r="J502" s="52"/>
      <c r="K502" s="52"/>
      <c r="L502" s="52"/>
      <c r="M502" s="52"/>
      <c r="N502" s="52"/>
      <c r="O502" s="110"/>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52"/>
      <c r="CD502" s="52"/>
      <c r="CE502" s="52"/>
      <c r="CF502" s="52"/>
      <c r="CG502" s="52"/>
      <c r="CH502" s="52"/>
      <c r="CI502" s="52"/>
      <c r="CJ502" s="52"/>
      <c r="CK502" s="52"/>
      <c r="CL502" s="52"/>
      <c r="CM502" s="52"/>
      <c r="CN502" s="52"/>
      <c r="CO502" s="52"/>
      <c r="CP502" s="52"/>
      <c r="CQ502" s="52"/>
      <c r="CR502" s="52"/>
      <c r="CS502" s="52"/>
      <c r="CT502" s="52"/>
      <c r="CU502" s="52"/>
      <c r="CV502" s="52"/>
      <c r="CW502" s="52"/>
      <c r="CX502" s="52"/>
    </row>
    <row r="503" spans="3:102" ht="15">
      <c r="C503" s="52"/>
      <c r="D503" s="52"/>
      <c r="E503" s="52"/>
      <c r="F503" s="52"/>
      <c r="G503" s="52"/>
      <c r="H503" s="52"/>
      <c r="I503" s="52"/>
      <c r="J503" s="52"/>
      <c r="K503" s="52"/>
      <c r="L503" s="52"/>
      <c r="M503" s="52"/>
      <c r="N503" s="52"/>
      <c r="O503" s="110"/>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52"/>
      <c r="CD503" s="52"/>
      <c r="CE503" s="52"/>
      <c r="CF503" s="52"/>
      <c r="CG503" s="52"/>
      <c r="CH503" s="52"/>
      <c r="CI503" s="52"/>
      <c r="CJ503" s="52"/>
      <c r="CK503" s="52"/>
      <c r="CL503" s="52"/>
      <c r="CM503" s="52"/>
      <c r="CN503" s="52"/>
      <c r="CO503" s="52"/>
      <c r="CP503" s="52"/>
      <c r="CQ503" s="52"/>
      <c r="CR503" s="52"/>
      <c r="CS503" s="52"/>
      <c r="CT503" s="52"/>
      <c r="CU503" s="52"/>
      <c r="CV503" s="52"/>
      <c r="CW503" s="52"/>
      <c r="CX503" s="52"/>
    </row>
    <row r="504" spans="3:102" ht="15">
      <c r="C504" s="52"/>
      <c r="D504" s="52"/>
      <c r="E504" s="52"/>
      <c r="F504" s="52"/>
      <c r="G504" s="52"/>
      <c r="H504" s="52"/>
      <c r="I504" s="52"/>
      <c r="J504" s="52"/>
      <c r="K504" s="52"/>
      <c r="L504" s="52"/>
      <c r="M504" s="52"/>
      <c r="N504" s="52"/>
      <c r="O504" s="110"/>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52"/>
      <c r="CD504" s="52"/>
      <c r="CE504" s="52"/>
      <c r="CF504" s="52"/>
      <c r="CG504" s="52"/>
      <c r="CH504" s="52"/>
      <c r="CI504" s="52"/>
      <c r="CJ504" s="52"/>
      <c r="CK504" s="52"/>
      <c r="CL504" s="52"/>
      <c r="CM504" s="52"/>
      <c r="CN504" s="52"/>
      <c r="CO504" s="52"/>
      <c r="CP504" s="52"/>
      <c r="CQ504" s="52"/>
      <c r="CR504" s="52"/>
      <c r="CS504" s="52"/>
      <c r="CT504" s="52"/>
      <c r="CU504" s="52"/>
      <c r="CV504" s="52"/>
      <c r="CW504" s="52"/>
      <c r="CX504" s="52"/>
    </row>
    <row r="505" spans="3:102" ht="15">
      <c r="C505" s="52"/>
      <c r="D505" s="52"/>
      <c r="E505" s="52"/>
      <c r="F505" s="52"/>
      <c r="G505" s="52"/>
      <c r="H505" s="52"/>
      <c r="I505" s="52"/>
      <c r="J505" s="52"/>
      <c r="K505" s="52"/>
      <c r="L505" s="52"/>
      <c r="M505" s="52"/>
      <c r="N505" s="52"/>
      <c r="O505" s="110"/>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52"/>
      <c r="CD505" s="52"/>
      <c r="CE505" s="52"/>
      <c r="CF505" s="52"/>
      <c r="CG505" s="52"/>
      <c r="CH505" s="52"/>
      <c r="CI505" s="52"/>
      <c r="CJ505" s="52"/>
      <c r="CK505" s="52"/>
      <c r="CL505" s="52"/>
      <c r="CM505" s="52"/>
      <c r="CN505" s="52"/>
      <c r="CO505" s="52"/>
      <c r="CP505" s="52"/>
      <c r="CQ505" s="52"/>
      <c r="CR505" s="52"/>
      <c r="CS505" s="52"/>
      <c r="CT505" s="52"/>
      <c r="CU505" s="52"/>
      <c r="CV505" s="52"/>
      <c r="CW505" s="52"/>
      <c r="CX505" s="52"/>
    </row>
    <row r="506" spans="3:102" ht="15">
      <c r="C506" s="52"/>
      <c r="D506" s="52"/>
      <c r="E506" s="52"/>
      <c r="F506" s="52"/>
      <c r="G506" s="52"/>
      <c r="H506" s="52"/>
      <c r="I506" s="52"/>
      <c r="J506" s="52"/>
      <c r="K506" s="52"/>
      <c r="L506" s="52"/>
      <c r="M506" s="52"/>
      <c r="N506" s="52"/>
      <c r="O506" s="110"/>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52"/>
      <c r="CD506" s="52"/>
      <c r="CE506" s="52"/>
      <c r="CF506" s="52"/>
      <c r="CG506" s="52"/>
      <c r="CH506" s="52"/>
      <c r="CI506" s="52"/>
      <c r="CJ506" s="52"/>
      <c r="CK506" s="52"/>
      <c r="CL506" s="52"/>
      <c r="CM506" s="52"/>
      <c r="CN506" s="52"/>
      <c r="CO506" s="52"/>
      <c r="CP506" s="52"/>
      <c r="CQ506" s="52"/>
      <c r="CR506" s="52"/>
      <c r="CS506" s="52"/>
      <c r="CT506" s="52"/>
      <c r="CU506" s="52"/>
      <c r="CV506" s="52"/>
      <c r="CW506" s="52"/>
      <c r="CX506" s="52"/>
    </row>
    <row r="507" spans="3:102" ht="15">
      <c r="C507" s="52"/>
      <c r="D507" s="52"/>
      <c r="E507" s="52"/>
      <c r="F507" s="52"/>
      <c r="G507" s="52"/>
      <c r="H507" s="52"/>
      <c r="I507" s="52"/>
      <c r="J507" s="52"/>
      <c r="K507" s="52"/>
      <c r="L507" s="52"/>
      <c r="M507" s="52"/>
      <c r="N507" s="52"/>
      <c r="O507" s="110"/>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52"/>
      <c r="CD507" s="52"/>
      <c r="CE507" s="52"/>
      <c r="CF507" s="52"/>
      <c r="CG507" s="52"/>
      <c r="CH507" s="52"/>
      <c r="CI507" s="52"/>
      <c r="CJ507" s="52"/>
      <c r="CK507" s="52"/>
      <c r="CL507" s="52"/>
      <c r="CM507" s="52"/>
      <c r="CN507" s="52"/>
      <c r="CO507" s="52"/>
      <c r="CP507" s="52"/>
      <c r="CQ507" s="52"/>
      <c r="CR507" s="52"/>
      <c r="CS507" s="52"/>
      <c r="CT507" s="52"/>
      <c r="CU507" s="52"/>
      <c r="CV507" s="52"/>
      <c r="CW507" s="52"/>
      <c r="CX507" s="52"/>
    </row>
    <row r="508" spans="3:102" ht="15">
      <c r="C508" s="52"/>
      <c r="D508" s="52"/>
      <c r="E508" s="52"/>
      <c r="F508" s="52"/>
      <c r="G508" s="52"/>
      <c r="H508" s="52"/>
      <c r="I508" s="52"/>
      <c r="J508" s="52"/>
      <c r="K508" s="52"/>
      <c r="L508" s="52"/>
      <c r="M508" s="52"/>
      <c r="N508" s="52"/>
      <c r="O508" s="110"/>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52"/>
      <c r="CD508" s="52"/>
      <c r="CE508" s="52"/>
      <c r="CF508" s="52"/>
      <c r="CG508" s="52"/>
      <c r="CH508" s="52"/>
      <c r="CI508" s="52"/>
      <c r="CJ508" s="52"/>
      <c r="CK508" s="52"/>
      <c r="CL508" s="52"/>
      <c r="CM508" s="52"/>
      <c r="CN508" s="52"/>
      <c r="CO508" s="52"/>
      <c r="CP508" s="52"/>
      <c r="CQ508" s="52"/>
      <c r="CR508" s="52"/>
      <c r="CS508" s="52"/>
      <c r="CT508" s="52"/>
      <c r="CU508" s="52"/>
      <c r="CV508" s="52"/>
      <c r="CW508" s="52"/>
      <c r="CX508" s="52"/>
    </row>
    <row r="509" spans="3:102" ht="15">
      <c r="C509" s="52"/>
      <c r="D509" s="52"/>
      <c r="E509" s="52"/>
      <c r="F509" s="52"/>
      <c r="G509" s="52"/>
      <c r="H509" s="52"/>
      <c r="I509" s="52"/>
      <c r="J509" s="52"/>
      <c r="K509" s="52"/>
      <c r="L509" s="52"/>
      <c r="M509" s="52"/>
      <c r="N509" s="52"/>
      <c r="O509" s="110"/>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52"/>
      <c r="CD509" s="52"/>
      <c r="CE509" s="52"/>
      <c r="CF509" s="52"/>
      <c r="CG509" s="52"/>
      <c r="CH509" s="52"/>
      <c r="CI509" s="52"/>
      <c r="CJ509" s="52"/>
      <c r="CK509" s="52"/>
      <c r="CL509" s="52"/>
      <c r="CM509" s="52"/>
      <c r="CN509" s="52"/>
      <c r="CO509" s="52"/>
      <c r="CP509" s="52"/>
      <c r="CQ509" s="52"/>
      <c r="CR509" s="52"/>
      <c r="CS509" s="52"/>
      <c r="CT509" s="52"/>
      <c r="CU509" s="52"/>
      <c r="CV509" s="52"/>
      <c r="CW509" s="52"/>
      <c r="CX509" s="52"/>
    </row>
    <row r="510" spans="3:102" ht="15">
      <c r="C510" s="52"/>
      <c r="D510" s="52"/>
      <c r="E510" s="52"/>
      <c r="F510" s="52"/>
      <c r="G510" s="52"/>
      <c r="H510" s="52"/>
      <c r="I510" s="52"/>
      <c r="J510" s="52"/>
      <c r="K510" s="52"/>
      <c r="L510" s="52"/>
      <c r="M510" s="52"/>
      <c r="N510" s="52"/>
      <c r="O510" s="110"/>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52"/>
      <c r="CD510" s="52"/>
      <c r="CE510" s="52"/>
      <c r="CF510" s="52"/>
      <c r="CG510" s="52"/>
      <c r="CH510" s="52"/>
      <c r="CI510" s="52"/>
      <c r="CJ510" s="52"/>
      <c r="CK510" s="52"/>
      <c r="CL510" s="52"/>
      <c r="CM510" s="52"/>
      <c r="CN510" s="52"/>
      <c r="CO510" s="52"/>
      <c r="CP510" s="52"/>
      <c r="CQ510" s="52"/>
      <c r="CR510" s="52"/>
      <c r="CS510" s="52"/>
      <c r="CT510" s="52"/>
      <c r="CU510" s="52"/>
      <c r="CV510" s="52"/>
      <c r="CW510" s="52"/>
      <c r="CX510" s="52"/>
    </row>
    <row r="511" spans="3:102" ht="15">
      <c r="C511" s="52"/>
      <c r="D511" s="52"/>
      <c r="E511" s="52"/>
      <c r="F511" s="52"/>
      <c r="G511" s="52"/>
      <c r="H511" s="52"/>
      <c r="I511" s="52"/>
      <c r="J511" s="52"/>
      <c r="K511" s="52"/>
      <c r="L511" s="52"/>
      <c r="M511" s="52"/>
      <c r="N511" s="52"/>
      <c r="O511" s="110"/>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52"/>
      <c r="CD511" s="52"/>
      <c r="CE511" s="52"/>
      <c r="CF511" s="52"/>
      <c r="CG511" s="52"/>
      <c r="CH511" s="52"/>
      <c r="CI511" s="52"/>
      <c r="CJ511" s="52"/>
      <c r="CK511" s="52"/>
      <c r="CL511" s="52"/>
      <c r="CM511" s="52"/>
      <c r="CN511" s="52"/>
      <c r="CO511" s="52"/>
      <c r="CP511" s="52"/>
      <c r="CQ511" s="52"/>
      <c r="CR511" s="52"/>
      <c r="CS511" s="52"/>
      <c r="CT511" s="52"/>
      <c r="CU511" s="52"/>
      <c r="CV511" s="52"/>
      <c r="CW511" s="52"/>
      <c r="CX511" s="52"/>
    </row>
    <row r="512" spans="3:102" ht="15">
      <c r="C512" s="52"/>
      <c r="D512" s="52"/>
      <c r="E512" s="52"/>
      <c r="F512" s="52"/>
      <c r="G512" s="52"/>
      <c r="H512" s="52"/>
      <c r="I512" s="52"/>
      <c r="J512" s="52"/>
      <c r="K512" s="52"/>
      <c r="L512" s="52"/>
      <c r="M512" s="52"/>
      <c r="N512" s="52"/>
      <c r="O512" s="110"/>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52"/>
      <c r="CD512" s="52"/>
      <c r="CE512" s="52"/>
      <c r="CF512" s="52"/>
      <c r="CG512" s="52"/>
      <c r="CH512" s="52"/>
      <c r="CI512" s="52"/>
      <c r="CJ512" s="52"/>
      <c r="CK512" s="52"/>
      <c r="CL512" s="52"/>
      <c r="CM512" s="52"/>
      <c r="CN512" s="52"/>
      <c r="CO512" s="52"/>
      <c r="CP512" s="52"/>
      <c r="CQ512" s="52"/>
      <c r="CR512" s="52"/>
      <c r="CS512" s="52"/>
      <c r="CT512" s="52"/>
      <c r="CU512" s="52"/>
      <c r="CV512" s="52"/>
      <c r="CW512" s="52"/>
      <c r="CX512" s="52"/>
    </row>
    <row r="513" spans="3:102" ht="15">
      <c r="C513" s="52"/>
      <c r="D513" s="52"/>
      <c r="E513" s="52"/>
      <c r="F513" s="52"/>
      <c r="G513" s="52"/>
      <c r="H513" s="52"/>
      <c r="I513" s="52"/>
      <c r="J513" s="52"/>
      <c r="K513" s="52"/>
      <c r="L513" s="52"/>
      <c r="M513" s="52"/>
      <c r="N513" s="52"/>
      <c r="O513" s="110"/>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52"/>
      <c r="CD513" s="52"/>
      <c r="CE513" s="52"/>
      <c r="CF513" s="52"/>
      <c r="CG513" s="52"/>
      <c r="CH513" s="52"/>
      <c r="CI513" s="52"/>
      <c r="CJ513" s="52"/>
      <c r="CK513" s="52"/>
      <c r="CL513" s="52"/>
      <c r="CM513" s="52"/>
      <c r="CN513" s="52"/>
      <c r="CO513" s="52"/>
      <c r="CP513" s="52"/>
      <c r="CQ513" s="52"/>
      <c r="CR513" s="52"/>
      <c r="CS513" s="52"/>
      <c r="CT513" s="52"/>
      <c r="CU513" s="52"/>
      <c r="CV513" s="52"/>
      <c r="CW513" s="52"/>
      <c r="CX513" s="52"/>
    </row>
    <row r="514" spans="3:102" ht="15">
      <c r="C514" s="52"/>
      <c r="D514" s="52"/>
      <c r="E514" s="52"/>
      <c r="F514" s="52"/>
      <c r="G514" s="52"/>
      <c r="H514" s="52"/>
      <c r="I514" s="52"/>
      <c r="J514" s="52"/>
      <c r="K514" s="52"/>
      <c r="L514" s="52"/>
      <c r="M514" s="52"/>
      <c r="N514" s="52"/>
      <c r="O514" s="110"/>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52"/>
      <c r="CD514" s="52"/>
      <c r="CE514" s="52"/>
      <c r="CF514" s="52"/>
      <c r="CG514" s="52"/>
      <c r="CH514" s="52"/>
      <c r="CI514" s="52"/>
      <c r="CJ514" s="52"/>
      <c r="CK514" s="52"/>
      <c r="CL514" s="52"/>
      <c r="CM514" s="52"/>
      <c r="CN514" s="52"/>
      <c r="CO514" s="52"/>
      <c r="CP514" s="52"/>
      <c r="CQ514" s="52"/>
      <c r="CR514" s="52"/>
      <c r="CS514" s="52"/>
      <c r="CT514" s="52"/>
      <c r="CU514" s="52"/>
      <c r="CV514" s="52"/>
      <c r="CW514" s="52"/>
      <c r="CX514" s="52"/>
    </row>
    <row r="515" spans="3:102" ht="15">
      <c r="C515" s="52"/>
      <c r="D515" s="52"/>
      <c r="E515" s="52"/>
      <c r="F515" s="52"/>
      <c r="G515" s="52"/>
      <c r="H515" s="52"/>
      <c r="I515" s="52"/>
      <c r="J515" s="52"/>
      <c r="K515" s="52"/>
      <c r="L515" s="52"/>
      <c r="M515" s="52"/>
      <c r="N515" s="52"/>
      <c r="O515" s="110"/>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52"/>
      <c r="CD515" s="52"/>
      <c r="CE515" s="52"/>
      <c r="CF515" s="52"/>
      <c r="CG515" s="52"/>
      <c r="CH515" s="52"/>
      <c r="CI515" s="52"/>
      <c r="CJ515" s="52"/>
      <c r="CK515" s="52"/>
      <c r="CL515" s="52"/>
      <c r="CM515" s="52"/>
      <c r="CN515" s="52"/>
      <c r="CO515" s="52"/>
      <c r="CP515" s="52"/>
      <c r="CQ515" s="52"/>
      <c r="CR515" s="52"/>
      <c r="CS515" s="52"/>
      <c r="CT515" s="52"/>
      <c r="CU515" s="52"/>
      <c r="CV515" s="52"/>
      <c r="CW515" s="52"/>
      <c r="CX515" s="52"/>
    </row>
    <row r="516" spans="3:102" ht="15">
      <c r="C516" s="52"/>
      <c r="D516" s="52"/>
      <c r="E516" s="52"/>
      <c r="F516" s="52"/>
      <c r="G516" s="52"/>
      <c r="H516" s="52"/>
      <c r="I516" s="52"/>
      <c r="J516" s="52"/>
      <c r="K516" s="52"/>
      <c r="L516" s="52"/>
      <c r="M516" s="52"/>
      <c r="N516" s="52"/>
      <c r="O516" s="110"/>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52"/>
      <c r="CD516" s="52"/>
      <c r="CE516" s="52"/>
      <c r="CF516" s="52"/>
      <c r="CG516" s="52"/>
      <c r="CH516" s="52"/>
      <c r="CI516" s="52"/>
      <c r="CJ516" s="52"/>
      <c r="CK516" s="52"/>
      <c r="CL516" s="52"/>
      <c r="CM516" s="52"/>
      <c r="CN516" s="52"/>
      <c r="CO516" s="52"/>
      <c r="CP516" s="52"/>
      <c r="CQ516" s="52"/>
      <c r="CR516" s="52"/>
      <c r="CS516" s="52"/>
      <c r="CT516" s="52"/>
      <c r="CU516" s="52"/>
      <c r="CV516" s="52"/>
      <c r="CW516" s="52"/>
      <c r="CX516" s="52"/>
    </row>
    <row r="517" spans="3:102" ht="15">
      <c r="C517" s="52"/>
      <c r="D517" s="52"/>
      <c r="E517" s="52"/>
      <c r="F517" s="52"/>
      <c r="G517" s="52"/>
      <c r="H517" s="52"/>
      <c r="I517" s="52"/>
      <c r="J517" s="52"/>
      <c r="K517" s="52"/>
      <c r="L517" s="52"/>
      <c r="M517" s="52"/>
      <c r="N517" s="52"/>
      <c r="O517" s="110"/>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52"/>
      <c r="CD517" s="52"/>
      <c r="CE517" s="52"/>
      <c r="CF517" s="52"/>
      <c r="CG517" s="52"/>
      <c r="CH517" s="52"/>
      <c r="CI517" s="52"/>
      <c r="CJ517" s="52"/>
      <c r="CK517" s="52"/>
      <c r="CL517" s="52"/>
      <c r="CM517" s="52"/>
      <c r="CN517" s="52"/>
      <c r="CO517" s="52"/>
      <c r="CP517" s="52"/>
      <c r="CQ517" s="52"/>
      <c r="CR517" s="52"/>
      <c r="CS517" s="52"/>
      <c r="CT517" s="52"/>
      <c r="CU517" s="52"/>
      <c r="CV517" s="52"/>
      <c r="CW517" s="52"/>
      <c r="CX517" s="52"/>
    </row>
    <row r="518" spans="3:102" ht="15">
      <c r="C518" s="52"/>
      <c r="D518" s="52"/>
      <c r="E518" s="52"/>
      <c r="F518" s="52"/>
      <c r="G518" s="52"/>
      <c r="H518" s="52"/>
      <c r="I518" s="52"/>
      <c r="J518" s="52"/>
      <c r="K518" s="52"/>
      <c r="L518" s="52"/>
      <c r="M518" s="52"/>
      <c r="N518" s="52"/>
      <c r="O518" s="110"/>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52"/>
      <c r="CN518" s="52"/>
      <c r="CO518" s="52"/>
      <c r="CP518" s="52"/>
      <c r="CQ518" s="52"/>
      <c r="CR518" s="52"/>
      <c r="CS518" s="52"/>
      <c r="CT518" s="52"/>
      <c r="CU518" s="52"/>
      <c r="CV518" s="52"/>
      <c r="CW518" s="52"/>
      <c r="CX518" s="52"/>
    </row>
    <row r="519" spans="3:102" ht="15">
      <c r="C519" s="52"/>
      <c r="D519" s="52"/>
      <c r="E519" s="52"/>
      <c r="F519" s="52"/>
      <c r="G519" s="52"/>
      <c r="H519" s="52"/>
      <c r="I519" s="52"/>
      <c r="J519" s="52"/>
      <c r="K519" s="52"/>
      <c r="L519" s="52"/>
      <c r="M519" s="52"/>
      <c r="N519" s="52"/>
      <c r="O519" s="110"/>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52"/>
      <c r="CD519" s="52"/>
      <c r="CE519" s="52"/>
      <c r="CF519" s="52"/>
      <c r="CG519" s="52"/>
      <c r="CH519" s="52"/>
      <c r="CI519" s="52"/>
      <c r="CJ519" s="52"/>
      <c r="CK519" s="52"/>
      <c r="CL519" s="52"/>
      <c r="CM519" s="52"/>
      <c r="CN519" s="52"/>
      <c r="CO519" s="52"/>
      <c r="CP519" s="52"/>
      <c r="CQ519" s="52"/>
      <c r="CR519" s="52"/>
      <c r="CS519" s="52"/>
      <c r="CT519" s="52"/>
      <c r="CU519" s="52"/>
      <c r="CV519" s="52"/>
      <c r="CW519" s="52"/>
      <c r="CX519" s="52"/>
    </row>
    <row r="520" spans="3:102" ht="15">
      <c r="C520" s="52"/>
      <c r="D520" s="52"/>
      <c r="E520" s="52"/>
      <c r="F520" s="52"/>
      <c r="G520" s="52"/>
      <c r="H520" s="52"/>
      <c r="I520" s="52"/>
      <c r="J520" s="52"/>
      <c r="K520" s="52"/>
      <c r="L520" s="52"/>
      <c r="M520" s="52"/>
      <c r="N520" s="52"/>
      <c r="O520" s="110"/>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52"/>
      <c r="CD520" s="52"/>
      <c r="CE520" s="52"/>
      <c r="CF520" s="52"/>
      <c r="CG520" s="52"/>
      <c r="CH520" s="52"/>
      <c r="CI520" s="52"/>
      <c r="CJ520" s="52"/>
      <c r="CK520" s="52"/>
      <c r="CL520" s="52"/>
      <c r="CM520" s="52"/>
      <c r="CN520" s="52"/>
      <c r="CO520" s="52"/>
      <c r="CP520" s="52"/>
      <c r="CQ520" s="52"/>
      <c r="CR520" s="52"/>
      <c r="CS520" s="52"/>
      <c r="CT520" s="52"/>
      <c r="CU520" s="52"/>
      <c r="CV520" s="52"/>
      <c r="CW520" s="52"/>
      <c r="CX520" s="52"/>
    </row>
    <row r="521" spans="3:102" ht="15">
      <c r="C521" s="52"/>
      <c r="D521" s="52"/>
      <c r="E521" s="52"/>
      <c r="F521" s="52"/>
      <c r="G521" s="52"/>
      <c r="H521" s="52"/>
      <c r="I521" s="52"/>
      <c r="J521" s="52"/>
      <c r="K521" s="52"/>
      <c r="L521" s="52"/>
      <c r="M521" s="52"/>
      <c r="N521" s="52"/>
      <c r="O521" s="110"/>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52"/>
      <c r="CD521" s="52"/>
      <c r="CE521" s="52"/>
      <c r="CF521" s="52"/>
      <c r="CG521" s="52"/>
      <c r="CH521" s="52"/>
      <c r="CI521" s="52"/>
      <c r="CJ521" s="52"/>
      <c r="CK521" s="52"/>
      <c r="CL521" s="52"/>
      <c r="CM521" s="52"/>
      <c r="CN521" s="52"/>
      <c r="CO521" s="52"/>
      <c r="CP521" s="52"/>
      <c r="CQ521" s="52"/>
      <c r="CR521" s="52"/>
      <c r="CS521" s="52"/>
      <c r="CT521" s="52"/>
      <c r="CU521" s="52"/>
      <c r="CV521" s="52"/>
      <c r="CW521" s="52"/>
      <c r="CX521" s="52"/>
    </row>
    <row r="522" spans="3:102" ht="15">
      <c r="C522" s="52"/>
      <c r="D522" s="52"/>
      <c r="E522" s="52"/>
      <c r="F522" s="52"/>
      <c r="G522" s="52"/>
      <c r="H522" s="52"/>
      <c r="I522" s="52"/>
      <c r="J522" s="52"/>
      <c r="K522" s="52"/>
      <c r="L522" s="52"/>
      <c r="M522" s="52"/>
      <c r="N522" s="52"/>
      <c r="O522" s="110"/>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52"/>
      <c r="CD522" s="52"/>
      <c r="CE522" s="52"/>
      <c r="CF522" s="52"/>
      <c r="CG522" s="52"/>
      <c r="CH522" s="52"/>
      <c r="CI522" s="52"/>
      <c r="CJ522" s="52"/>
      <c r="CK522" s="52"/>
      <c r="CL522" s="52"/>
      <c r="CM522" s="52"/>
      <c r="CN522" s="52"/>
      <c r="CO522" s="52"/>
      <c r="CP522" s="52"/>
      <c r="CQ522" s="52"/>
      <c r="CR522" s="52"/>
      <c r="CS522" s="52"/>
      <c r="CT522" s="52"/>
      <c r="CU522" s="52"/>
      <c r="CV522" s="52"/>
      <c r="CW522" s="52"/>
      <c r="CX522" s="52"/>
    </row>
    <row r="523" spans="3:102" ht="15">
      <c r="C523" s="52"/>
      <c r="D523" s="52"/>
      <c r="E523" s="52"/>
      <c r="F523" s="52"/>
      <c r="G523" s="52"/>
      <c r="H523" s="52"/>
      <c r="I523" s="52"/>
      <c r="J523" s="52"/>
      <c r="K523" s="52"/>
      <c r="L523" s="52"/>
      <c r="M523" s="52"/>
      <c r="N523" s="52"/>
      <c r="O523" s="110"/>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52"/>
      <c r="CD523" s="52"/>
      <c r="CE523" s="52"/>
      <c r="CF523" s="52"/>
      <c r="CG523" s="52"/>
      <c r="CH523" s="52"/>
      <c r="CI523" s="52"/>
      <c r="CJ523" s="52"/>
      <c r="CK523" s="52"/>
      <c r="CL523" s="52"/>
      <c r="CM523" s="52"/>
      <c r="CN523" s="52"/>
      <c r="CO523" s="52"/>
      <c r="CP523" s="52"/>
      <c r="CQ523" s="52"/>
      <c r="CR523" s="52"/>
      <c r="CS523" s="52"/>
      <c r="CT523" s="52"/>
      <c r="CU523" s="52"/>
      <c r="CV523" s="52"/>
      <c r="CW523" s="52"/>
      <c r="CX523" s="52"/>
    </row>
    <row r="524" spans="3:102" ht="15">
      <c r="C524" s="52"/>
      <c r="D524" s="52"/>
      <c r="E524" s="52"/>
      <c r="F524" s="52"/>
      <c r="G524" s="52"/>
      <c r="H524" s="52"/>
      <c r="I524" s="52"/>
      <c r="J524" s="52"/>
      <c r="K524" s="52"/>
      <c r="L524" s="52"/>
      <c r="M524" s="52"/>
      <c r="N524" s="52"/>
      <c r="O524" s="110"/>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52"/>
      <c r="CD524" s="52"/>
      <c r="CE524" s="52"/>
      <c r="CF524" s="52"/>
      <c r="CG524" s="52"/>
      <c r="CH524" s="52"/>
      <c r="CI524" s="52"/>
      <c r="CJ524" s="52"/>
      <c r="CK524" s="52"/>
      <c r="CL524" s="52"/>
      <c r="CM524" s="52"/>
      <c r="CN524" s="52"/>
      <c r="CO524" s="52"/>
      <c r="CP524" s="52"/>
      <c r="CQ524" s="52"/>
      <c r="CR524" s="52"/>
      <c r="CS524" s="52"/>
      <c r="CT524" s="52"/>
      <c r="CU524" s="52"/>
      <c r="CV524" s="52"/>
      <c r="CW524" s="52"/>
      <c r="CX524" s="52"/>
    </row>
    <row r="525" spans="3:102" ht="15">
      <c r="C525" s="52"/>
      <c r="D525" s="52"/>
      <c r="E525" s="52"/>
      <c r="F525" s="52"/>
      <c r="G525" s="52"/>
      <c r="H525" s="52"/>
      <c r="I525" s="52"/>
      <c r="J525" s="52"/>
      <c r="K525" s="52"/>
      <c r="L525" s="52"/>
      <c r="M525" s="52"/>
      <c r="N525" s="52"/>
      <c r="O525" s="110"/>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52"/>
      <c r="CD525" s="52"/>
      <c r="CE525" s="52"/>
      <c r="CF525" s="52"/>
      <c r="CG525" s="52"/>
      <c r="CH525" s="52"/>
      <c r="CI525" s="52"/>
      <c r="CJ525" s="52"/>
      <c r="CK525" s="52"/>
      <c r="CL525" s="52"/>
      <c r="CM525" s="52"/>
      <c r="CN525" s="52"/>
      <c r="CO525" s="52"/>
      <c r="CP525" s="52"/>
      <c r="CQ525" s="52"/>
      <c r="CR525" s="52"/>
      <c r="CS525" s="52"/>
      <c r="CT525" s="52"/>
      <c r="CU525" s="52"/>
      <c r="CV525" s="52"/>
      <c r="CW525" s="52"/>
      <c r="CX525" s="52"/>
    </row>
    <row r="526" spans="3:102" ht="15">
      <c r="C526" s="52"/>
      <c r="D526" s="52"/>
      <c r="E526" s="52"/>
      <c r="F526" s="52"/>
      <c r="G526" s="52"/>
      <c r="H526" s="52"/>
      <c r="I526" s="52"/>
      <c r="J526" s="52"/>
      <c r="K526" s="52"/>
      <c r="L526" s="52"/>
      <c r="M526" s="52"/>
      <c r="N526" s="52"/>
      <c r="O526" s="110"/>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52"/>
      <c r="CD526" s="52"/>
      <c r="CE526" s="52"/>
      <c r="CF526" s="52"/>
      <c r="CG526" s="52"/>
      <c r="CH526" s="52"/>
      <c r="CI526" s="52"/>
      <c r="CJ526" s="52"/>
      <c r="CK526" s="52"/>
      <c r="CL526" s="52"/>
      <c r="CM526" s="52"/>
      <c r="CN526" s="52"/>
      <c r="CO526" s="52"/>
      <c r="CP526" s="52"/>
      <c r="CQ526" s="52"/>
      <c r="CR526" s="52"/>
      <c r="CS526" s="52"/>
      <c r="CT526" s="52"/>
      <c r="CU526" s="52"/>
      <c r="CV526" s="52"/>
      <c r="CW526" s="52"/>
      <c r="CX526" s="52"/>
    </row>
    <row r="527" spans="3:102" ht="15">
      <c r="C527" s="52"/>
      <c r="D527" s="52"/>
      <c r="E527" s="52"/>
      <c r="F527" s="52"/>
      <c r="G527" s="52"/>
      <c r="H527" s="52"/>
      <c r="I527" s="52"/>
      <c r="J527" s="52"/>
      <c r="K527" s="52"/>
      <c r="L527" s="52"/>
      <c r="M527" s="52"/>
      <c r="N527" s="52"/>
      <c r="O527" s="110"/>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52"/>
      <c r="CD527" s="52"/>
      <c r="CE527" s="52"/>
      <c r="CF527" s="52"/>
      <c r="CG527" s="52"/>
      <c r="CH527" s="52"/>
      <c r="CI527" s="52"/>
      <c r="CJ527" s="52"/>
      <c r="CK527" s="52"/>
      <c r="CL527" s="52"/>
      <c r="CM527" s="52"/>
      <c r="CN527" s="52"/>
      <c r="CO527" s="52"/>
      <c r="CP527" s="52"/>
      <c r="CQ527" s="52"/>
      <c r="CR527" s="52"/>
      <c r="CS527" s="52"/>
      <c r="CT527" s="52"/>
      <c r="CU527" s="52"/>
      <c r="CV527" s="52"/>
      <c r="CW527" s="52"/>
      <c r="CX527" s="52"/>
    </row>
    <row r="528" spans="3:102" ht="15">
      <c r="C528" s="52"/>
      <c r="D528" s="52"/>
      <c r="E528" s="52"/>
      <c r="F528" s="52"/>
      <c r="G528" s="52"/>
      <c r="H528" s="52"/>
      <c r="I528" s="52"/>
      <c r="J528" s="52"/>
      <c r="K528" s="52"/>
      <c r="L528" s="52"/>
      <c r="M528" s="52"/>
      <c r="N528" s="52"/>
      <c r="O528" s="110"/>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52"/>
      <c r="CD528" s="52"/>
      <c r="CE528" s="52"/>
      <c r="CF528" s="52"/>
      <c r="CG528" s="52"/>
      <c r="CH528" s="52"/>
      <c r="CI528" s="52"/>
      <c r="CJ528" s="52"/>
      <c r="CK528" s="52"/>
      <c r="CL528" s="52"/>
      <c r="CM528" s="52"/>
      <c r="CN528" s="52"/>
      <c r="CO528" s="52"/>
      <c r="CP528" s="52"/>
      <c r="CQ528" s="52"/>
      <c r="CR528" s="52"/>
      <c r="CS528" s="52"/>
      <c r="CT528" s="52"/>
      <c r="CU528" s="52"/>
      <c r="CV528" s="52"/>
      <c r="CW528" s="52"/>
      <c r="CX528" s="52"/>
    </row>
    <row r="529" spans="3:102" ht="15">
      <c r="C529" s="52"/>
      <c r="D529" s="52"/>
      <c r="E529" s="52"/>
      <c r="F529" s="52"/>
      <c r="G529" s="52"/>
      <c r="H529" s="52"/>
      <c r="I529" s="52"/>
      <c r="J529" s="52"/>
      <c r="K529" s="52"/>
      <c r="L529" s="52"/>
      <c r="M529" s="52"/>
      <c r="N529" s="52"/>
      <c r="O529" s="110"/>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52"/>
      <c r="CD529" s="52"/>
      <c r="CE529" s="52"/>
      <c r="CF529" s="52"/>
      <c r="CG529" s="52"/>
      <c r="CH529" s="52"/>
      <c r="CI529" s="52"/>
      <c r="CJ529" s="52"/>
      <c r="CK529" s="52"/>
      <c r="CL529" s="52"/>
      <c r="CM529" s="52"/>
      <c r="CN529" s="52"/>
      <c r="CO529" s="52"/>
      <c r="CP529" s="52"/>
      <c r="CQ529" s="52"/>
      <c r="CR529" s="52"/>
      <c r="CS529" s="52"/>
      <c r="CT529" s="52"/>
      <c r="CU529" s="52"/>
      <c r="CV529" s="52"/>
      <c r="CW529" s="52"/>
      <c r="CX529" s="52"/>
    </row>
    <row r="530" spans="3:102" ht="15">
      <c r="C530" s="52"/>
      <c r="D530" s="52"/>
      <c r="E530" s="52"/>
      <c r="F530" s="52"/>
      <c r="G530" s="52"/>
      <c r="H530" s="52"/>
      <c r="I530" s="52"/>
      <c r="J530" s="52"/>
      <c r="K530" s="52"/>
      <c r="L530" s="52"/>
      <c r="M530" s="52"/>
      <c r="N530" s="52"/>
      <c r="O530" s="110"/>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52"/>
      <c r="CD530" s="52"/>
      <c r="CE530" s="52"/>
      <c r="CF530" s="52"/>
      <c r="CG530" s="52"/>
      <c r="CH530" s="52"/>
      <c r="CI530" s="52"/>
      <c r="CJ530" s="52"/>
      <c r="CK530" s="52"/>
      <c r="CL530" s="52"/>
      <c r="CM530" s="52"/>
      <c r="CN530" s="52"/>
      <c r="CO530" s="52"/>
      <c r="CP530" s="52"/>
      <c r="CQ530" s="52"/>
      <c r="CR530" s="52"/>
      <c r="CS530" s="52"/>
      <c r="CT530" s="52"/>
      <c r="CU530" s="52"/>
      <c r="CV530" s="52"/>
      <c r="CW530" s="52"/>
      <c r="CX530" s="52"/>
    </row>
    <row r="531" spans="3:102" ht="15">
      <c r="C531" s="52"/>
      <c r="D531" s="52"/>
      <c r="E531" s="52"/>
      <c r="F531" s="52"/>
      <c r="G531" s="52"/>
      <c r="H531" s="52"/>
      <c r="I531" s="52"/>
      <c r="J531" s="52"/>
      <c r="K531" s="52"/>
      <c r="L531" s="52"/>
      <c r="M531" s="52"/>
      <c r="N531" s="52"/>
      <c r="O531" s="110"/>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52"/>
      <c r="CD531" s="52"/>
      <c r="CE531" s="52"/>
      <c r="CF531" s="52"/>
      <c r="CG531" s="52"/>
      <c r="CH531" s="52"/>
      <c r="CI531" s="52"/>
      <c r="CJ531" s="52"/>
      <c r="CK531" s="52"/>
      <c r="CL531" s="52"/>
      <c r="CM531" s="52"/>
      <c r="CN531" s="52"/>
      <c r="CO531" s="52"/>
      <c r="CP531" s="52"/>
      <c r="CQ531" s="52"/>
      <c r="CR531" s="52"/>
      <c r="CS531" s="52"/>
      <c r="CT531" s="52"/>
      <c r="CU531" s="52"/>
      <c r="CV531" s="52"/>
      <c r="CW531" s="52"/>
      <c r="CX531" s="52"/>
    </row>
    <row r="532" spans="3:102" ht="15">
      <c r="C532" s="52"/>
      <c r="D532" s="52"/>
      <c r="E532" s="52"/>
      <c r="F532" s="52"/>
      <c r="G532" s="52"/>
      <c r="H532" s="52"/>
      <c r="I532" s="52"/>
      <c r="J532" s="52"/>
      <c r="K532" s="52"/>
      <c r="L532" s="52"/>
      <c r="M532" s="52"/>
      <c r="N532" s="52"/>
      <c r="O532" s="110"/>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52"/>
      <c r="CD532" s="52"/>
      <c r="CE532" s="52"/>
      <c r="CF532" s="52"/>
      <c r="CG532" s="52"/>
      <c r="CH532" s="52"/>
      <c r="CI532" s="52"/>
      <c r="CJ532" s="52"/>
      <c r="CK532" s="52"/>
      <c r="CL532" s="52"/>
      <c r="CM532" s="52"/>
      <c r="CN532" s="52"/>
      <c r="CO532" s="52"/>
      <c r="CP532" s="52"/>
      <c r="CQ532" s="52"/>
      <c r="CR532" s="52"/>
      <c r="CS532" s="52"/>
      <c r="CT532" s="52"/>
      <c r="CU532" s="52"/>
      <c r="CV532" s="52"/>
      <c r="CW532" s="52"/>
      <c r="CX532" s="52"/>
    </row>
    <row r="533" spans="3:102" ht="15">
      <c r="C533" s="52"/>
      <c r="D533" s="52"/>
      <c r="E533" s="52"/>
      <c r="F533" s="52"/>
      <c r="G533" s="52"/>
      <c r="H533" s="52"/>
      <c r="I533" s="52"/>
      <c r="J533" s="52"/>
      <c r="K533" s="52"/>
      <c r="L533" s="52"/>
      <c r="M533" s="52"/>
      <c r="N533" s="52"/>
      <c r="O533" s="110"/>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52"/>
      <c r="CD533" s="52"/>
      <c r="CE533" s="52"/>
      <c r="CF533" s="52"/>
      <c r="CG533" s="52"/>
      <c r="CH533" s="52"/>
      <c r="CI533" s="52"/>
      <c r="CJ533" s="52"/>
      <c r="CK533" s="52"/>
      <c r="CL533" s="52"/>
      <c r="CM533" s="52"/>
      <c r="CN533" s="52"/>
      <c r="CO533" s="52"/>
      <c r="CP533" s="52"/>
      <c r="CQ533" s="52"/>
      <c r="CR533" s="52"/>
      <c r="CS533" s="52"/>
      <c r="CT533" s="52"/>
      <c r="CU533" s="52"/>
      <c r="CV533" s="52"/>
      <c r="CW533" s="52"/>
      <c r="CX533" s="52"/>
    </row>
    <row r="534" spans="3:102" ht="15">
      <c r="C534" s="52"/>
      <c r="D534" s="52"/>
      <c r="E534" s="52"/>
      <c r="F534" s="52"/>
      <c r="G534" s="52"/>
      <c r="H534" s="52"/>
      <c r="I534" s="52"/>
      <c r="J534" s="52"/>
      <c r="K534" s="52"/>
      <c r="L534" s="52"/>
      <c r="M534" s="52"/>
      <c r="N534" s="52"/>
      <c r="O534" s="110"/>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52"/>
      <c r="CD534" s="52"/>
      <c r="CE534" s="52"/>
      <c r="CF534" s="52"/>
      <c r="CG534" s="52"/>
      <c r="CH534" s="52"/>
      <c r="CI534" s="52"/>
      <c r="CJ534" s="52"/>
      <c r="CK534" s="52"/>
      <c r="CL534" s="52"/>
      <c r="CM534" s="52"/>
      <c r="CN534" s="52"/>
      <c r="CO534" s="52"/>
      <c r="CP534" s="52"/>
      <c r="CQ534" s="52"/>
      <c r="CR534" s="52"/>
      <c r="CS534" s="52"/>
      <c r="CT534" s="52"/>
      <c r="CU534" s="52"/>
      <c r="CV534" s="52"/>
      <c r="CW534" s="52"/>
      <c r="CX534" s="52"/>
    </row>
    <row r="535" spans="3:102" ht="15">
      <c r="C535" s="52"/>
      <c r="D535" s="52"/>
      <c r="E535" s="52"/>
      <c r="F535" s="52"/>
      <c r="G535" s="52"/>
      <c r="H535" s="52"/>
      <c r="I535" s="52"/>
      <c r="J535" s="52"/>
      <c r="K535" s="52"/>
      <c r="L535" s="52"/>
      <c r="M535" s="52"/>
      <c r="N535" s="52"/>
      <c r="O535" s="110"/>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52"/>
      <c r="CD535" s="52"/>
      <c r="CE535" s="52"/>
      <c r="CF535" s="52"/>
      <c r="CG535" s="52"/>
      <c r="CH535" s="52"/>
      <c r="CI535" s="52"/>
      <c r="CJ535" s="52"/>
      <c r="CK535" s="52"/>
      <c r="CL535" s="52"/>
      <c r="CM535" s="52"/>
      <c r="CN535" s="52"/>
      <c r="CO535" s="52"/>
      <c r="CP535" s="52"/>
      <c r="CQ535" s="52"/>
      <c r="CR535" s="52"/>
      <c r="CS535" s="52"/>
      <c r="CT535" s="52"/>
      <c r="CU535" s="52"/>
      <c r="CV535" s="52"/>
      <c r="CW535" s="52"/>
      <c r="CX535" s="52"/>
    </row>
    <row r="536" spans="3:102" ht="15">
      <c r="C536" s="52"/>
      <c r="D536" s="52"/>
      <c r="E536" s="52"/>
      <c r="F536" s="52"/>
      <c r="G536" s="52"/>
      <c r="H536" s="52"/>
      <c r="I536" s="52"/>
      <c r="J536" s="52"/>
      <c r="K536" s="52"/>
      <c r="L536" s="52"/>
      <c r="M536" s="52"/>
      <c r="N536" s="52"/>
      <c r="O536" s="110"/>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52"/>
      <c r="CD536" s="52"/>
      <c r="CE536" s="52"/>
      <c r="CF536" s="52"/>
      <c r="CG536" s="52"/>
      <c r="CH536" s="52"/>
      <c r="CI536" s="52"/>
      <c r="CJ536" s="52"/>
      <c r="CK536" s="52"/>
      <c r="CL536" s="52"/>
      <c r="CM536" s="52"/>
      <c r="CN536" s="52"/>
      <c r="CO536" s="52"/>
      <c r="CP536" s="52"/>
      <c r="CQ536" s="52"/>
      <c r="CR536" s="52"/>
      <c r="CS536" s="52"/>
      <c r="CT536" s="52"/>
      <c r="CU536" s="52"/>
      <c r="CV536" s="52"/>
      <c r="CW536" s="52"/>
      <c r="CX536" s="52"/>
    </row>
    <row r="537" spans="3:102" ht="15">
      <c r="C537" s="52"/>
      <c r="D537" s="52"/>
      <c r="E537" s="52"/>
      <c r="F537" s="52"/>
      <c r="G537" s="52"/>
      <c r="H537" s="52"/>
      <c r="I537" s="52"/>
      <c r="J537" s="52"/>
      <c r="K537" s="52"/>
      <c r="L537" s="52"/>
      <c r="M537" s="52"/>
      <c r="N537" s="52"/>
      <c r="O537" s="110"/>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52"/>
      <c r="CD537" s="52"/>
      <c r="CE537" s="52"/>
      <c r="CF537" s="52"/>
      <c r="CG537" s="52"/>
      <c r="CH537" s="52"/>
      <c r="CI537" s="52"/>
      <c r="CJ537" s="52"/>
      <c r="CK537" s="52"/>
      <c r="CL537" s="52"/>
      <c r="CM537" s="52"/>
      <c r="CN537" s="52"/>
      <c r="CO537" s="52"/>
      <c r="CP537" s="52"/>
      <c r="CQ537" s="52"/>
      <c r="CR537" s="52"/>
      <c r="CS537" s="52"/>
      <c r="CT537" s="52"/>
      <c r="CU537" s="52"/>
      <c r="CV537" s="52"/>
      <c r="CW537" s="52"/>
      <c r="CX537" s="52"/>
    </row>
    <row r="538" spans="3:102" ht="15">
      <c r="C538" s="52"/>
      <c r="D538" s="52"/>
      <c r="E538" s="52"/>
      <c r="F538" s="52"/>
      <c r="G538" s="52"/>
      <c r="H538" s="52"/>
      <c r="I538" s="52"/>
      <c r="J538" s="52"/>
      <c r="K538" s="52"/>
      <c r="L538" s="52"/>
      <c r="M538" s="52"/>
      <c r="N538" s="52"/>
      <c r="O538" s="110"/>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52"/>
      <c r="CD538" s="52"/>
      <c r="CE538" s="52"/>
      <c r="CF538" s="52"/>
      <c r="CG538" s="52"/>
      <c r="CH538" s="52"/>
      <c r="CI538" s="52"/>
      <c r="CJ538" s="52"/>
      <c r="CK538" s="52"/>
      <c r="CL538" s="52"/>
      <c r="CM538" s="52"/>
      <c r="CN538" s="52"/>
      <c r="CO538" s="52"/>
      <c r="CP538" s="52"/>
      <c r="CQ538" s="52"/>
      <c r="CR538" s="52"/>
      <c r="CS538" s="52"/>
      <c r="CT538" s="52"/>
      <c r="CU538" s="52"/>
      <c r="CV538" s="52"/>
      <c r="CW538" s="52"/>
      <c r="CX538" s="52"/>
    </row>
    <row r="539" spans="3:102" ht="15">
      <c r="C539" s="52"/>
      <c r="D539" s="52"/>
      <c r="E539" s="52"/>
      <c r="F539" s="52"/>
      <c r="G539" s="52"/>
      <c r="H539" s="52"/>
      <c r="I539" s="52"/>
      <c r="J539" s="52"/>
      <c r="K539" s="52"/>
      <c r="L539" s="52"/>
      <c r="M539" s="52"/>
      <c r="N539" s="52"/>
      <c r="O539" s="110"/>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52"/>
      <c r="CD539" s="52"/>
      <c r="CE539" s="52"/>
      <c r="CF539" s="52"/>
      <c r="CG539" s="52"/>
      <c r="CH539" s="52"/>
      <c r="CI539" s="52"/>
      <c r="CJ539" s="52"/>
      <c r="CK539" s="52"/>
      <c r="CL539" s="52"/>
      <c r="CM539" s="52"/>
      <c r="CN539" s="52"/>
      <c r="CO539" s="52"/>
      <c r="CP539" s="52"/>
      <c r="CQ539" s="52"/>
      <c r="CR539" s="52"/>
      <c r="CS539" s="52"/>
      <c r="CT539" s="52"/>
      <c r="CU539" s="52"/>
      <c r="CV539" s="52"/>
      <c r="CW539" s="52"/>
      <c r="CX539" s="52"/>
    </row>
    <row r="540" spans="3:102" ht="15">
      <c r="C540" s="52"/>
      <c r="D540" s="52"/>
      <c r="E540" s="52"/>
      <c r="F540" s="52"/>
      <c r="G540" s="52"/>
      <c r="H540" s="52"/>
      <c r="I540" s="52"/>
      <c r="J540" s="52"/>
      <c r="K540" s="52"/>
      <c r="L540" s="52"/>
      <c r="M540" s="52"/>
      <c r="N540" s="52"/>
      <c r="O540" s="110"/>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52"/>
      <c r="CD540" s="52"/>
      <c r="CE540" s="52"/>
      <c r="CF540" s="52"/>
      <c r="CG540" s="52"/>
      <c r="CH540" s="52"/>
      <c r="CI540" s="52"/>
      <c r="CJ540" s="52"/>
      <c r="CK540" s="52"/>
      <c r="CL540" s="52"/>
      <c r="CM540" s="52"/>
      <c r="CN540" s="52"/>
      <c r="CO540" s="52"/>
      <c r="CP540" s="52"/>
      <c r="CQ540" s="52"/>
      <c r="CR540" s="52"/>
      <c r="CS540" s="52"/>
      <c r="CT540" s="52"/>
      <c r="CU540" s="52"/>
      <c r="CV540" s="52"/>
      <c r="CW540" s="52"/>
      <c r="CX540" s="52"/>
    </row>
    <row r="541" spans="3:102" ht="15">
      <c r="C541" s="52"/>
      <c r="D541" s="52"/>
      <c r="E541" s="52"/>
      <c r="F541" s="52"/>
      <c r="G541" s="52"/>
      <c r="H541" s="52"/>
      <c r="I541" s="52"/>
      <c r="J541" s="52"/>
      <c r="K541" s="52"/>
      <c r="L541" s="52"/>
      <c r="M541" s="52"/>
      <c r="N541" s="52"/>
      <c r="O541" s="110"/>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52"/>
      <c r="CD541" s="52"/>
      <c r="CE541" s="52"/>
      <c r="CF541" s="52"/>
      <c r="CG541" s="52"/>
      <c r="CH541" s="52"/>
      <c r="CI541" s="52"/>
      <c r="CJ541" s="52"/>
      <c r="CK541" s="52"/>
      <c r="CL541" s="52"/>
      <c r="CM541" s="52"/>
      <c r="CN541" s="52"/>
      <c r="CO541" s="52"/>
      <c r="CP541" s="52"/>
      <c r="CQ541" s="52"/>
      <c r="CR541" s="52"/>
      <c r="CS541" s="52"/>
      <c r="CT541" s="52"/>
      <c r="CU541" s="52"/>
      <c r="CV541" s="52"/>
      <c r="CW541" s="52"/>
      <c r="CX541" s="52"/>
    </row>
    <row r="542" spans="3:102" ht="15">
      <c r="C542" s="52"/>
      <c r="D542" s="52"/>
      <c r="E542" s="52"/>
      <c r="F542" s="52"/>
      <c r="G542" s="52"/>
      <c r="H542" s="52"/>
      <c r="I542" s="52"/>
      <c r="J542" s="52"/>
      <c r="K542" s="52"/>
      <c r="L542" s="52"/>
      <c r="M542" s="52"/>
      <c r="N542" s="52"/>
      <c r="O542" s="110"/>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52"/>
      <c r="CD542" s="52"/>
      <c r="CE542" s="52"/>
      <c r="CF542" s="52"/>
      <c r="CG542" s="52"/>
      <c r="CH542" s="52"/>
      <c r="CI542" s="52"/>
      <c r="CJ542" s="52"/>
      <c r="CK542" s="52"/>
      <c r="CL542" s="52"/>
      <c r="CM542" s="52"/>
      <c r="CN542" s="52"/>
      <c r="CO542" s="52"/>
      <c r="CP542" s="52"/>
      <c r="CQ542" s="52"/>
      <c r="CR542" s="52"/>
      <c r="CS542" s="52"/>
      <c r="CT542" s="52"/>
      <c r="CU542" s="52"/>
      <c r="CV542" s="52"/>
      <c r="CW542" s="52"/>
      <c r="CX542" s="52"/>
    </row>
    <row r="543" spans="3:102" ht="15">
      <c r="C543" s="52"/>
      <c r="D543" s="52"/>
      <c r="E543" s="52"/>
      <c r="F543" s="52"/>
      <c r="G543" s="52"/>
      <c r="H543" s="52"/>
      <c r="I543" s="52"/>
      <c r="J543" s="52"/>
      <c r="K543" s="52"/>
      <c r="L543" s="52"/>
      <c r="M543" s="52"/>
      <c r="N543" s="52"/>
      <c r="O543" s="110"/>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52"/>
      <c r="CD543" s="52"/>
      <c r="CE543" s="52"/>
      <c r="CF543" s="52"/>
      <c r="CG543" s="52"/>
      <c r="CH543" s="52"/>
      <c r="CI543" s="52"/>
      <c r="CJ543" s="52"/>
      <c r="CK543" s="52"/>
      <c r="CL543" s="52"/>
      <c r="CM543" s="52"/>
      <c r="CN543" s="52"/>
      <c r="CO543" s="52"/>
      <c r="CP543" s="52"/>
      <c r="CQ543" s="52"/>
      <c r="CR543" s="52"/>
      <c r="CS543" s="52"/>
      <c r="CT543" s="52"/>
      <c r="CU543" s="52"/>
      <c r="CV543" s="52"/>
      <c r="CW543" s="52"/>
      <c r="CX543" s="52"/>
    </row>
    <row r="544" spans="3:102" ht="15">
      <c r="C544" s="52"/>
      <c r="D544" s="52"/>
      <c r="E544" s="52"/>
      <c r="F544" s="52"/>
      <c r="G544" s="52"/>
      <c r="H544" s="52"/>
      <c r="I544" s="52"/>
      <c r="J544" s="52"/>
      <c r="K544" s="52"/>
      <c r="L544" s="52"/>
      <c r="M544" s="52"/>
      <c r="N544" s="52"/>
      <c r="O544" s="110"/>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52"/>
      <c r="CD544" s="52"/>
      <c r="CE544" s="52"/>
      <c r="CF544" s="52"/>
      <c r="CG544" s="52"/>
      <c r="CH544" s="52"/>
      <c r="CI544" s="52"/>
      <c r="CJ544" s="52"/>
      <c r="CK544" s="52"/>
      <c r="CL544" s="52"/>
      <c r="CM544" s="52"/>
      <c r="CN544" s="52"/>
      <c r="CO544" s="52"/>
      <c r="CP544" s="52"/>
      <c r="CQ544" s="52"/>
      <c r="CR544" s="52"/>
      <c r="CS544" s="52"/>
      <c r="CT544" s="52"/>
      <c r="CU544" s="52"/>
      <c r="CV544" s="52"/>
      <c r="CW544" s="52"/>
      <c r="CX544" s="52"/>
    </row>
    <row r="545" spans="3:102" ht="15">
      <c r="C545" s="52"/>
      <c r="D545" s="52"/>
      <c r="E545" s="52"/>
      <c r="F545" s="52"/>
      <c r="G545" s="52"/>
      <c r="H545" s="52"/>
      <c r="I545" s="52"/>
      <c r="J545" s="52"/>
      <c r="K545" s="52"/>
      <c r="L545" s="52"/>
      <c r="M545" s="52"/>
      <c r="N545" s="52"/>
      <c r="O545" s="110"/>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52"/>
      <c r="CD545" s="52"/>
      <c r="CE545" s="52"/>
      <c r="CF545" s="52"/>
      <c r="CG545" s="52"/>
      <c r="CH545" s="52"/>
      <c r="CI545" s="52"/>
      <c r="CJ545" s="52"/>
      <c r="CK545" s="52"/>
      <c r="CL545" s="52"/>
      <c r="CM545" s="52"/>
      <c r="CN545" s="52"/>
      <c r="CO545" s="52"/>
      <c r="CP545" s="52"/>
      <c r="CQ545" s="52"/>
      <c r="CR545" s="52"/>
      <c r="CS545" s="52"/>
      <c r="CT545" s="52"/>
      <c r="CU545" s="52"/>
      <c r="CV545" s="52"/>
      <c r="CW545" s="52"/>
      <c r="CX545" s="52"/>
    </row>
    <row r="546" spans="3:102" ht="15">
      <c r="C546" s="52"/>
      <c r="D546" s="52"/>
      <c r="E546" s="52"/>
      <c r="F546" s="52"/>
      <c r="G546" s="52"/>
      <c r="H546" s="52"/>
      <c r="I546" s="52"/>
      <c r="J546" s="52"/>
      <c r="K546" s="52"/>
      <c r="L546" s="52"/>
      <c r="M546" s="52"/>
      <c r="N546" s="52"/>
      <c r="O546" s="110"/>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52"/>
      <c r="CD546" s="52"/>
      <c r="CE546" s="52"/>
      <c r="CF546" s="52"/>
      <c r="CG546" s="52"/>
      <c r="CH546" s="52"/>
      <c r="CI546" s="52"/>
      <c r="CJ546" s="52"/>
      <c r="CK546" s="52"/>
      <c r="CL546" s="52"/>
      <c r="CM546" s="52"/>
      <c r="CN546" s="52"/>
      <c r="CO546" s="52"/>
      <c r="CP546" s="52"/>
      <c r="CQ546" s="52"/>
      <c r="CR546" s="52"/>
      <c r="CS546" s="52"/>
      <c r="CT546" s="52"/>
      <c r="CU546" s="52"/>
      <c r="CV546" s="52"/>
      <c r="CW546" s="52"/>
      <c r="CX546" s="52"/>
    </row>
    <row r="547" spans="3:102" ht="15">
      <c r="C547" s="52"/>
      <c r="D547" s="52"/>
      <c r="E547" s="52"/>
      <c r="F547" s="52"/>
      <c r="G547" s="52"/>
      <c r="H547" s="52"/>
      <c r="I547" s="52"/>
      <c r="J547" s="52"/>
      <c r="K547" s="52"/>
      <c r="L547" s="52"/>
      <c r="M547" s="52"/>
      <c r="N547" s="52"/>
      <c r="O547" s="110"/>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52"/>
      <c r="CD547" s="52"/>
      <c r="CE547" s="52"/>
      <c r="CF547" s="52"/>
      <c r="CG547" s="52"/>
      <c r="CH547" s="52"/>
      <c r="CI547" s="52"/>
      <c r="CJ547" s="52"/>
      <c r="CK547" s="52"/>
      <c r="CL547" s="52"/>
      <c r="CM547" s="52"/>
      <c r="CN547" s="52"/>
      <c r="CO547" s="52"/>
      <c r="CP547" s="52"/>
      <c r="CQ547" s="52"/>
      <c r="CR547" s="52"/>
      <c r="CS547" s="52"/>
      <c r="CT547" s="52"/>
      <c r="CU547" s="52"/>
      <c r="CV547" s="52"/>
      <c r="CW547" s="52"/>
      <c r="CX547" s="52"/>
    </row>
    <row r="548" spans="3:102" ht="15">
      <c r="C548" s="52"/>
      <c r="D548" s="52"/>
      <c r="E548" s="52"/>
      <c r="F548" s="52"/>
      <c r="G548" s="52"/>
      <c r="H548" s="52"/>
      <c r="I548" s="52"/>
      <c r="J548" s="52"/>
      <c r="K548" s="52"/>
      <c r="L548" s="52"/>
      <c r="M548" s="52"/>
      <c r="N548" s="52"/>
      <c r="O548" s="110"/>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52"/>
      <c r="CD548" s="52"/>
      <c r="CE548" s="52"/>
      <c r="CF548" s="52"/>
      <c r="CG548" s="52"/>
      <c r="CH548" s="52"/>
      <c r="CI548" s="52"/>
      <c r="CJ548" s="52"/>
      <c r="CK548" s="52"/>
      <c r="CL548" s="52"/>
      <c r="CM548" s="52"/>
      <c r="CN548" s="52"/>
      <c r="CO548" s="52"/>
      <c r="CP548" s="52"/>
      <c r="CQ548" s="52"/>
      <c r="CR548" s="52"/>
      <c r="CS548" s="52"/>
      <c r="CT548" s="52"/>
      <c r="CU548" s="52"/>
      <c r="CV548" s="52"/>
      <c r="CW548" s="52"/>
      <c r="CX548" s="52"/>
    </row>
    <row r="549" spans="3:102" ht="15">
      <c r="C549" s="52"/>
      <c r="D549" s="52"/>
      <c r="E549" s="52"/>
      <c r="F549" s="52"/>
      <c r="G549" s="52"/>
      <c r="H549" s="52"/>
      <c r="I549" s="52"/>
      <c r="J549" s="52"/>
      <c r="K549" s="52"/>
      <c r="L549" s="52"/>
      <c r="M549" s="52"/>
      <c r="N549" s="52"/>
      <c r="O549" s="110"/>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52"/>
      <c r="CD549" s="52"/>
      <c r="CE549" s="52"/>
      <c r="CF549" s="52"/>
      <c r="CG549" s="52"/>
      <c r="CH549" s="52"/>
      <c r="CI549" s="52"/>
      <c r="CJ549" s="52"/>
      <c r="CK549" s="52"/>
      <c r="CL549" s="52"/>
      <c r="CM549" s="52"/>
      <c r="CN549" s="52"/>
      <c r="CO549" s="52"/>
      <c r="CP549" s="52"/>
      <c r="CQ549" s="52"/>
      <c r="CR549" s="52"/>
      <c r="CS549" s="52"/>
      <c r="CT549" s="52"/>
      <c r="CU549" s="52"/>
      <c r="CV549" s="52"/>
      <c r="CW549" s="52"/>
      <c r="CX549" s="52"/>
    </row>
    <row r="550" spans="3:102" ht="15">
      <c r="C550" s="52"/>
      <c r="D550" s="52"/>
      <c r="E550" s="52"/>
      <c r="F550" s="52"/>
      <c r="G550" s="52"/>
      <c r="H550" s="52"/>
      <c r="I550" s="52"/>
      <c r="J550" s="52"/>
      <c r="K550" s="52"/>
      <c r="L550" s="52"/>
      <c r="M550" s="52"/>
      <c r="N550" s="52"/>
      <c r="O550" s="110"/>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52"/>
      <c r="CD550" s="52"/>
      <c r="CE550" s="52"/>
      <c r="CF550" s="52"/>
      <c r="CG550" s="52"/>
      <c r="CH550" s="52"/>
      <c r="CI550" s="52"/>
      <c r="CJ550" s="52"/>
      <c r="CK550" s="52"/>
      <c r="CL550" s="52"/>
      <c r="CM550" s="52"/>
      <c r="CN550" s="52"/>
      <c r="CO550" s="52"/>
      <c r="CP550" s="52"/>
      <c r="CQ550" s="52"/>
      <c r="CR550" s="52"/>
      <c r="CS550" s="52"/>
      <c r="CT550" s="52"/>
      <c r="CU550" s="52"/>
      <c r="CV550" s="52"/>
      <c r="CW550" s="52"/>
      <c r="CX550" s="52"/>
    </row>
    <row r="551" spans="3:102" ht="15">
      <c r="C551" s="52"/>
      <c r="D551" s="52"/>
      <c r="E551" s="52"/>
      <c r="F551" s="52"/>
      <c r="G551" s="52"/>
      <c r="H551" s="52"/>
      <c r="I551" s="52"/>
      <c r="J551" s="52"/>
      <c r="K551" s="52"/>
      <c r="L551" s="52"/>
      <c r="M551" s="52"/>
      <c r="N551" s="52"/>
      <c r="O551" s="110"/>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row>
    <row r="552" spans="3:102" ht="15">
      <c r="C552" s="52"/>
      <c r="D552" s="52"/>
      <c r="E552" s="52"/>
      <c r="F552" s="52"/>
      <c r="G552" s="52"/>
      <c r="H552" s="52"/>
      <c r="I552" s="52"/>
      <c r="J552" s="52"/>
      <c r="K552" s="52"/>
      <c r="L552" s="52"/>
      <c r="M552" s="52"/>
      <c r="N552" s="52"/>
      <c r="O552" s="110"/>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52"/>
      <c r="CD552" s="52"/>
      <c r="CE552" s="52"/>
      <c r="CF552" s="52"/>
      <c r="CG552" s="52"/>
      <c r="CH552" s="52"/>
      <c r="CI552" s="52"/>
      <c r="CJ552" s="52"/>
      <c r="CK552" s="52"/>
      <c r="CL552" s="52"/>
      <c r="CM552" s="52"/>
      <c r="CN552" s="52"/>
      <c r="CO552" s="52"/>
      <c r="CP552" s="52"/>
      <c r="CQ552" s="52"/>
      <c r="CR552" s="52"/>
      <c r="CS552" s="52"/>
      <c r="CT552" s="52"/>
      <c r="CU552" s="52"/>
      <c r="CV552" s="52"/>
      <c r="CW552" s="52"/>
      <c r="CX552" s="52"/>
    </row>
    <row r="553" spans="3:102" ht="15">
      <c r="C553" s="52"/>
      <c r="D553" s="52"/>
      <c r="E553" s="52"/>
      <c r="F553" s="52"/>
      <c r="G553" s="52"/>
      <c r="H553" s="52"/>
      <c r="I553" s="52"/>
      <c r="J553" s="52"/>
      <c r="K553" s="52"/>
      <c r="L553" s="52"/>
      <c r="M553" s="52"/>
      <c r="N553" s="52"/>
      <c r="O553" s="110"/>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52"/>
      <c r="CD553" s="52"/>
      <c r="CE553" s="52"/>
      <c r="CF553" s="52"/>
      <c r="CG553" s="52"/>
      <c r="CH553" s="52"/>
      <c r="CI553" s="52"/>
      <c r="CJ553" s="52"/>
      <c r="CK553" s="52"/>
      <c r="CL553" s="52"/>
      <c r="CM553" s="52"/>
      <c r="CN553" s="52"/>
      <c r="CO553" s="52"/>
      <c r="CP553" s="52"/>
      <c r="CQ553" s="52"/>
      <c r="CR553" s="52"/>
      <c r="CS553" s="52"/>
      <c r="CT553" s="52"/>
      <c r="CU553" s="52"/>
      <c r="CV553" s="52"/>
      <c r="CW553" s="52"/>
      <c r="CX553" s="52"/>
    </row>
    <row r="554" spans="3:102" ht="15">
      <c r="C554" s="52"/>
      <c r="D554" s="52"/>
      <c r="E554" s="52"/>
      <c r="F554" s="52"/>
      <c r="G554" s="52"/>
      <c r="H554" s="52"/>
      <c r="I554" s="52"/>
      <c r="J554" s="52"/>
      <c r="K554" s="52"/>
      <c r="L554" s="52"/>
      <c r="M554" s="52"/>
      <c r="N554" s="52"/>
      <c r="O554" s="110"/>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52"/>
      <c r="CD554" s="52"/>
      <c r="CE554" s="52"/>
      <c r="CF554" s="52"/>
      <c r="CG554" s="52"/>
      <c r="CH554" s="52"/>
      <c r="CI554" s="52"/>
      <c r="CJ554" s="52"/>
      <c r="CK554" s="52"/>
      <c r="CL554" s="52"/>
      <c r="CM554" s="52"/>
      <c r="CN554" s="52"/>
      <c r="CO554" s="52"/>
      <c r="CP554" s="52"/>
      <c r="CQ554" s="52"/>
      <c r="CR554" s="52"/>
      <c r="CS554" s="52"/>
      <c r="CT554" s="52"/>
      <c r="CU554" s="52"/>
      <c r="CV554" s="52"/>
      <c r="CW554" s="52"/>
      <c r="CX554" s="52"/>
    </row>
    <row r="555" spans="3:102" ht="15">
      <c r="C555" s="52"/>
      <c r="D555" s="52"/>
      <c r="E555" s="52"/>
      <c r="F555" s="52"/>
      <c r="G555" s="52"/>
      <c r="H555" s="52"/>
      <c r="I555" s="52"/>
      <c r="J555" s="52"/>
      <c r="K555" s="52"/>
      <c r="L555" s="52"/>
      <c r="M555" s="52"/>
      <c r="N555" s="52"/>
      <c r="O555" s="110"/>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52"/>
      <c r="CD555" s="52"/>
      <c r="CE555" s="52"/>
      <c r="CF555" s="52"/>
      <c r="CG555" s="52"/>
      <c r="CH555" s="52"/>
      <c r="CI555" s="52"/>
      <c r="CJ555" s="52"/>
      <c r="CK555" s="52"/>
      <c r="CL555" s="52"/>
      <c r="CM555" s="52"/>
      <c r="CN555" s="52"/>
      <c r="CO555" s="52"/>
      <c r="CP555" s="52"/>
      <c r="CQ555" s="52"/>
      <c r="CR555" s="52"/>
      <c r="CS555" s="52"/>
      <c r="CT555" s="52"/>
      <c r="CU555" s="52"/>
      <c r="CV555" s="52"/>
      <c r="CW555" s="52"/>
      <c r="CX555" s="52"/>
    </row>
    <row r="556" spans="3:102" ht="15">
      <c r="C556" s="52"/>
      <c r="D556" s="52"/>
      <c r="E556" s="52"/>
      <c r="F556" s="52"/>
      <c r="G556" s="52"/>
      <c r="H556" s="52"/>
      <c r="I556" s="52"/>
      <c r="J556" s="52"/>
      <c r="K556" s="52"/>
      <c r="L556" s="52"/>
      <c r="M556" s="52"/>
      <c r="N556" s="52"/>
      <c r="O556" s="110"/>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52"/>
      <c r="CD556" s="52"/>
      <c r="CE556" s="52"/>
      <c r="CF556" s="52"/>
      <c r="CG556" s="52"/>
      <c r="CH556" s="52"/>
      <c r="CI556" s="52"/>
      <c r="CJ556" s="52"/>
      <c r="CK556" s="52"/>
      <c r="CL556" s="52"/>
      <c r="CM556" s="52"/>
      <c r="CN556" s="52"/>
      <c r="CO556" s="52"/>
      <c r="CP556" s="52"/>
      <c r="CQ556" s="52"/>
      <c r="CR556" s="52"/>
      <c r="CS556" s="52"/>
      <c r="CT556" s="52"/>
      <c r="CU556" s="52"/>
      <c r="CV556" s="52"/>
      <c r="CW556" s="52"/>
      <c r="CX556" s="52"/>
    </row>
    <row r="557" spans="3:102" ht="15">
      <c r="C557" s="52"/>
      <c r="D557" s="52"/>
      <c r="E557" s="52"/>
      <c r="F557" s="52"/>
      <c r="G557" s="52"/>
      <c r="H557" s="52"/>
      <c r="I557" s="52"/>
      <c r="J557" s="52"/>
      <c r="K557" s="52"/>
      <c r="L557" s="52"/>
      <c r="M557" s="52"/>
      <c r="N557" s="52"/>
      <c r="O557" s="110"/>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52"/>
      <c r="CD557" s="52"/>
      <c r="CE557" s="52"/>
      <c r="CF557" s="52"/>
      <c r="CG557" s="52"/>
      <c r="CH557" s="52"/>
      <c r="CI557" s="52"/>
      <c r="CJ557" s="52"/>
      <c r="CK557" s="52"/>
      <c r="CL557" s="52"/>
      <c r="CM557" s="52"/>
      <c r="CN557" s="52"/>
      <c r="CO557" s="52"/>
      <c r="CP557" s="52"/>
      <c r="CQ557" s="52"/>
      <c r="CR557" s="52"/>
      <c r="CS557" s="52"/>
      <c r="CT557" s="52"/>
      <c r="CU557" s="52"/>
      <c r="CV557" s="52"/>
      <c r="CW557" s="52"/>
      <c r="CX557" s="52"/>
    </row>
    <row r="558" spans="3:102" ht="15">
      <c r="C558" s="52"/>
      <c r="D558" s="52"/>
      <c r="E558" s="52"/>
      <c r="F558" s="52"/>
      <c r="G558" s="52"/>
      <c r="H558" s="52"/>
      <c r="I558" s="52"/>
      <c r="J558" s="52"/>
      <c r="K558" s="52"/>
      <c r="L558" s="52"/>
      <c r="M558" s="52"/>
      <c r="N558" s="52"/>
      <c r="O558" s="110"/>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52"/>
      <c r="CD558" s="52"/>
      <c r="CE558" s="52"/>
      <c r="CF558" s="52"/>
      <c r="CG558" s="52"/>
      <c r="CH558" s="52"/>
      <c r="CI558" s="52"/>
      <c r="CJ558" s="52"/>
      <c r="CK558" s="52"/>
      <c r="CL558" s="52"/>
      <c r="CM558" s="52"/>
      <c r="CN558" s="52"/>
      <c r="CO558" s="52"/>
      <c r="CP558" s="52"/>
      <c r="CQ558" s="52"/>
      <c r="CR558" s="52"/>
      <c r="CS558" s="52"/>
      <c r="CT558" s="52"/>
      <c r="CU558" s="52"/>
      <c r="CV558" s="52"/>
      <c r="CW558" s="52"/>
      <c r="CX558" s="52"/>
    </row>
    <row r="559" spans="3:102" ht="15">
      <c r="C559" s="52"/>
      <c r="D559" s="52"/>
      <c r="E559" s="52"/>
      <c r="F559" s="52"/>
      <c r="G559" s="52"/>
      <c r="H559" s="52"/>
      <c r="I559" s="52"/>
      <c r="J559" s="52"/>
      <c r="K559" s="52"/>
      <c r="L559" s="52"/>
      <c r="M559" s="52"/>
      <c r="N559" s="52"/>
      <c r="O559" s="110"/>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52"/>
      <c r="CD559" s="52"/>
      <c r="CE559" s="52"/>
      <c r="CF559" s="52"/>
      <c r="CG559" s="52"/>
      <c r="CH559" s="52"/>
      <c r="CI559" s="52"/>
      <c r="CJ559" s="52"/>
      <c r="CK559" s="52"/>
      <c r="CL559" s="52"/>
      <c r="CM559" s="52"/>
      <c r="CN559" s="52"/>
      <c r="CO559" s="52"/>
      <c r="CP559" s="52"/>
      <c r="CQ559" s="52"/>
      <c r="CR559" s="52"/>
      <c r="CS559" s="52"/>
      <c r="CT559" s="52"/>
      <c r="CU559" s="52"/>
      <c r="CV559" s="52"/>
      <c r="CW559" s="52"/>
      <c r="CX559" s="52"/>
    </row>
    <row r="560" spans="3:102" ht="15">
      <c r="C560" s="52"/>
      <c r="D560" s="52"/>
      <c r="E560" s="52"/>
      <c r="F560" s="52"/>
      <c r="G560" s="52"/>
      <c r="H560" s="52"/>
      <c r="I560" s="52"/>
      <c r="J560" s="52"/>
      <c r="K560" s="52"/>
      <c r="L560" s="52"/>
      <c r="M560" s="52"/>
      <c r="N560" s="52"/>
      <c r="O560" s="110"/>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52"/>
      <c r="CD560" s="52"/>
      <c r="CE560" s="52"/>
      <c r="CF560" s="52"/>
      <c r="CG560" s="52"/>
      <c r="CH560" s="52"/>
      <c r="CI560" s="52"/>
      <c r="CJ560" s="52"/>
      <c r="CK560" s="52"/>
      <c r="CL560" s="52"/>
      <c r="CM560" s="52"/>
      <c r="CN560" s="52"/>
      <c r="CO560" s="52"/>
      <c r="CP560" s="52"/>
      <c r="CQ560" s="52"/>
      <c r="CR560" s="52"/>
      <c r="CS560" s="52"/>
      <c r="CT560" s="52"/>
      <c r="CU560" s="52"/>
      <c r="CV560" s="52"/>
      <c r="CW560" s="52"/>
      <c r="CX560" s="52"/>
    </row>
    <row r="561" spans="3:102" ht="15">
      <c r="C561" s="52"/>
      <c r="D561" s="52"/>
      <c r="E561" s="52"/>
      <c r="F561" s="52"/>
      <c r="G561" s="52"/>
      <c r="H561" s="52"/>
      <c r="I561" s="52"/>
      <c r="J561" s="52"/>
      <c r="K561" s="52"/>
      <c r="L561" s="52"/>
      <c r="M561" s="52"/>
      <c r="N561" s="52"/>
      <c r="O561" s="110"/>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52"/>
      <c r="CD561" s="52"/>
      <c r="CE561" s="52"/>
      <c r="CF561" s="52"/>
      <c r="CG561" s="52"/>
      <c r="CH561" s="52"/>
      <c r="CI561" s="52"/>
      <c r="CJ561" s="52"/>
      <c r="CK561" s="52"/>
      <c r="CL561" s="52"/>
      <c r="CM561" s="52"/>
      <c r="CN561" s="52"/>
      <c r="CO561" s="52"/>
      <c r="CP561" s="52"/>
      <c r="CQ561" s="52"/>
      <c r="CR561" s="52"/>
      <c r="CS561" s="52"/>
      <c r="CT561" s="52"/>
      <c r="CU561" s="52"/>
      <c r="CV561" s="52"/>
      <c r="CW561" s="52"/>
      <c r="CX561" s="52"/>
    </row>
    <row r="562" spans="3:102" ht="15">
      <c r="C562" s="52"/>
      <c r="D562" s="52"/>
      <c r="E562" s="52"/>
      <c r="F562" s="52"/>
      <c r="G562" s="52"/>
      <c r="H562" s="52"/>
      <c r="I562" s="52"/>
      <c r="J562" s="52"/>
      <c r="K562" s="52"/>
      <c r="L562" s="52"/>
      <c r="M562" s="52"/>
      <c r="N562" s="52"/>
      <c r="O562" s="110"/>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52"/>
      <c r="CN562" s="52"/>
      <c r="CO562" s="52"/>
      <c r="CP562" s="52"/>
      <c r="CQ562" s="52"/>
      <c r="CR562" s="52"/>
      <c r="CS562" s="52"/>
      <c r="CT562" s="52"/>
      <c r="CU562" s="52"/>
      <c r="CV562" s="52"/>
      <c r="CW562" s="52"/>
      <c r="CX562" s="52"/>
    </row>
    <row r="563" spans="3:102" ht="15">
      <c r="C563" s="52"/>
      <c r="D563" s="52"/>
      <c r="E563" s="52"/>
      <c r="F563" s="52"/>
      <c r="G563" s="52"/>
      <c r="H563" s="52"/>
      <c r="I563" s="52"/>
      <c r="J563" s="52"/>
      <c r="K563" s="52"/>
      <c r="L563" s="52"/>
      <c r="M563" s="52"/>
      <c r="N563" s="52"/>
      <c r="O563" s="110"/>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52"/>
      <c r="CD563" s="52"/>
      <c r="CE563" s="52"/>
      <c r="CF563" s="52"/>
      <c r="CG563" s="52"/>
      <c r="CH563" s="52"/>
      <c r="CI563" s="52"/>
      <c r="CJ563" s="52"/>
      <c r="CK563" s="52"/>
      <c r="CL563" s="52"/>
      <c r="CM563" s="52"/>
      <c r="CN563" s="52"/>
      <c r="CO563" s="52"/>
      <c r="CP563" s="52"/>
      <c r="CQ563" s="52"/>
      <c r="CR563" s="52"/>
      <c r="CS563" s="52"/>
      <c r="CT563" s="52"/>
      <c r="CU563" s="52"/>
      <c r="CV563" s="52"/>
      <c r="CW563" s="52"/>
      <c r="CX563" s="52"/>
    </row>
    <row r="564" spans="3:102" ht="15">
      <c r="C564" s="52"/>
      <c r="D564" s="52"/>
      <c r="E564" s="52"/>
      <c r="F564" s="52"/>
      <c r="G564" s="52"/>
      <c r="H564" s="52"/>
      <c r="I564" s="52"/>
      <c r="J564" s="52"/>
      <c r="K564" s="52"/>
      <c r="L564" s="52"/>
      <c r="M564" s="52"/>
      <c r="N564" s="52"/>
      <c r="O564" s="110"/>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52"/>
      <c r="CD564" s="52"/>
      <c r="CE564" s="52"/>
      <c r="CF564" s="52"/>
      <c r="CG564" s="52"/>
      <c r="CH564" s="52"/>
      <c r="CI564" s="52"/>
      <c r="CJ564" s="52"/>
      <c r="CK564" s="52"/>
      <c r="CL564" s="52"/>
      <c r="CM564" s="52"/>
      <c r="CN564" s="52"/>
      <c r="CO564" s="52"/>
      <c r="CP564" s="52"/>
      <c r="CQ564" s="52"/>
      <c r="CR564" s="52"/>
      <c r="CS564" s="52"/>
      <c r="CT564" s="52"/>
      <c r="CU564" s="52"/>
      <c r="CV564" s="52"/>
      <c r="CW564" s="52"/>
      <c r="CX564" s="52"/>
    </row>
    <row r="565" spans="3:102" ht="15">
      <c r="C565" s="52"/>
      <c r="D565" s="52"/>
      <c r="E565" s="52"/>
      <c r="F565" s="52"/>
      <c r="G565" s="52"/>
      <c r="H565" s="52"/>
      <c r="I565" s="52"/>
      <c r="J565" s="52"/>
      <c r="K565" s="52"/>
      <c r="L565" s="52"/>
      <c r="M565" s="52"/>
      <c r="N565" s="52"/>
      <c r="O565" s="110"/>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52"/>
      <c r="CD565" s="52"/>
      <c r="CE565" s="52"/>
      <c r="CF565" s="52"/>
      <c r="CG565" s="52"/>
      <c r="CH565" s="52"/>
      <c r="CI565" s="52"/>
      <c r="CJ565" s="52"/>
      <c r="CK565" s="52"/>
      <c r="CL565" s="52"/>
      <c r="CM565" s="52"/>
      <c r="CN565" s="52"/>
      <c r="CO565" s="52"/>
      <c r="CP565" s="52"/>
      <c r="CQ565" s="52"/>
      <c r="CR565" s="52"/>
      <c r="CS565" s="52"/>
      <c r="CT565" s="52"/>
      <c r="CU565" s="52"/>
      <c r="CV565" s="52"/>
      <c r="CW565" s="52"/>
      <c r="CX565" s="52"/>
    </row>
    <row r="566" spans="3:102" ht="15">
      <c r="C566" s="52"/>
      <c r="D566" s="52"/>
      <c r="E566" s="52"/>
      <c r="F566" s="52"/>
      <c r="G566" s="52"/>
      <c r="H566" s="52"/>
      <c r="I566" s="52"/>
      <c r="J566" s="52"/>
      <c r="K566" s="52"/>
      <c r="L566" s="52"/>
      <c r="M566" s="52"/>
      <c r="N566" s="52"/>
      <c r="O566" s="110"/>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52"/>
      <c r="CD566" s="52"/>
      <c r="CE566" s="52"/>
      <c r="CF566" s="52"/>
      <c r="CG566" s="52"/>
      <c r="CH566" s="52"/>
      <c r="CI566" s="52"/>
      <c r="CJ566" s="52"/>
      <c r="CK566" s="52"/>
      <c r="CL566" s="52"/>
      <c r="CM566" s="52"/>
      <c r="CN566" s="52"/>
      <c r="CO566" s="52"/>
      <c r="CP566" s="52"/>
      <c r="CQ566" s="52"/>
      <c r="CR566" s="52"/>
      <c r="CS566" s="52"/>
      <c r="CT566" s="52"/>
      <c r="CU566" s="52"/>
      <c r="CV566" s="52"/>
      <c r="CW566" s="52"/>
      <c r="CX566" s="52"/>
    </row>
    <row r="567" spans="3:102" ht="15">
      <c r="C567" s="52"/>
      <c r="D567" s="52"/>
      <c r="E567" s="52"/>
      <c r="F567" s="52"/>
      <c r="G567" s="52"/>
      <c r="H567" s="52"/>
      <c r="I567" s="52"/>
      <c r="J567" s="52"/>
      <c r="K567" s="52"/>
      <c r="L567" s="52"/>
      <c r="M567" s="52"/>
      <c r="N567" s="52"/>
      <c r="O567" s="110"/>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52"/>
      <c r="CN567" s="52"/>
      <c r="CO567" s="52"/>
      <c r="CP567" s="52"/>
      <c r="CQ567" s="52"/>
      <c r="CR567" s="52"/>
      <c r="CS567" s="52"/>
      <c r="CT567" s="52"/>
      <c r="CU567" s="52"/>
      <c r="CV567" s="52"/>
      <c r="CW567" s="52"/>
      <c r="CX567" s="52"/>
    </row>
    <row r="568" spans="3:102" ht="15">
      <c r="C568" s="52"/>
      <c r="D568" s="52"/>
      <c r="E568" s="52"/>
      <c r="F568" s="52"/>
      <c r="G568" s="52"/>
      <c r="H568" s="52"/>
      <c r="I568" s="52"/>
      <c r="J568" s="52"/>
      <c r="K568" s="52"/>
      <c r="L568" s="52"/>
      <c r="M568" s="52"/>
      <c r="N568" s="52"/>
      <c r="O568" s="110"/>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52"/>
      <c r="CD568" s="52"/>
      <c r="CE568" s="52"/>
      <c r="CF568" s="52"/>
      <c r="CG568" s="52"/>
      <c r="CH568" s="52"/>
      <c r="CI568" s="52"/>
      <c r="CJ568" s="52"/>
      <c r="CK568" s="52"/>
      <c r="CL568" s="52"/>
      <c r="CM568" s="52"/>
      <c r="CN568" s="52"/>
      <c r="CO568" s="52"/>
      <c r="CP568" s="52"/>
      <c r="CQ568" s="52"/>
      <c r="CR568" s="52"/>
      <c r="CS568" s="52"/>
      <c r="CT568" s="52"/>
      <c r="CU568" s="52"/>
      <c r="CV568" s="52"/>
      <c r="CW568" s="52"/>
      <c r="CX568" s="52"/>
    </row>
    <row r="569" spans="3:102" ht="15">
      <c r="C569" s="52"/>
      <c r="D569" s="52"/>
      <c r="E569" s="52"/>
      <c r="F569" s="52"/>
      <c r="G569" s="52"/>
      <c r="H569" s="52"/>
      <c r="I569" s="52"/>
      <c r="J569" s="52"/>
      <c r="K569" s="52"/>
      <c r="L569" s="52"/>
      <c r="M569" s="52"/>
      <c r="N569" s="52"/>
      <c r="O569" s="110"/>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52"/>
      <c r="CD569" s="52"/>
      <c r="CE569" s="52"/>
      <c r="CF569" s="52"/>
      <c r="CG569" s="52"/>
      <c r="CH569" s="52"/>
      <c r="CI569" s="52"/>
      <c r="CJ569" s="52"/>
      <c r="CK569" s="52"/>
      <c r="CL569" s="52"/>
      <c r="CM569" s="52"/>
      <c r="CN569" s="52"/>
      <c r="CO569" s="52"/>
      <c r="CP569" s="52"/>
      <c r="CQ569" s="52"/>
      <c r="CR569" s="52"/>
      <c r="CS569" s="52"/>
      <c r="CT569" s="52"/>
      <c r="CU569" s="52"/>
      <c r="CV569" s="52"/>
      <c r="CW569" s="52"/>
      <c r="CX569" s="52"/>
    </row>
    <row r="570" spans="3:102" ht="15">
      <c r="C570" s="52"/>
      <c r="D570" s="52"/>
      <c r="E570" s="52"/>
      <c r="F570" s="52"/>
      <c r="G570" s="52"/>
      <c r="H570" s="52"/>
      <c r="I570" s="52"/>
      <c r="J570" s="52"/>
      <c r="K570" s="52"/>
      <c r="L570" s="52"/>
      <c r="M570" s="52"/>
      <c r="N570" s="52"/>
      <c r="O570" s="110"/>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52"/>
      <c r="CD570" s="52"/>
      <c r="CE570" s="52"/>
      <c r="CF570" s="52"/>
      <c r="CG570" s="52"/>
      <c r="CH570" s="52"/>
      <c r="CI570" s="52"/>
      <c r="CJ570" s="52"/>
      <c r="CK570" s="52"/>
      <c r="CL570" s="52"/>
      <c r="CM570" s="52"/>
      <c r="CN570" s="52"/>
      <c r="CO570" s="52"/>
      <c r="CP570" s="52"/>
      <c r="CQ570" s="52"/>
      <c r="CR570" s="52"/>
      <c r="CS570" s="52"/>
      <c r="CT570" s="52"/>
      <c r="CU570" s="52"/>
      <c r="CV570" s="52"/>
      <c r="CW570" s="52"/>
      <c r="CX570" s="52"/>
    </row>
    <row r="571" spans="3:102" ht="15">
      <c r="C571" s="52"/>
      <c r="D571" s="52"/>
      <c r="E571" s="52"/>
      <c r="F571" s="52"/>
      <c r="G571" s="52"/>
      <c r="H571" s="52"/>
      <c r="I571" s="52"/>
      <c r="J571" s="52"/>
      <c r="K571" s="52"/>
      <c r="L571" s="52"/>
      <c r="M571" s="52"/>
      <c r="N571" s="52"/>
      <c r="O571" s="110"/>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52"/>
      <c r="CD571" s="52"/>
      <c r="CE571" s="52"/>
      <c r="CF571" s="52"/>
      <c r="CG571" s="52"/>
      <c r="CH571" s="52"/>
      <c r="CI571" s="52"/>
      <c r="CJ571" s="52"/>
      <c r="CK571" s="52"/>
      <c r="CL571" s="52"/>
      <c r="CM571" s="52"/>
      <c r="CN571" s="52"/>
      <c r="CO571" s="52"/>
      <c r="CP571" s="52"/>
      <c r="CQ571" s="52"/>
      <c r="CR571" s="52"/>
      <c r="CS571" s="52"/>
      <c r="CT571" s="52"/>
      <c r="CU571" s="52"/>
      <c r="CV571" s="52"/>
      <c r="CW571" s="52"/>
      <c r="CX571" s="52"/>
    </row>
    <row r="572" spans="3:102" ht="15">
      <c r="C572" s="52"/>
      <c r="D572" s="52"/>
      <c r="E572" s="52"/>
      <c r="F572" s="52"/>
      <c r="G572" s="52"/>
      <c r="H572" s="52"/>
      <c r="I572" s="52"/>
      <c r="J572" s="52"/>
      <c r="K572" s="52"/>
      <c r="L572" s="52"/>
      <c r="M572" s="52"/>
      <c r="N572" s="52"/>
      <c r="O572" s="110"/>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52"/>
      <c r="CD572" s="52"/>
      <c r="CE572" s="52"/>
      <c r="CF572" s="52"/>
      <c r="CG572" s="52"/>
      <c r="CH572" s="52"/>
      <c r="CI572" s="52"/>
      <c r="CJ572" s="52"/>
      <c r="CK572" s="52"/>
      <c r="CL572" s="52"/>
      <c r="CM572" s="52"/>
      <c r="CN572" s="52"/>
      <c r="CO572" s="52"/>
      <c r="CP572" s="52"/>
      <c r="CQ572" s="52"/>
      <c r="CR572" s="52"/>
      <c r="CS572" s="52"/>
      <c r="CT572" s="52"/>
      <c r="CU572" s="52"/>
      <c r="CV572" s="52"/>
      <c r="CW572" s="52"/>
      <c r="CX572" s="52"/>
    </row>
    <row r="573" spans="3:102" ht="15">
      <c r="C573" s="52"/>
      <c r="D573" s="52"/>
      <c r="E573" s="52"/>
      <c r="F573" s="52"/>
      <c r="G573" s="52"/>
      <c r="H573" s="52"/>
      <c r="I573" s="52"/>
      <c r="J573" s="52"/>
      <c r="K573" s="52"/>
      <c r="L573" s="52"/>
      <c r="M573" s="52"/>
      <c r="N573" s="52"/>
      <c r="O573" s="110"/>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52"/>
      <c r="CD573" s="52"/>
      <c r="CE573" s="52"/>
      <c r="CF573" s="52"/>
      <c r="CG573" s="52"/>
      <c r="CH573" s="52"/>
      <c r="CI573" s="52"/>
      <c r="CJ573" s="52"/>
      <c r="CK573" s="52"/>
      <c r="CL573" s="52"/>
      <c r="CM573" s="52"/>
      <c r="CN573" s="52"/>
      <c r="CO573" s="52"/>
      <c r="CP573" s="52"/>
      <c r="CQ573" s="52"/>
      <c r="CR573" s="52"/>
      <c r="CS573" s="52"/>
      <c r="CT573" s="52"/>
      <c r="CU573" s="52"/>
      <c r="CV573" s="52"/>
      <c r="CW573" s="52"/>
      <c r="CX573" s="52"/>
    </row>
    <row r="574" spans="3:102" ht="15">
      <c r="C574" s="52"/>
      <c r="D574" s="52"/>
      <c r="E574" s="52"/>
      <c r="F574" s="52"/>
      <c r="G574" s="52"/>
      <c r="H574" s="52"/>
      <c r="I574" s="52"/>
      <c r="J574" s="52"/>
      <c r="K574" s="52"/>
      <c r="L574" s="52"/>
      <c r="M574" s="52"/>
      <c r="N574" s="52"/>
      <c r="O574" s="110"/>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52"/>
      <c r="CD574" s="52"/>
      <c r="CE574" s="52"/>
      <c r="CF574" s="52"/>
      <c r="CG574" s="52"/>
      <c r="CH574" s="52"/>
      <c r="CI574" s="52"/>
      <c r="CJ574" s="52"/>
      <c r="CK574" s="52"/>
      <c r="CL574" s="52"/>
      <c r="CM574" s="52"/>
      <c r="CN574" s="52"/>
      <c r="CO574" s="52"/>
      <c r="CP574" s="52"/>
      <c r="CQ574" s="52"/>
      <c r="CR574" s="52"/>
      <c r="CS574" s="52"/>
      <c r="CT574" s="52"/>
      <c r="CU574" s="52"/>
      <c r="CV574" s="52"/>
      <c r="CW574" s="52"/>
      <c r="CX574" s="52"/>
    </row>
    <row r="575" spans="3:102" ht="15">
      <c r="C575" s="52"/>
      <c r="D575" s="52"/>
      <c r="E575" s="52"/>
      <c r="F575" s="52"/>
      <c r="G575" s="52"/>
      <c r="H575" s="52"/>
      <c r="I575" s="52"/>
      <c r="J575" s="52"/>
      <c r="K575" s="52"/>
      <c r="L575" s="52"/>
      <c r="M575" s="52"/>
      <c r="N575" s="52"/>
      <c r="O575" s="110"/>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52"/>
      <c r="CD575" s="52"/>
      <c r="CE575" s="52"/>
      <c r="CF575" s="52"/>
      <c r="CG575" s="52"/>
      <c r="CH575" s="52"/>
      <c r="CI575" s="52"/>
      <c r="CJ575" s="52"/>
      <c r="CK575" s="52"/>
      <c r="CL575" s="52"/>
      <c r="CM575" s="52"/>
      <c r="CN575" s="52"/>
      <c r="CO575" s="52"/>
      <c r="CP575" s="52"/>
      <c r="CQ575" s="52"/>
      <c r="CR575" s="52"/>
      <c r="CS575" s="52"/>
      <c r="CT575" s="52"/>
      <c r="CU575" s="52"/>
      <c r="CV575" s="52"/>
      <c r="CW575" s="52"/>
      <c r="CX575" s="52"/>
    </row>
    <row r="576" spans="3:102" ht="15">
      <c r="C576" s="52"/>
      <c r="D576" s="52"/>
      <c r="E576" s="52"/>
      <c r="F576" s="52"/>
      <c r="G576" s="52"/>
      <c r="H576" s="52"/>
      <c r="I576" s="52"/>
      <c r="J576" s="52"/>
      <c r="K576" s="52"/>
      <c r="L576" s="52"/>
      <c r="M576" s="52"/>
      <c r="N576" s="52"/>
      <c r="O576" s="110"/>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52"/>
      <c r="CD576" s="52"/>
      <c r="CE576" s="52"/>
      <c r="CF576" s="52"/>
      <c r="CG576" s="52"/>
      <c r="CH576" s="52"/>
      <c r="CI576" s="52"/>
      <c r="CJ576" s="52"/>
      <c r="CK576" s="52"/>
      <c r="CL576" s="52"/>
      <c r="CM576" s="52"/>
      <c r="CN576" s="52"/>
      <c r="CO576" s="52"/>
      <c r="CP576" s="52"/>
      <c r="CQ576" s="52"/>
      <c r="CR576" s="52"/>
      <c r="CS576" s="52"/>
      <c r="CT576" s="52"/>
      <c r="CU576" s="52"/>
      <c r="CV576" s="52"/>
      <c r="CW576" s="52"/>
      <c r="CX576" s="52"/>
    </row>
    <row r="577" spans="3:102" ht="15">
      <c r="C577" s="52"/>
      <c r="D577" s="52"/>
      <c r="E577" s="52"/>
      <c r="F577" s="52"/>
      <c r="G577" s="52"/>
      <c r="H577" s="52"/>
      <c r="I577" s="52"/>
      <c r="J577" s="52"/>
      <c r="K577" s="52"/>
      <c r="L577" s="52"/>
      <c r="M577" s="52"/>
      <c r="N577" s="52"/>
      <c r="O577" s="110"/>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52"/>
      <c r="CD577" s="52"/>
      <c r="CE577" s="52"/>
      <c r="CF577" s="52"/>
      <c r="CG577" s="52"/>
      <c r="CH577" s="52"/>
      <c r="CI577" s="52"/>
      <c r="CJ577" s="52"/>
      <c r="CK577" s="52"/>
      <c r="CL577" s="52"/>
      <c r="CM577" s="52"/>
      <c r="CN577" s="52"/>
      <c r="CO577" s="52"/>
      <c r="CP577" s="52"/>
      <c r="CQ577" s="52"/>
      <c r="CR577" s="52"/>
      <c r="CS577" s="52"/>
      <c r="CT577" s="52"/>
      <c r="CU577" s="52"/>
      <c r="CV577" s="52"/>
      <c r="CW577" s="52"/>
      <c r="CX577" s="52"/>
    </row>
    <row r="578" spans="3:102" ht="15">
      <c r="C578" s="52"/>
      <c r="D578" s="52"/>
      <c r="E578" s="52"/>
      <c r="F578" s="52"/>
      <c r="G578" s="52"/>
      <c r="H578" s="52"/>
      <c r="I578" s="52"/>
      <c r="J578" s="52"/>
      <c r="K578" s="52"/>
      <c r="L578" s="52"/>
      <c r="M578" s="52"/>
      <c r="N578" s="52"/>
      <c r="O578" s="110"/>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52"/>
      <c r="CD578" s="52"/>
      <c r="CE578" s="52"/>
      <c r="CF578" s="52"/>
      <c r="CG578" s="52"/>
      <c r="CH578" s="52"/>
      <c r="CI578" s="52"/>
      <c r="CJ578" s="52"/>
      <c r="CK578" s="52"/>
      <c r="CL578" s="52"/>
      <c r="CM578" s="52"/>
      <c r="CN578" s="52"/>
      <c r="CO578" s="52"/>
      <c r="CP578" s="52"/>
      <c r="CQ578" s="52"/>
      <c r="CR578" s="52"/>
      <c r="CS578" s="52"/>
      <c r="CT578" s="52"/>
      <c r="CU578" s="52"/>
      <c r="CV578" s="52"/>
      <c r="CW578" s="52"/>
      <c r="CX578" s="52"/>
    </row>
    <row r="579" spans="3:102" ht="15">
      <c r="C579" s="52"/>
      <c r="D579" s="52"/>
      <c r="E579" s="52"/>
      <c r="F579" s="52"/>
      <c r="G579" s="52"/>
      <c r="H579" s="52"/>
      <c r="I579" s="52"/>
      <c r="J579" s="52"/>
      <c r="K579" s="52"/>
      <c r="L579" s="52"/>
      <c r="M579" s="52"/>
      <c r="N579" s="52"/>
      <c r="O579" s="110"/>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52"/>
      <c r="CD579" s="52"/>
      <c r="CE579" s="52"/>
      <c r="CF579" s="52"/>
      <c r="CG579" s="52"/>
      <c r="CH579" s="52"/>
      <c r="CI579" s="52"/>
      <c r="CJ579" s="52"/>
      <c r="CK579" s="52"/>
      <c r="CL579" s="52"/>
      <c r="CM579" s="52"/>
      <c r="CN579" s="52"/>
      <c r="CO579" s="52"/>
      <c r="CP579" s="52"/>
      <c r="CQ579" s="52"/>
      <c r="CR579" s="52"/>
      <c r="CS579" s="52"/>
      <c r="CT579" s="52"/>
      <c r="CU579" s="52"/>
      <c r="CV579" s="52"/>
      <c r="CW579" s="52"/>
      <c r="CX579" s="52"/>
    </row>
    <row r="580" spans="3:102" ht="15">
      <c r="C580" s="52"/>
      <c r="D580" s="52"/>
      <c r="E580" s="52"/>
      <c r="F580" s="52"/>
      <c r="G580" s="52"/>
      <c r="H580" s="52"/>
      <c r="I580" s="52"/>
      <c r="J580" s="52"/>
      <c r="K580" s="52"/>
      <c r="L580" s="52"/>
      <c r="M580" s="52"/>
      <c r="N580" s="52"/>
      <c r="O580" s="110"/>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52"/>
      <c r="CD580" s="52"/>
      <c r="CE580" s="52"/>
      <c r="CF580" s="52"/>
      <c r="CG580" s="52"/>
      <c r="CH580" s="52"/>
      <c r="CI580" s="52"/>
      <c r="CJ580" s="52"/>
      <c r="CK580" s="52"/>
      <c r="CL580" s="52"/>
      <c r="CM580" s="52"/>
      <c r="CN580" s="52"/>
      <c r="CO580" s="52"/>
      <c r="CP580" s="52"/>
      <c r="CQ580" s="52"/>
      <c r="CR580" s="52"/>
      <c r="CS580" s="52"/>
      <c r="CT580" s="52"/>
      <c r="CU580" s="52"/>
      <c r="CV580" s="52"/>
      <c r="CW580" s="52"/>
      <c r="CX580" s="52"/>
    </row>
    <row r="581" spans="3:102" ht="15">
      <c r="C581" s="52"/>
      <c r="D581" s="52"/>
      <c r="E581" s="52"/>
      <c r="F581" s="52"/>
      <c r="G581" s="52"/>
      <c r="H581" s="52"/>
      <c r="I581" s="52"/>
      <c r="J581" s="52"/>
      <c r="K581" s="52"/>
      <c r="L581" s="52"/>
      <c r="M581" s="52"/>
      <c r="N581" s="52"/>
      <c r="O581" s="110"/>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52"/>
      <c r="CD581" s="52"/>
      <c r="CE581" s="52"/>
      <c r="CF581" s="52"/>
      <c r="CG581" s="52"/>
      <c r="CH581" s="52"/>
      <c r="CI581" s="52"/>
      <c r="CJ581" s="52"/>
      <c r="CK581" s="52"/>
      <c r="CL581" s="52"/>
      <c r="CM581" s="52"/>
      <c r="CN581" s="52"/>
      <c r="CO581" s="52"/>
      <c r="CP581" s="52"/>
      <c r="CQ581" s="52"/>
      <c r="CR581" s="52"/>
      <c r="CS581" s="52"/>
      <c r="CT581" s="52"/>
      <c r="CU581" s="52"/>
      <c r="CV581" s="52"/>
      <c r="CW581" s="52"/>
      <c r="CX581" s="52"/>
    </row>
    <row r="582" spans="3:102" ht="15">
      <c r="C582" s="52"/>
      <c r="D582" s="52"/>
      <c r="E582" s="52"/>
      <c r="F582" s="52"/>
      <c r="G582" s="52"/>
      <c r="H582" s="52"/>
      <c r="I582" s="52"/>
      <c r="J582" s="52"/>
      <c r="K582" s="52"/>
      <c r="L582" s="52"/>
      <c r="M582" s="52"/>
      <c r="N582" s="52"/>
      <c r="O582" s="110"/>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52"/>
      <c r="CD582" s="52"/>
      <c r="CE582" s="52"/>
      <c r="CF582" s="52"/>
      <c r="CG582" s="52"/>
      <c r="CH582" s="52"/>
      <c r="CI582" s="52"/>
      <c r="CJ582" s="52"/>
      <c r="CK582" s="52"/>
      <c r="CL582" s="52"/>
      <c r="CM582" s="52"/>
      <c r="CN582" s="52"/>
      <c r="CO582" s="52"/>
      <c r="CP582" s="52"/>
      <c r="CQ582" s="52"/>
      <c r="CR582" s="52"/>
      <c r="CS582" s="52"/>
      <c r="CT582" s="52"/>
      <c r="CU582" s="52"/>
      <c r="CV582" s="52"/>
      <c r="CW582" s="52"/>
      <c r="CX582" s="52"/>
    </row>
    <row r="583" spans="3:102" ht="15">
      <c r="C583" s="52"/>
      <c r="D583" s="52"/>
      <c r="E583" s="52"/>
      <c r="F583" s="52"/>
      <c r="G583" s="52"/>
      <c r="H583" s="52"/>
      <c r="I583" s="52"/>
      <c r="J583" s="52"/>
      <c r="K583" s="52"/>
      <c r="L583" s="52"/>
      <c r="M583" s="52"/>
      <c r="N583" s="52"/>
      <c r="O583" s="110"/>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52"/>
      <c r="CD583" s="52"/>
      <c r="CE583" s="52"/>
      <c r="CF583" s="52"/>
      <c r="CG583" s="52"/>
      <c r="CH583" s="52"/>
      <c r="CI583" s="52"/>
      <c r="CJ583" s="52"/>
      <c r="CK583" s="52"/>
      <c r="CL583" s="52"/>
      <c r="CM583" s="52"/>
      <c r="CN583" s="52"/>
      <c r="CO583" s="52"/>
      <c r="CP583" s="52"/>
      <c r="CQ583" s="52"/>
      <c r="CR583" s="52"/>
      <c r="CS583" s="52"/>
      <c r="CT583" s="52"/>
      <c r="CU583" s="52"/>
      <c r="CV583" s="52"/>
      <c r="CW583" s="52"/>
      <c r="CX583" s="52"/>
    </row>
    <row r="584" spans="3:102" ht="15">
      <c r="C584" s="52"/>
      <c r="D584" s="52"/>
      <c r="E584" s="52"/>
      <c r="F584" s="52"/>
      <c r="G584" s="52"/>
      <c r="H584" s="52"/>
      <c r="I584" s="52"/>
      <c r="J584" s="52"/>
      <c r="K584" s="52"/>
      <c r="L584" s="52"/>
      <c r="M584" s="52"/>
      <c r="N584" s="52"/>
      <c r="O584" s="110"/>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52"/>
      <c r="CD584" s="52"/>
      <c r="CE584" s="52"/>
      <c r="CF584" s="52"/>
      <c r="CG584" s="52"/>
      <c r="CH584" s="52"/>
      <c r="CI584" s="52"/>
      <c r="CJ584" s="52"/>
      <c r="CK584" s="52"/>
      <c r="CL584" s="52"/>
      <c r="CM584" s="52"/>
      <c r="CN584" s="52"/>
      <c r="CO584" s="52"/>
      <c r="CP584" s="52"/>
      <c r="CQ584" s="52"/>
      <c r="CR584" s="52"/>
      <c r="CS584" s="52"/>
      <c r="CT584" s="52"/>
      <c r="CU584" s="52"/>
      <c r="CV584" s="52"/>
      <c r="CW584" s="52"/>
      <c r="CX584" s="52"/>
    </row>
    <row r="585" spans="3:102" ht="15">
      <c r="C585" s="52"/>
      <c r="D585" s="52"/>
      <c r="E585" s="52"/>
      <c r="F585" s="52"/>
      <c r="G585" s="52"/>
      <c r="H585" s="52"/>
      <c r="I585" s="52"/>
      <c r="J585" s="52"/>
      <c r="K585" s="52"/>
      <c r="L585" s="52"/>
      <c r="M585" s="52"/>
      <c r="N585" s="52"/>
      <c r="O585" s="110"/>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52"/>
      <c r="CD585" s="52"/>
      <c r="CE585" s="52"/>
      <c r="CF585" s="52"/>
      <c r="CG585" s="52"/>
      <c r="CH585" s="52"/>
      <c r="CI585" s="52"/>
      <c r="CJ585" s="52"/>
      <c r="CK585" s="52"/>
      <c r="CL585" s="52"/>
      <c r="CM585" s="52"/>
      <c r="CN585" s="52"/>
      <c r="CO585" s="52"/>
      <c r="CP585" s="52"/>
      <c r="CQ585" s="52"/>
      <c r="CR585" s="52"/>
      <c r="CS585" s="52"/>
      <c r="CT585" s="52"/>
      <c r="CU585" s="52"/>
      <c r="CV585" s="52"/>
      <c r="CW585" s="52"/>
      <c r="CX585" s="52"/>
    </row>
    <row r="586" spans="3:102" ht="15">
      <c r="C586" s="52"/>
      <c r="D586" s="52"/>
      <c r="E586" s="52"/>
      <c r="F586" s="52"/>
      <c r="G586" s="52"/>
      <c r="H586" s="52"/>
      <c r="I586" s="52"/>
      <c r="J586" s="52"/>
      <c r="K586" s="52"/>
      <c r="L586" s="52"/>
      <c r="M586" s="52"/>
      <c r="N586" s="52"/>
      <c r="O586" s="110"/>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52"/>
      <c r="CD586" s="52"/>
      <c r="CE586" s="52"/>
      <c r="CF586" s="52"/>
      <c r="CG586" s="52"/>
      <c r="CH586" s="52"/>
      <c r="CI586" s="52"/>
      <c r="CJ586" s="52"/>
      <c r="CK586" s="52"/>
      <c r="CL586" s="52"/>
      <c r="CM586" s="52"/>
      <c r="CN586" s="52"/>
      <c r="CO586" s="52"/>
      <c r="CP586" s="52"/>
      <c r="CQ586" s="52"/>
      <c r="CR586" s="52"/>
      <c r="CS586" s="52"/>
      <c r="CT586" s="52"/>
      <c r="CU586" s="52"/>
      <c r="CV586" s="52"/>
      <c r="CW586" s="52"/>
      <c r="CX586" s="52"/>
    </row>
    <row r="587" spans="3:102" ht="15">
      <c r="C587" s="52"/>
      <c r="D587" s="52"/>
      <c r="E587" s="52"/>
      <c r="F587" s="52"/>
      <c r="G587" s="52"/>
      <c r="H587" s="52"/>
      <c r="I587" s="52"/>
      <c r="J587" s="52"/>
      <c r="K587" s="52"/>
      <c r="L587" s="52"/>
      <c r="M587" s="52"/>
      <c r="N587" s="52"/>
      <c r="O587" s="110"/>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52"/>
      <c r="CD587" s="52"/>
      <c r="CE587" s="52"/>
      <c r="CF587" s="52"/>
      <c r="CG587" s="52"/>
      <c r="CH587" s="52"/>
      <c r="CI587" s="52"/>
      <c r="CJ587" s="52"/>
      <c r="CK587" s="52"/>
      <c r="CL587" s="52"/>
      <c r="CM587" s="52"/>
      <c r="CN587" s="52"/>
      <c r="CO587" s="52"/>
      <c r="CP587" s="52"/>
      <c r="CQ587" s="52"/>
      <c r="CR587" s="52"/>
      <c r="CS587" s="52"/>
      <c r="CT587" s="52"/>
      <c r="CU587" s="52"/>
      <c r="CV587" s="52"/>
      <c r="CW587" s="52"/>
      <c r="CX587" s="52"/>
    </row>
    <row r="588" spans="3:102" ht="15">
      <c r="C588" s="52"/>
      <c r="D588" s="52"/>
      <c r="E588" s="52"/>
      <c r="F588" s="52"/>
      <c r="G588" s="52"/>
      <c r="H588" s="52"/>
      <c r="I588" s="52"/>
      <c r="J588" s="52"/>
      <c r="K588" s="52"/>
      <c r="L588" s="52"/>
      <c r="M588" s="52"/>
      <c r="N588" s="52"/>
      <c r="O588" s="110"/>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52"/>
      <c r="CD588" s="52"/>
      <c r="CE588" s="52"/>
      <c r="CF588" s="52"/>
      <c r="CG588" s="52"/>
      <c r="CH588" s="52"/>
      <c r="CI588" s="52"/>
      <c r="CJ588" s="52"/>
      <c r="CK588" s="52"/>
      <c r="CL588" s="52"/>
      <c r="CM588" s="52"/>
      <c r="CN588" s="52"/>
      <c r="CO588" s="52"/>
      <c r="CP588" s="52"/>
      <c r="CQ588" s="52"/>
      <c r="CR588" s="52"/>
      <c r="CS588" s="52"/>
      <c r="CT588" s="52"/>
      <c r="CU588" s="52"/>
      <c r="CV588" s="52"/>
      <c r="CW588" s="52"/>
      <c r="CX588" s="52"/>
    </row>
    <row r="589" spans="3:102" ht="15">
      <c r="C589" s="52"/>
      <c r="D589" s="52"/>
      <c r="E589" s="52"/>
      <c r="F589" s="52"/>
      <c r="G589" s="52"/>
      <c r="H589" s="52"/>
      <c r="I589" s="52"/>
      <c r="J589" s="52"/>
      <c r="K589" s="52"/>
      <c r="L589" s="52"/>
      <c r="M589" s="52"/>
      <c r="N589" s="52"/>
      <c r="O589" s="110"/>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52"/>
      <c r="CD589" s="52"/>
      <c r="CE589" s="52"/>
      <c r="CF589" s="52"/>
      <c r="CG589" s="52"/>
      <c r="CH589" s="52"/>
      <c r="CI589" s="52"/>
      <c r="CJ589" s="52"/>
      <c r="CK589" s="52"/>
      <c r="CL589" s="52"/>
      <c r="CM589" s="52"/>
      <c r="CN589" s="52"/>
      <c r="CO589" s="52"/>
      <c r="CP589" s="52"/>
      <c r="CQ589" s="52"/>
      <c r="CR589" s="52"/>
      <c r="CS589" s="52"/>
      <c r="CT589" s="52"/>
      <c r="CU589" s="52"/>
      <c r="CV589" s="52"/>
      <c r="CW589" s="52"/>
      <c r="CX589" s="52"/>
    </row>
    <row r="590" spans="3:102" ht="15">
      <c r="C590" s="52"/>
      <c r="D590" s="52"/>
      <c r="E590" s="52"/>
      <c r="F590" s="52"/>
      <c r="G590" s="52"/>
      <c r="H590" s="52"/>
      <c r="I590" s="52"/>
      <c r="J590" s="52"/>
      <c r="K590" s="52"/>
      <c r="L590" s="52"/>
      <c r="M590" s="52"/>
      <c r="N590" s="52"/>
      <c r="O590" s="110"/>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52"/>
      <c r="CD590" s="52"/>
      <c r="CE590" s="52"/>
      <c r="CF590" s="52"/>
      <c r="CG590" s="52"/>
      <c r="CH590" s="52"/>
      <c r="CI590" s="52"/>
      <c r="CJ590" s="52"/>
      <c r="CK590" s="52"/>
      <c r="CL590" s="52"/>
      <c r="CM590" s="52"/>
      <c r="CN590" s="52"/>
      <c r="CO590" s="52"/>
      <c r="CP590" s="52"/>
      <c r="CQ590" s="52"/>
      <c r="CR590" s="52"/>
      <c r="CS590" s="52"/>
      <c r="CT590" s="52"/>
      <c r="CU590" s="52"/>
      <c r="CV590" s="52"/>
      <c r="CW590" s="52"/>
      <c r="CX590" s="52"/>
    </row>
    <row r="591" spans="3:102" ht="15">
      <c r="C591" s="52"/>
      <c r="D591" s="52"/>
      <c r="E591" s="52"/>
      <c r="F591" s="52"/>
      <c r="G591" s="52"/>
      <c r="H591" s="52"/>
      <c r="I591" s="52"/>
      <c r="J591" s="52"/>
      <c r="K591" s="52"/>
      <c r="L591" s="52"/>
      <c r="M591" s="52"/>
      <c r="N591" s="52"/>
      <c r="O591" s="110"/>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52"/>
      <c r="CD591" s="52"/>
      <c r="CE591" s="52"/>
      <c r="CF591" s="52"/>
      <c r="CG591" s="52"/>
      <c r="CH591" s="52"/>
      <c r="CI591" s="52"/>
      <c r="CJ591" s="52"/>
      <c r="CK591" s="52"/>
      <c r="CL591" s="52"/>
      <c r="CM591" s="52"/>
      <c r="CN591" s="52"/>
      <c r="CO591" s="52"/>
      <c r="CP591" s="52"/>
      <c r="CQ591" s="52"/>
      <c r="CR591" s="52"/>
      <c r="CS591" s="52"/>
      <c r="CT591" s="52"/>
      <c r="CU591" s="52"/>
      <c r="CV591" s="52"/>
      <c r="CW591" s="52"/>
      <c r="CX591" s="52"/>
    </row>
    <row r="592" spans="3:102" ht="15">
      <c r="C592" s="52"/>
      <c r="D592" s="52"/>
      <c r="E592" s="52"/>
      <c r="F592" s="52"/>
      <c r="G592" s="52"/>
      <c r="H592" s="52"/>
      <c r="I592" s="52"/>
      <c r="J592" s="52"/>
      <c r="K592" s="52"/>
      <c r="L592" s="52"/>
      <c r="M592" s="52"/>
      <c r="N592" s="52"/>
      <c r="O592" s="110"/>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52"/>
      <c r="CD592" s="52"/>
      <c r="CE592" s="52"/>
      <c r="CF592" s="52"/>
      <c r="CG592" s="52"/>
      <c r="CH592" s="52"/>
      <c r="CI592" s="52"/>
      <c r="CJ592" s="52"/>
      <c r="CK592" s="52"/>
      <c r="CL592" s="52"/>
      <c r="CM592" s="52"/>
      <c r="CN592" s="52"/>
      <c r="CO592" s="52"/>
      <c r="CP592" s="52"/>
      <c r="CQ592" s="52"/>
      <c r="CR592" s="52"/>
      <c r="CS592" s="52"/>
      <c r="CT592" s="52"/>
      <c r="CU592" s="52"/>
      <c r="CV592" s="52"/>
      <c r="CW592" s="52"/>
      <c r="CX592" s="52"/>
    </row>
    <row r="593" spans="3:102" ht="15">
      <c r="C593" s="52"/>
      <c r="D593" s="52"/>
      <c r="E593" s="52"/>
      <c r="F593" s="52"/>
      <c r="G593" s="52"/>
      <c r="H593" s="52"/>
      <c r="I593" s="52"/>
      <c r="J593" s="52"/>
      <c r="K593" s="52"/>
      <c r="L593" s="52"/>
      <c r="M593" s="52"/>
      <c r="N593" s="52"/>
      <c r="O593" s="110"/>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52"/>
      <c r="CD593" s="52"/>
      <c r="CE593" s="52"/>
      <c r="CF593" s="52"/>
      <c r="CG593" s="52"/>
      <c r="CH593" s="52"/>
      <c r="CI593" s="52"/>
      <c r="CJ593" s="52"/>
      <c r="CK593" s="52"/>
      <c r="CL593" s="52"/>
      <c r="CM593" s="52"/>
      <c r="CN593" s="52"/>
      <c r="CO593" s="52"/>
      <c r="CP593" s="52"/>
      <c r="CQ593" s="52"/>
      <c r="CR593" s="52"/>
      <c r="CS593" s="52"/>
      <c r="CT593" s="52"/>
      <c r="CU593" s="52"/>
      <c r="CV593" s="52"/>
      <c r="CW593" s="52"/>
      <c r="CX593" s="52"/>
    </row>
    <row r="594" spans="3:102" ht="15">
      <c r="C594" s="52"/>
      <c r="D594" s="52"/>
      <c r="E594" s="52"/>
      <c r="F594" s="52"/>
      <c r="G594" s="52"/>
      <c r="H594" s="52"/>
      <c r="I594" s="52"/>
      <c r="J594" s="52"/>
      <c r="K594" s="52"/>
      <c r="L594" s="52"/>
      <c r="M594" s="52"/>
      <c r="N594" s="52"/>
      <c r="O594" s="110"/>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52"/>
      <c r="CD594" s="52"/>
      <c r="CE594" s="52"/>
      <c r="CF594" s="52"/>
      <c r="CG594" s="52"/>
      <c r="CH594" s="52"/>
      <c r="CI594" s="52"/>
      <c r="CJ594" s="52"/>
      <c r="CK594" s="52"/>
      <c r="CL594" s="52"/>
      <c r="CM594" s="52"/>
      <c r="CN594" s="52"/>
      <c r="CO594" s="52"/>
      <c r="CP594" s="52"/>
      <c r="CQ594" s="52"/>
      <c r="CR594" s="52"/>
      <c r="CS594" s="52"/>
      <c r="CT594" s="52"/>
      <c r="CU594" s="52"/>
      <c r="CV594" s="52"/>
      <c r="CW594" s="52"/>
      <c r="CX594" s="52"/>
    </row>
    <row r="595" spans="3:102" ht="15">
      <c r="C595" s="52"/>
      <c r="D595" s="52"/>
      <c r="E595" s="52"/>
      <c r="F595" s="52"/>
      <c r="G595" s="52"/>
      <c r="H595" s="52"/>
      <c r="I595" s="52"/>
      <c r="J595" s="52"/>
      <c r="K595" s="52"/>
      <c r="L595" s="52"/>
      <c r="M595" s="52"/>
      <c r="N595" s="52"/>
      <c r="O595" s="110"/>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52"/>
      <c r="CD595" s="52"/>
      <c r="CE595" s="52"/>
      <c r="CF595" s="52"/>
      <c r="CG595" s="52"/>
      <c r="CH595" s="52"/>
      <c r="CI595" s="52"/>
      <c r="CJ595" s="52"/>
      <c r="CK595" s="52"/>
      <c r="CL595" s="52"/>
      <c r="CM595" s="52"/>
      <c r="CN595" s="52"/>
      <c r="CO595" s="52"/>
      <c r="CP595" s="52"/>
      <c r="CQ595" s="52"/>
      <c r="CR595" s="52"/>
      <c r="CS595" s="52"/>
      <c r="CT595" s="52"/>
      <c r="CU595" s="52"/>
      <c r="CV595" s="52"/>
      <c r="CW595" s="52"/>
      <c r="CX595" s="52"/>
    </row>
    <row r="596" spans="3:102" ht="15">
      <c r="C596" s="52"/>
      <c r="D596" s="52"/>
      <c r="E596" s="52"/>
      <c r="F596" s="52"/>
      <c r="G596" s="52"/>
      <c r="H596" s="52"/>
      <c r="I596" s="52"/>
      <c r="J596" s="52"/>
      <c r="K596" s="52"/>
      <c r="L596" s="52"/>
      <c r="M596" s="52"/>
      <c r="N596" s="52"/>
      <c r="O596" s="110"/>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52"/>
      <c r="CD596" s="52"/>
      <c r="CE596" s="52"/>
      <c r="CF596" s="52"/>
      <c r="CG596" s="52"/>
      <c r="CH596" s="52"/>
      <c r="CI596" s="52"/>
      <c r="CJ596" s="52"/>
      <c r="CK596" s="52"/>
      <c r="CL596" s="52"/>
      <c r="CM596" s="52"/>
      <c r="CN596" s="52"/>
      <c r="CO596" s="52"/>
      <c r="CP596" s="52"/>
      <c r="CQ596" s="52"/>
      <c r="CR596" s="52"/>
      <c r="CS596" s="52"/>
      <c r="CT596" s="52"/>
      <c r="CU596" s="52"/>
      <c r="CV596" s="52"/>
      <c r="CW596" s="52"/>
      <c r="CX596" s="52"/>
    </row>
    <row r="597" spans="3:102" ht="15">
      <c r="C597" s="52"/>
      <c r="D597" s="52"/>
      <c r="E597" s="52"/>
      <c r="F597" s="52"/>
      <c r="G597" s="52"/>
      <c r="H597" s="52"/>
      <c r="I597" s="52"/>
      <c r="J597" s="52"/>
      <c r="K597" s="52"/>
      <c r="L597" s="52"/>
      <c r="M597" s="52"/>
      <c r="N597" s="52"/>
      <c r="O597" s="110"/>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52"/>
      <c r="CD597" s="52"/>
      <c r="CE597" s="52"/>
      <c r="CF597" s="52"/>
      <c r="CG597" s="52"/>
      <c r="CH597" s="52"/>
      <c r="CI597" s="52"/>
      <c r="CJ597" s="52"/>
      <c r="CK597" s="52"/>
      <c r="CL597" s="52"/>
      <c r="CM597" s="52"/>
      <c r="CN597" s="52"/>
      <c r="CO597" s="52"/>
      <c r="CP597" s="52"/>
      <c r="CQ597" s="52"/>
      <c r="CR597" s="52"/>
      <c r="CS597" s="52"/>
      <c r="CT597" s="52"/>
      <c r="CU597" s="52"/>
      <c r="CV597" s="52"/>
      <c r="CW597" s="52"/>
      <c r="CX597" s="52"/>
    </row>
    <row r="598" spans="3:102" ht="15">
      <c r="C598" s="52"/>
      <c r="D598" s="52"/>
      <c r="E598" s="52"/>
      <c r="F598" s="52"/>
      <c r="G598" s="52"/>
      <c r="H598" s="52"/>
      <c r="I598" s="52"/>
      <c r="J598" s="52"/>
      <c r="K598" s="52"/>
      <c r="L598" s="52"/>
      <c r="M598" s="52"/>
      <c r="N598" s="52"/>
      <c r="O598" s="110"/>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52"/>
      <c r="CD598" s="52"/>
      <c r="CE598" s="52"/>
      <c r="CF598" s="52"/>
      <c r="CG598" s="52"/>
      <c r="CH598" s="52"/>
      <c r="CI598" s="52"/>
      <c r="CJ598" s="52"/>
      <c r="CK598" s="52"/>
      <c r="CL598" s="52"/>
      <c r="CM598" s="52"/>
      <c r="CN598" s="52"/>
      <c r="CO598" s="52"/>
      <c r="CP598" s="52"/>
      <c r="CQ598" s="52"/>
      <c r="CR598" s="52"/>
      <c r="CS598" s="52"/>
      <c r="CT598" s="52"/>
      <c r="CU598" s="52"/>
      <c r="CV598" s="52"/>
      <c r="CW598" s="52"/>
      <c r="CX598" s="52"/>
    </row>
    <row r="599" spans="3:102" ht="15">
      <c r="C599" s="52"/>
      <c r="D599" s="52"/>
      <c r="E599" s="52"/>
      <c r="F599" s="52"/>
      <c r="G599" s="52"/>
      <c r="H599" s="52"/>
      <c r="I599" s="52"/>
      <c r="J599" s="52"/>
      <c r="K599" s="52"/>
      <c r="L599" s="52"/>
      <c r="M599" s="52"/>
      <c r="N599" s="52"/>
      <c r="O599" s="110"/>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52"/>
      <c r="CD599" s="52"/>
      <c r="CE599" s="52"/>
      <c r="CF599" s="52"/>
      <c r="CG599" s="52"/>
      <c r="CH599" s="52"/>
      <c r="CI599" s="52"/>
      <c r="CJ599" s="52"/>
      <c r="CK599" s="52"/>
      <c r="CL599" s="52"/>
      <c r="CM599" s="52"/>
      <c r="CN599" s="52"/>
      <c r="CO599" s="52"/>
      <c r="CP599" s="52"/>
      <c r="CQ599" s="52"/>
      <c r="CR599" s="52"/>
      <c r="CS599" s="52"/>
      <c r="CT599" s="52"/>
      <c r="CU599" s="52"/>
      <c r="CV599" s="52"/>
      <c r="CW599" s="52"/>
      <c r="CX599" s="52"/>
    </row>
    <row r="600" spans="3:102" ht="15">
      <c r="C600" s="52"/>
      <c r="D600" s="52"/>
      <c r="E600" s="52"/>
      <c r="F600" s="52"/>
      <c r="G600" s="52"/>
      <c r="H600" s="52"/>
      <c r="I600" s="52"/>
      <c r="J600" s="52"/>
      <c r="K600" s="52"/>
      <c r="L600" s="52"/>
      <c r="M600" s="52"/>
      <c r="N600" s="52"/>
      <c r="O600" s="110"/>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52"/>
      <c r="CD600" s="52"/>
      <c r="CE600" s="52"/>
      <c r="CF600" s="52"/>
      <c r="CG600" s="52"/>
      <c r="CH600" s="52"/>
      <c r="CI600" s="52"/>
      <c r="CJ600" s="52"/>
      <c r="CK600" s="52"/>
      <c r="CL600" s="52"/>
      <c r="CM600" s="52"/>
      <c r="CN600" s="52"/>
      <c r="CO600" s="52"/>
      <c r="CP600" s="52"/>
      <c r="CQ600" s="52"/>
      <c r="CR600" s="52"/>
      <c r="CS600" s="52"/>
      <c r="CT600" s="52"/>
      <c r="CU600" s="52"/>
      <c r="CV600" s="52"/>
      <c r="CW600" s="52"/>
      <c r="CX600" s="52"/>
    </row>
    <row r="601" spans="3:102" ht="15">
      <c r="C601" s="52"/>
      <c r="D601" s="52"/>
      <c r="E601" s="52"/>
      <c r="F601" s="52"/>
      <c r="G601" s="52"/>
      <c r="H601" s="52"/>
      <c r="I601" s="52"/>
      <c r="J601" s="52"/>
      <c r="K601" s="52"/>
      <c r="L601" s="52"/>
      <c r="M601" s="52"/>
      <c r="N601" s="52"/>
      <c r="O601" s="110"/>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52"/>
      <c r="CD601" s="52"/>
      <c r="CE601" s="52"/>
      <c r="CF601" s="52"/>
      <c r="CG601" s="52"/>
      <c r="CH601" s="52"/>
      <c r="CI601" s="52"/>
      <c r="CJ601" s="52"/>
      <c r="CK601" s="52"/>
      <c r="CL601" s="52"/>
      <c r="CM601" s="52"/>
      <c r="CN601" s="52"/>
      <c r="CO601" s="52"/>
      <c r="CP601" s="52"/>
      <c r="CQ601" s="52"/>
      <c r="CR601" s="52"/>
      <c r="CS601" s="52"/>
      <c r="CT601" s="52"/>
      <c r="CU601" s="52"/>
      <c r="CV601" s="52"/>
      <c r="CW601" s="52"/>
      <c r="CX601" s="52"/>
    </row>
    <row r="602" spans="3:102" ht="15">
      <c r="C602" s="52"/>
      <c r="D602" s="52"/>
      <c r="E602" s="52"/>
      <c r="F602" s="52"/>
      <c r="G602" s="52"/>
      <c r="H602" s="52"/>
      <c r="I602" s="52"/>
      <c r="J602" s="52"/>
      <c r="K602" s="52"/>
      <c r="L602" s="52"/>
      <c r="M602" s="52"/>
      <c r="N602" s="52"/>
      <c r="O602" s="110"/>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52"/>
      <c r="CD602" s="52"/>
      <c r="CE602" s="52"/>
      <c r="CF602" s="52"/>
      <c r="CG602" s="52"/>
      <c r="CH602" s="52"/>
      <c r="CI602" s="52"/>
      <c r="CJ602" s="52"/>
      <c r="CK602" s="52"/>
      <c r="CL602" s="52"/>
      <c r="CM602" s="52"/>
      <c r="CN602" s="52"/>
      <c r="CO602" s="52"/>
      <c r="CP602" s="52"/>
      <c r="CQ602" s="52"/>
      <c r="CR602" s="52"/>
      <c r="CS602" s="52"/>
      <c r="CT602" s="52"/>
      <c r="CU602" s="52"/>
      <c r="CV602" s="52"/>
      <c r="CW602" s="52"/>
      <c r="CX602" s="52"/>
    </row>
    <row r="603" spans="3:102" ht="15">
      <c r="C603" s="52"/>
      <c r="D603" s="52"/>
      <c r="E603" s="52"/>
      <c r="F603" s="52"/>
      <c r="G603" s="52"/>
      <c r="H603" s="52"/>
      <c r="I603" s="52"/>
      <c r="J603" s="52"/>
      <c r="K603" s="52"/>
      <c r="L603" s="52"/>
      <c r="M603" s="52"/>
      <c r="N603" s="52"/>
      <c r="O603" s="110"/>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52"/>
      <c r="CD603" s="52"/>
      <c r="CE603" s="52"/>
      <c r="CF603" s="52"/>
      <c r="CG603" s="52"/>
      <c r="CH603" s="52"/>
      <c r="CI603" s="52"/>
      <c r="CJ603" s="52"/>
      <c r="CK603" s="52"/>
      <c r="CL603" s="52"/>
      <c r="CM603" s="52"/>
      <c r="CN603" s="52"/>
      <c r="CO603" s="52"/>
      <c r="CP603" s="52"/>
      <c r="CQ603" s="52"/>
      <c r="CR603" s="52"/>
      <c r="CS603" s="52"/>
      <c r="CT603" s="52"/>
      <c r="CU603" s="52"/>
      <c r="CV603" s="52"/>
      <c r="CW603" s="52"/>
      <c r="CX603" s="52"/>
    </row>
    <row r="604" spans="3:102" ht="15">
      <c r="C604" s="52"/>
      <c r="D604" s="52"/>
      <c r="E604" s="52"/>
      <c r="F604" s="52"/>
      <c r="G604" s="52"/>
      <c r="H604" s="52"/>
      <c r="I604" s="52"/>
      <c r="J604" s="52"/>
      <c r="K604" s="52"/>
      <c r="L604" s="52"/>
      <c r="M604" s="52"/>
      <c r="N604" s="52"/>
      <c r="O604" s="110"/>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52"/>
      <c r="CD604" s="52"/>
      <c r="CE604" s="52"/>
      <c r="CF604" s="52"/>
      <c r="CG604" s="52"/>
      <c r="CH604" s="52"/>
      <c r="CI604" s="52"/>
      <c r="CJ604" s="52"/>
      <c r="CK604" s="52"/>
      <c r="CL604" s="52"/>
      <c r="CM604" s="52"/>
      <c r="CN604" s="52"/>
      <c r="CO604" s="52"/>
      <c r="CP604" s="52"/>
      <c r="CQ604" s="52"/>
      <c r="CR604" s="52"/>
      <c r="CS604" s="52"/>
      <c r="CT604" s="52"/>
      <c r="CU604" s="52"/>
      <c r="CV604" s="52"/>
      <c r="CW604" s="52"/>
      <c r="CX604" s="52"/>
    </row>
    <row r="605" spans="3:102" ht="15">
      <c r="C605" s="52"/>
      <c r="D605" s="52"/>
      <c r="E605" s="52"/>
      <c r="F605" s="52"/>
      <c r="G605" s="52"/>
      <c r="H605" s="52"/>
      <c r="I605" s="52"/>
      <c r="J605" s="52"/>
      <c r="K605" s="52"/>
      <c r="L605" s="52"/>
      <c r="M605" s="52"/>
      <c r="N605" s="52"/>
      <c r="O605" s="110"/>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52"/>
      <c r="CD605" s="52"/>
      <c r="CE605" s="52"/>
      <c r="CF605" s="52"/>
      <c r="CG605" s="52"/>
      <c r="CH605" s="52"/>
      <c r="CI605" s="52"/>
      <c r="CJ605" s="52"/>
      <c r="CK605" s="52"/>
      <c r="CL605" s="52"/>
      <c r="CM605" s="52"/>
      <c r="CN605" s="52"/>
      <c r="CO605" s="52"/>
      <c r="CP605" s="52"/>
      <c r="CQ605" s="52"/>
      <c r="CR605" s="52"/>
      <c r="CS605" s="52"/>
      <c r="CT605" s="52"/>
      <c r="CU605" s="52"/>
      <c r="CV605" s="52"/>
      <c r="CW605" s="52"/>
      <c r="CX605" s="52"/>
    </row>
    <row r="606" spans="3:102" ht="15">
      <c r="C606" s="52"/>
      <c r="D606" s="52"/>
      <c r="E606" s="52"/>
      <c r="F606" s="52"/>
      <c r="G606" s="52"/>
      <c r="H606" s="52"/>
      <c r="I606" s="52"/>
      <c r="J606" s="52"/>
      <c r="K606" s="52"/>
      <c r="L606" s="52"/>
      <c r="M606" s="52"/>
      <c r="N606" s="52"/>
      <c r="O606" s="110"/>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52"/>
      <c r="CD606" s="52"/>
      <c r="CE606" s="52"/>
      <c r="CF606" s="52"/>
      <c r="CG606" s="52"/>
      <c r="CH606" s="52"/>
      <c r="CI606" s="52"/>
      <c r="CJ606" s="52"/>
      <c r="CK606" s="52"/>
      <c r="CL606" s="52"/>
      <c r="CM606" s="52"/>
      <c r="CN606" s="52"/>
      <c r="CO606" s="52"/>
      <c r="CP606" s="52"/>
      <c r="CQ606" s="52"/>
      <c r="CR606" s="52"/>
      <c r="CS606" s="52"/>
      <c r="CT606" s="52"/>
      <c r="CU606" s="52"/>
      <c r="CV606" s="52"/>
      <c r="CW606" s="52"/>
      <c r="CX606" s="52"/>
    </row>
    <row r="607" spans="3:102" ht="15">
      <c r="C607" s="52"/>
      <c r="D607" s="52"/>
      <c r="E607" s="52"/>
      <c r="F607" s="52"/>
      <c r="G607" s="52"/>
      <c r="H607" s="52"/>
      <c r="I607" s="52"/>
      <c r="J607" s="52"/>
      <c r="K607" s="52"/>
      <c r="L607" s="52"/>
      <c r="M607" s="52"/>
      <c r="N607" s="52"/>
      <c r="O607" s="110"/>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52"/>
      <c r="CD607" s="52"/>
      <c r="CE607" s="52"/>
      <c r="CF607" s="52"/>
      <c r="CG607" s="52"/>
      <c r="CH607" s="52"/>
      <c r="CI607" s="52"/>
      <c r="CJ607" s="52"/>
      <c r="CK607" s="52"/>
      <c r="CL607" s="52"/>
      <c r="CM607" s="52"/>
      <c r="CN607" s="52"/>
      <c r="CO607" s="52"/>
      <c r="CP607" s="52"/>
      <c r="CQ607" s="52"/>
      <c r="CR607" s="52"/>
      <c r="CS607" s="52"/>
      <c r="CT607" s="52"/>
      <c r="CU607" s="52"/>
      <c r="CV607" s="52"/>
      <c r="CW607" s="52"/>
      <c r="CX607" s="52"/>
    </row>
    <row r="608" spans="3:102" ht="15">
      <c r="C608" s="52"/>
      <c r="D608" s="52"/>
      <c r="E608" s="52"/>
      <c r="F608" s="52"/>
      <c r="G608" s="52"/>
      <c r="H608" s="52"/>
      <c r="I608" s="52"/>
      <c r="J608" s="52"/>
      <c r="K608" s="52"/>
      <c r="L608" s="52"/>
      <c r="M608" s="52"/>
      <c r="N608" s="52"/>
      <c r="O608" s="110"/>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52"/>
      <c r="CD608" s="52"/>
      <c r="CE608" s="52"/>
      <c r="CF608" s="52"/>
      <c r="CG608" s="52"/>
      <c r="CH608" s="52"/>
      <c r="CI608" s="52"/>
      <c r="CJ608" s="52"/>
      <c r="CK608" s="52"/>
      <c r="CL608" s="52"/>
      <c r="CM608" s="52"/>
      <c r="CN608" s="52"/>
      <c r="CO608" s="52"/>
      <c r="CP608" s="52"/>
      <c r="CQ608" s="52"/>
      <c r="CR608" s="52"/>
      <c r="CS608" s="52"/>
      <c r="CT608" s="52"/>
      <c r="CU608" s="52"/>
      <c r="CV608" s="52"/>
      <c r="CW608" s="52"/>
      <c r="CX608" s="52"/>
    </row>
    <row r="609" spans="3:102" ht="15">
      <c r="C609" s="52"/>
      <c r="D609" s="52"/>
      <c r="E609" s="52"/>
      <c r="F609" s="52"/>
      <c r="G609" s="52"/>
      <c r="H609" s="52"/>
      <c r="I609" s="52"/>
      <c r="J609" s="52"/>
      <c r="K609" s="52"/>
      <c r="L609" s="52"/>
      <c r="M609" s="52"/>
      <c r="N609" s="52"/>
      <c r="O609" s="110"/>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52"/>
      <c r="CD609" s="52"/>
      <c r="CE609" s="52"/>
      <c r="CF609" s="52"/>
      <c r="CG609" s="52"/>
      <c r="CH609" s="52"/>
      <c r="CI609" s="52"/>
      <c r="CJ609" s="52"/>
      <c r="CK609" s="52"/>
      <c r="CL609" s="52"/>
      <c r="CM609" s="52"/>
      <c r="CN609" s="52"/>
      <c r="CO609" s="52"/>
      <c r="CP609" s="52"/>
      <c r="CQ609" s="52"/>
      <c r="CR609" s="52"/>
      <c r="CS609" s="52"/>
      <c r="CT609" s="52"/>
      <c r="CU609" s="52"/>
      <c r="CV609" s="52"/>
      <c r="CW609" s="52"/>
      <c r="CX609" s="52"/>
    </row>
    <row r="610" spans="3:102" ht="15">
      <c r="C610" s="52"/>
      <c r="D610" s="52"/>
      <c r="E610" s="52"/>
      <c r="F610" s="52"/>
      <c r="G610" s="52"/>
      <c r="H610" s="52"/>
      <c r="I610" s="52"/>
      <c r="J610" s="52"/>
      <c r="K610" s="52"/>
      <c r="L610" s="52"/>
      <c r="M610" s="52"/>
      <c r="N610" s="52"/>
      <c r="O610" s="110"/>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52"/>
      <c r="CD610" s="52"/>
      <c r="CE610" s="52"/>
      <c r="CF610" s="52"/>
      <c r="CG610" s="52"/>
      <c r="CH610" s="52"/>
      <c r="CI610" s="52"/>
      <c r="CJ610" s="52"/>
      <c r="CK610" s="52"/>
      <c r="CL610" s="52"/>
      <c r="CM610" s="52"/>
      <c r="CN610" s="52"/>
      <c r="CO610" s="52"/>
      <c r="CP610" s="52"/>
      <c r="CQ610" s="52"/>
      <c r="CR610" s="52"/>
      <c r="CS610" s="52"/>
      <c r="CT610" s="52"/>
      <c r="CU610" s="52"/>
      <c r="CV610" s="52"/>
      <c r="CW610" s="52"/>
      <c r="CX610" s="52"/>
    </row>
    <row r="611" spans="3:102" ht="15">
      <c r="C611" s="52"/>
      <c r="D611" s="52"/>
      <c r="E611" s="52"/>
      <c r="F611" s="52"/>
      <c r="G611" s="52"/>
      <c r="H611" s="52"/>
      <c r="I611" s="52"/>
      <c r="J611" s="52"/>
      <c r="K611" s="52"/>
      <c r="L611" s="52"/>
      <c r="M611" s="52"/>
      <c r="N611" s="52"/>
      <c r="O611" s="110"/>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52"/>
      <c r="CD611" s="52"/>
      <c r="CE611" s="52"/>
      <c r="CF611" s="52"/>
      <c r="CG611" s="52"/>
      <c r="CH611" s="52"/>
      <c r="CI611" s="52"/>
      <c r="CJ611" s="52"/>
      <c r="CK611" s="52"/>
      <c r="CL611" s="52"/>
      <c r="CM611" s="52"/>
      <c r="CN611" s="52"/>
      <c r="CO611" s="52"/>
      <c r="CP611" s="52"/>
      <c r="CQ611" s="52"/>
      <c r="CR611" s="52"/>
      <c r="CS611" s="52"/>
      <c r="CT611" s="52"/>
      <c r="CU611" s="52"/>
      <c r="CV611" s="52"/>
      <c r="CW611" s="52"/>
      <c r="CX611" s="52"/>
    </row>
    <row r="612" spans="3:102" ht="15">
      <c r="C612" s="52"/>
      <c r="D612" s="52"/>
      <c r="E612" s="52"/>
      <c r="F612" s="52"/>
      <c r="G612" s="52"/>
      <c r="H612" s="52"/>
      <c r="I612" s="52"/>
      <c r="J612" s="52"/>
      <c r="K612" s="52"/>
      <c r="L612" s="52"/>
      <c r="M612" s="52"/>
      <c r="N612" s="52"/>
      <c r="O612" s="110"/>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52"/>
      <c r="CD612" s="52"/>
      <c r="CE612" s="52"/>
      <c r="CF612" s="52"/>
      <c r="CG612" s="52"/>
      <c r="CH612" s="52"/>
      <c r="CI612" s="52"/>
      <c r="CJ612" s="52"/>
      <c r="CK612" s="52"/>
      <c r="CL612" s="52"/>
      <c r="CM612" s="52"/>
      <c r="CN612" s="52"/>
      <c r="CO612" s="52"/>
      <c r="CP612" s="52"/>
      <c r="CQ612" s="52"/>
      <c r="CR612" s="52"/>
      <c r="CS612" s="52"/>
      <c r="CT612" s="52"/>
      <c r="CU612" s="52"/>
      <c r="CV612" s="52"/>
      <c r="CW612" s="52"/>
      <c r="CX612" s="52"/>
    </row>
    <row r="613" spans="3:102" ht="15">
      <c r="C613" s="52"/>
      <c r="D613" s="52"/>
      <c r="E613" s="52"/>
      <c r="F613" s="52"/>
      <c r="G613" s="52"/>
      <c r="H613" s="52"/>
      <c r="I613" s="52"/>
      <c r="J613" s="52"/>
      <c r="K613" s="52"/>
      <c r="L613" s="52"/>
      <c r="M613" s="52"/>
      <c r="N613" s="52"/>
      <c r="O613" s="110"/>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52"/>
      <c r="CD613" s="52"/>
      <c r="CE613" s="52"/>
      <c r="CF613" s="52"/>
      <c r="CG613" s="52"/>
      <c r="CH613" s="52"/>
      <c r="CI613" s="52"/>
      <c r="CJ613" s="52"/>
      <c r="CK613" s="52"/>
      <c r="CL613" s="52"/>
      <c r="CM613" s="52"/>
      <c r="CN613" s="52"/>
      <c r="CO613" s="52"/>
      <c r="CP613" s="52"/>
      <c r="CQ613" s="52"/>
      <c r="CR613" s="52"/>
      <c r="CS613" s="52"/>
      <c r="CT613" s="52"/>
      <c r="CU613" s="52"/>
      <c r="CV613" s="52"/>
      <c r="CW613" s="52"/>
      <c r="CX613" s="52"/>
    </row>
    <row r="614" spans="3:102" ht="15">
      <c r="C614" s="52"/>
      <c r="D614" s="52"/>
      <c r="E614" s="52"/>
      <c r="F614" s="52"/>
      <c r="G614" s="52"/>
      <c r="H614" s="52"/>
      <c r="I614" s="52"/>
      <c r="J614" s="52"/>
      <c r="K614" s="52"/>
      <c r="L614" s="52"/>
      <c r="M614" s="52"/>
      <c r="N614" s="52"/>
      <c r="O614" s="110"/>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52"/>
      <c r="CD614" s="52"/>
      <c r="CE614" s="52"/>
      <c r="CF614" s="52"/>
      <c r="CG614" s="52"/>
      <c r="CH614" s="52"/>
      <c r="CI614" s="52"/>
      <c r="CJ614" s="52"/>
      <c r="CK614" s="52"/>
      <c r="CL614" s="52"/>
      <c r="CM614" s="52"/>
      <c r="CN614" s="52"/>
      <c r="CO614" s="52"/>
      <c r="CP614" s="52"/>
      <c r="CQ614" s="52"/>
      <c r="CR614" s="52"/>
      <c r="CS614" s="52"/>
      <c r="CT614" s="52"/>
      <c r="CU614" s="52"/>
      <c r="CV614" s="52"/>
      <c r="CW614" s="52"/>
      <c r="CX614" s="52"/>
    </row>
    <row r="615" spans="3:102" ht="15">
      <c r="C615" s="52"/>
      <c r="D615" s="52"/>
      <c r="E615" s="52"/>
      <c r="F615" s="52"/>
      <c r="G615" s="52"/>
      <c r="H615" s="52"/>
      <c r="I615" s="52"/>
      <c r="J615" s="52"/>
      <c r="K615" s="52"/>
      <c r="L615" s="52"/>
      <c r="M615" s="52"/>
      <c r="N615" s="52"/>
      <c r="O615" s="110"/>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52"/>
      <c r="CD615" s="52"/>
      <c r="CE615" s="52"/>
      <c r="CF615" s="52"/>
      <c r="CG615" s="52"/>
      <c r="CH615" s="52"/>
      <c r="CI615" s="52"/>
      <c r="CJ615" s="52"/>
      <c r="CK615" s="52"/>
      <c r="CL615" s="52"/>
      <c r="CM615" s="52"/>
      <c r="CN615" s="52"/>
      <c r="CO615" s="52"/>
      <c r="CP615" s="52"/>
      <c r="CQ615" s="52"/>
      <c r="CR615" s="52"/>
      <c r="CS615" s="52"/>
      <c r="CT615" s="52"/>
      <c r="CU615" s="52"/>
      <c r="CV615" s="52"/>
      <c r="CW615" s="52"/>
      <c r="CX615" s="52"/>
    </row>
    <row r="616" spans="3:102" ht="15">
      <c r="C616" s="52"/>
      <c r="D616" s="52"/>
      <c r="E616" s="52"/>
      <c r="F616" s="52"/>
      <c r="G616" s="52"/>
      <c r="H616" s="52"/>
      <c r="I616" s="52"/>
      <c r="J616" s="52"/>
      <c r="K616" s="52"/>
      <c r="L616" s="52"/>
      <c r="M616" s="52"/>
      <c r="N616" s="52"/>
      <c r="O616" s="110"/>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52"/>
      <c r="CD616" s="52"/>
      <c r="CE616" s="52"/>
      <c r="CF616" s="52"/>
      <c r="CG616" s="52"/>
      <c r="CH616" s="52"/>
      <c r="CI616" s="52"/>
      <c r="CJ616" s="52"/>
      <c r="CK616" s="52"/>
      <c r="CL616" s="52"/>
      <c r="CM616" s="52"/>
      <c r="CN616" s="52"/>
      <c r="CO616" s="52"/>
      <c r="CP616" s="52"/>
      <c r="CQ616" s="52"/>
      <c r="CR616" s="52"/>
      <c r="CS616" s="52"/>
      <c r="CT616" s="52"/>
      <c r="CU616" s="52"/>
      <c r="CV616" s="52"/>
      <c r="CW616" s="52"/>
      <c r="CX616" s="52"/>
    </row>
    <row r="617" spans="3:102" ht="15">
      <c r="C617" s="52"/>
      <c r="D617" s="52"/>
      <c r="E617" s="52"/>
      <c r="F617" s="52"/>
      <c r="G617" s="52"/>
      <c r="H617" s="52"/>
      <c r="I617" s="52"/>
      <c r="J617" s="52"/>
      <c r="K617" s="52"/>
      <c r="L617" s="52"/>
      <c r="M617" s="52"/>
      <c r="N617" s="52"/>
      <c r="O617" s="110"/>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52"/>
      <c r="CD617" s="52"/>
      <c r="CE617" s="52"/>
      <c r="CF617" s="52"/>
      <c r="CG617" s="52"/>
      <c r="CH617" s="52"/>
      <c r="CI617" s="52"/>
      <c r="CJ617" s="52"/>
      <c r="CK617" s="52"/>
      <c r="CL617" s="52"/>
      <c r="CM617" s="52"/>
      <c r="CN617" s="52"/>
      <c r="CO617" s="52"/>
      <c r="CP617" s="52"/>
      <c r="CQ617" s="52"/>
      <c r="CR617" s="52"/>
      <c r="CS617" s="52"/>
      <c r="CT617" s="52"/>
      <c r="CU617" s="52"/>
      <c r="CV617" s="52"/>
      <c r="CW617" s="52"/>
      <c r="CX617" s="52"/>
    </row>
    <row r="618" spans="3:102" ht="15">
      <c r="C618" s="52"/>
      <c r="D618" s="52"/>
      <c r="E618" s="52"/>
      <c r="F618" s="52"/>
      <c r="G618" s="52"/>
      <c r="H618" s="52"/>
      <c r="I618" s="52"/>
      <c r="J618" s="52"/>
      <c r="K618" s="52"/>
      <c r="L618" s="52"/>
      <c r="M618" s="52"/>
      <c r="N618" s="52"/>
      <c r="O618" s="110"/>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52"/>
      <c r="CD618" s="52"/>
      <c r="CE618" s="52"/>
      <c r="CF618" s="52"/>
      <c r="CG618" s="52"/>
      <c r="CH618" s="52"/>
      <c r="CI618" s="52"/>
      <c r="CJ618" s="52"/>
      <c r="CK618" s="52"/>
      <c r="CL618" s="52"/>
      <c r="CM618" s="52"/>
      <c r="CN618" s="52"/>
      <c r="CO618" s="52"/>
      <c r="CP618" s="52"/>
      <c r="CQ618" s="52"/>
      <c r="CR618" s="52"/>
      <c r="CS618" s="52"/>
      <c r="CT618" s="52"/>
      <c r="CU618" s="52"/>
      <c r="CV618" s="52"/>
      <c r="CW618" s="52"/>
      <c r="CX618" s="52"/>
    </row>
    <row r="619" spans="3:102" ht="15">
      <c r="C619" s="52"/>
      <c r="D619" s="52"/>
      <c r="E619" s="52"/>
      <c r="F619" s="52"/>
      <c r="G619" s="52"/>
      <c r="H619" s="52"/>
      <c r="I619" s="52"/>
      <c r="J619" s="52"/>
      <c r="K619" s="52"/>
      <c r="L619" s="52"/>
      <c r="M619" s="52"/>
      <c r="N619" s="52"/>
      <c r="O619" s="110"/>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52"/>
      <c r="CD619" s="52"/>
      <c r="CE619" s="52"/>
      <c r="CF619" s="52"/>
      <c r="CG619" s="52"/>
      <c r="CH619" s="52"/>
      <c r="CI619" s="52"/>
      <c r="CJ619" s="52"/>
      <c r="CK619" s="52"/>
      <c r="CL619" s="52"/>
      <c r="CM619" s="52"/>
      <c r="CN619" s="52"/>
      <c r="CO619" s="52"/>
      <c r="CP619" s="52"/>
      <c r="CQ619" s="52"/>
      <c r="CR619" s="52"/>
      <c r="CS619" s="52"/>
      <c r="CT619" s="52"/>
      <c r="CU619" s="52"/>
      <c r="CV619" s="52"/>
      <c r="CW619" s="52"/>
      <c r="CX619" s="52"/>
    </row>
    <row r="620" spans="3:102" ht="15">
      <c r="C620" s="52"/>
      <c r="D620" s="52"/>
      <c r="E620" s="52"/>
      <c r="F620" s="52"/>
      <c r="G620" s="52"/>
      <c r="H620" s="52"/>
      <c r="I620" s="52"/>
      <c r="J620" s="52"/>
      <c r="K620" s="52"/>
      <c r="L620" s="52"/>
      <c r="M620" s="52"/>
      <c r="N620" s="52"/>
      <c r="O620" s="110"/>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52"/>
      <c r="CD620" s="52"/>
      <c r="CE620" s="52"/>
      <c r="CF620" s="52"/>
      <c r="CG620" s="52"/>
      <c r="CH620" s="52"/>
      <c r="CI620" s="52"/>
      <c r="CJ620" s="52"/>
      <c r="CK620" s="52"/>
      <c r="CL620" s="52"/>
      <c r="CM620" s="52"/>
      <c r="CN620" s="52"/>
      <c r="CO620" s="52"/>
      <c r="CP620" s="52"/>
      <c r="CQ620" s="52"/>
      <c r="CR620" s="52"/>
      <c r="CS620" s="52"/>
      <c r="CT620" s="52"/>
      <c r="CU620" s="52"/>
      <c r="CV620" s="52"/>
      <c r="CW620" s="52"/>
      <c r="CX620" s="52"/>
    </row>
    <row r="621" spans="3:102" ht="15">
      <c r="C621" s="52"/>
      <c r="D621" s="52"/>
      <c r="E621" s="52"/>
      <c r="F621" s="52"/>
      <c r="G621" s="52"/>
      <c r="H621" s="52"/>
      <c r="I621" s="52"/>
      <c r="J621" s="52"/>
      <c r="K621" s="52"/>
      <c r="L621" s="52"/>
      <c r="M621" s="52"/>
      <c r="N621" s="52"/>
      <c r="O621" s="110"/>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52"/>
      <c r="CD621" s="52"/>
      <c r="CE621" s="52"/>
      <c r="CF621" s="52"/>
      <c r="CG621" s="52"/>
      <c r="CH621" s="52"/>
      <c r="CI621" s="52"/>
      <c r="CJ621" s="52"/>
      <c r="CK621" s="52"/>
      <c r="CL621" s="52"/>
      <c r="CM621" s="52"/>
      <c r="CN621" s="52"/>
      <c r="CO621" s="52"/>
      <c r="CP621" s="52"/>
      <c r="CQ621" s="52"/>
      <c r="CR621" s="52"/>
      <c r="CS621" s="52"/>
      <c r="CT621" s="52"/>
      <c r="CU621" s="52"/>
      <c r="CV621" s="52"/>
      <c r="CW621" s="52"/>
      <c r="CX621" s="52"/>
    </row>
    <row r="622" spans="3:102" ht="15">
      <c r="C622" s="52"/>
      <c r="D622" s="52"/>
      <c r="E622" s="52"/>
      <c r="F622" s="52"/>
      <c r="G622" s="52"/>
      <c r="H622" s="52"/>
      <c r="I622" s="52"/>
      <c r="J622" s="52"/>
      <c r="K622" s="52"/>
      <c r="L622" s="52"/>
      <c r="M622" s="52"/>
      <c r="N622" s="52"/>
      <c r="O622" s="110"/>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52"/>
      <c r="CD622" s="52"/>
      <c r="CE622" s="52"/>
      <c r="CF622" s="52"/>
      <c r="CG622" s="52"/>
      <c r="CH622" s="52"/>
      <c r="CI622" s="52"/>
      <c r="CJ622" s="52"/>
      <c r="CK622" s="52"/>
      <c r="CL622" s="52"/>
      <c r="CM622" s="52"/>
      <c r="CN622" s="52"/>
      <c r="CO622" s="52"/>
      <c r="CP622" s="52"/>
      <c r="CQ622" s="52"/>
      <c r="CR622" s="52"/>
      <c r="CS622" s="52"/>
      <c r="CT622" s="52"/>
      <c r="CU622" s="52"/>
      <c r="CV622" s="52"/>
      <c r="CW622" s="52"/>
      <c r="CX622" s="52"/>
    </row>
    <row r="623" spans="3:102" ht="15">
      <c r="C623" s="52"/>
      <c r="D623" s="52"/>
      <c r="E623" s="52"/>
      <c r="F623" s="52"/>
      <c r="G623" s="52"/>
      <c r="H623" s="52"/>
      <c r="I623" s="52"/>
      <c r="J623" s="52"/>
      <c r="K623" s="52"/>
      <c r="L623" s="52"/>
      <c r="M623" s="52"/>
      <c r="N623" s="52"/>
      <c r="O623" s="110"/>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52"/>
      <c r="CD623" s="52"/>
      <c r="CE623" s="52"/>
      <c r="CF623" s="52"/>
      <c r="CG623" s="52"/>
      <c r="CH623" s="52"/>
      <c r="CI623" s="52"/>
      <c r="CJ623" s="52"/>
      <c r="CK623" s="52"/>
      <c r="CL623" s="52"/>
      <c r="CM623" s="52"/>
      <c r="CN623" s="52"/>
      <c r="CO623" s="52"/>
      <c r="CP623" s="52"/>
      <c r="CQ623" s="52"/>
      <c r="CR623" s="52"/>
      <c r="CS623" s="52"/>
      <c r="CT623" s="52"/>
      <c r="CU623" s="52"/>
      <c r="CV623" s="52"/>
      <c r="CW623" s="52"/>
      <c r="CX623" s="52"/>
    </row>
    <row r="624" spans="3:102" ht="15">
      <c r="C624" s="52"/>
      <c r="D624" s="52"/>
      <c r="E624" s="52"/>
      <c r="F624" s="52"/>
      <c r="G624" s="52"/>
      <c r="H624" s="52"/>
      <c r="I624" s="52"/>
      <c r="J624" s="52"/>
      <c r="K624" s="52"/>
      <c r="L624" s="52"/>
      <c r="M624" s="52"/>
      <c r="N624" s="52"/>
      <c r="O624" s="110"/>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52"/>
      <c r="CD624" s="52"/>
      <c r="CE624" s="52"/>
      <c r="CF624" s="52"/>
      <c r="CG624" s="52"/>
      <c r="CH624" s="52"/>
      <c r="CI624" s="52"/>
      <c r="CJ624" s="52"/>
      <c r="CK624" s="52"/>
      <c r="CL624" s="52"/>
      <c r="CM624" s="52"/>
      <c r="CN624" s="52"/>
      <c r="CO624" s="52"/>
      <c r="CP624" s="52"/>
      <c r="CQ624" s="52"/>
      <c r="CR624" s="52"/>
      <c r="CS624" s="52"/>
      <c r="CT624" s="52"/>
      <c r="CU624" s="52"/>
      <c r="CV624" s="52"/>
      <c r="CW624" s="52"/>
      <c r="CX624" s="52"/>
    </row>
    <row r="625" spans="3:102" ht="15">
      <c r="C625" s="52"/>
      <c r="D625" s="52"/>
      <c r="E625" s="52"/>
      <c r="F625" s="52"/>
      <c r="G625" s="52"/>
      <c r="H625" s="52"/>
      <c r="I625" s="52"/>
      <c r="J625" s="52"/>
      <c r="K625" s="52"/>
      <c r="L625" s="52"/>
      <c r="M625" s="52"/>
      <c r="N625" s="52"/>
      <c r="O625" s="110"/>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52"/>
      <c r="CD625" s="52"/>
      <c r="CE625" s="52"/>
      <c r="CF625" s="52"/>
      <c r="CG625" s="52"/>
      <c r="CH625" s="52"/>
      <c r="CI625" s="52"/>
      <c r="CJ625" s="52"/>
      <c r="CK625" s="52"/>
      <c r="CL625" s="52"/>
      <c r="CM625" s="52"/>
      <c r="CN625" s="52"/>
      <c r="CO625" s="52"/>
      <c r="CP625" s="52"/>
      <c r="CQ625" s="52"/>
      <c r="CR625" s="52"/>
      <c r="CS625" s="52"/>
      <c r="CT625" s="52"/>
      <c r="CU625" s="52"/>
      <c r="CV625" s="52"/>
      <c r="CW625" s="52"/>
      <c r="CX625" s="52"/>
    </row>
    <row r="626" spans="3:102" ht="15">
      <c r="C626" s="52"/>
      <c r="D626" s="52"/>
      <c r="E626" s="52"/>
      <c r="F626" s="52"/>
      <c r="G626" s="52"/>
      <c r="H626" s="52"/>
      <c r="I626" s="52"/>
      <c r="J626" s="52"/>
      <c r="K626" s="52"/>
      <c r="L626" s="52"/>
      <c r="M626" s="52"/>
      <c r="N626" s="52"/>
      <c r="O626" s="110"/>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52"/>
      <c r="CD626" s="52"/>
      <c r="CE626" s="52"/>
      <c r="CF626" s="52"/>
      <c r="CG626" s="52"/>
      <c r="CH626" s="52"/>
      <c r="CI626" s="52"/>
      <c r="CJ626" s="52"/>
      <c r="CK626" s="52"/>
      <c r="CL626" s="52"/>
      <c r="CM626" s="52"/>
      <c r="CN626" s="52"/>
      <c r="CO626" s="52"/>
      <c r="CP626" s="52"/>
      <c r="CQ626" s="52"/>
      <c r="CR626" s="52"/>
      <c r="CS626" s="52"/>
      <c r="CT626" s="52"/>
      <c r="CU626" s="52"/>
      <c r="CV626" s="52"/>
      <c r="CW626" s="52"/>
      <c r="CX626" s="52"/>
    </row>
    <row r="627" spans="3:102" ht="15">
      <c r="C627" s="52"/>
      <c r="D627" s="52"/>
      <c r="E627" s="52"/>
      <c r="F627" s="52"/>
      <c r="G627" s="52"/>
      <c r="H627" s="52"/>
      <c r="I627" s="52"/>
      <c r="J627" s="52"/>
      <c r="K627" s="52"/>
      <c r="L627" s="52"/>
      <c r="M627" s="52"/>
      <c r="N627" s="52"/>
      <c r="O627" s="110"/>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52"/>
      <c r="CD627" s="52"/>
      <c r="CE627" s="52"/>
      <c r="CF627" s="52"/>
      <c r="CG627" s="52"/>
      <c r="CH627" s="52"/>
      <c r="CI627" s="52"/>
      <c r="CJ627" s="52"/>
      <c r="CK627" s="52"/>
      <c r="CL627" s="52"/>
      <c r="CM627" s="52"/>
      <c r="CN627" s="52"/>
      <c r="CO627" s="52"/>
      <c r="CP627" s="52"/>
      <c r="CQ627" s="52"/>
      <c r="CR627" s="52"/>
      <c r="CS627" s="52"/>
      <c r="CT627" s="52"/>
      <c r="CU627" s="52"/>
      <c r="CV627" s="52"/>
      <c r="CW627" s="52"/>
      <c r="CX627" s="52"/>
    </row>
    <row r="628" spans="3:102" ht="15">
      <c r="C628" s="52"/>
      <c r="D628" s="52"/>
      <c r="E628" s="52"/>
      <c r="F628" s="52"/>
      <c r="G628" s="52"/>
      <c r="H628" s="52"/>
      <c r="I628" s="52"/>
      <c r="J628" s="52"/>
      <c r="K628" s="52"/>
      <c r="L628" s="52"/>
      <c r="M628" s="52"/>
      <c r="N628" s="52"/>
      <c r="O628" s="110"/>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52"/>
      <c r="CD628" s="52"/>
      <c r="CE628" s="52"/>
      <c r="CF628" s="52"/>
      <c r="CG628" s="52"/>
      <c r="CH628" s="52"/>
      <c r="CI628" s="52"/>
      <c r="CJ628" s="52"/>
      <c r="CK628" s="52"/>
      <c r="CL628" s="52"/>
      <c r="CM628" s="52"/>
      <c r="CN628" s="52"/>
      <c r="CO628" s="52"/>
      <c r="CP628" s="52"/>
      <c r="CQ628" s="52"/>
      <c r="CR628" s="52"/>
      <c r="CS628" s="52"/>
      <c r="CT628" s="52"/>
      <c r="CU628" s="52"/>
      <c r="CV628" s="52"/>
      <c r="CW628" s="52"/>
      <c r="CX628" s="52"/>
    </row>
    <row r="629" spans="3:102" ht="15">
      <c r="C629" s="52"/>
      <c r="D629" s="52"/>
      <c r="E629" s="52"/>
      <c r="F629" s="52"/>
      <c r="G629" s="52"/>
      <c r="H629" s="52"/>
      <c r="I629" s="52"/>
      <c r="J629" s="52"/>
      <c r="K629" s="52"/>
      <c r="L629" s="52"/>
      <c r="M629" s="52"/>
      <c r="N629" s="52"/>
      <c r="O629" s="110"/>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52"/>
      <c r="CD629" s="52"/>
      <c r="CE629" s="52"/>
      <c r="CF629" s="52"/>
      <c r="CG629" s="52"/>
      <c r="CH629" s="52"/>
      <c r="CI629" s="52"/>
      <c r="CJ629" s="52"/>
      <c r="CK629" s="52"/>
      <c r="CL629" s="52"/>
      <c r="CM629" s="52"/>
      <c r="CN629" s="52"/>
      <c r="CO629" s="52"/>
      <c r="CP629" s="52"/>
      <c r="CQ629" s="52"/>
      <c r="CR629" s="52"/>
      <c r="CS629" s="52"/>
      <c r="CT629" s="52"/>
      <c r="CU629" s="52"/>
      <c r="CV629" s="52"/>
      <c r="CW629" s="52"/>
      <c r="CX629" s="52"/>
    </row>
    <row r="630" spans="3:102" ht="15">
      <c r="C630" s="52"/>
      <c r="D630" s="52"/>
      <c r="E630" s="52"/>
      <c r="F630" s="52"/>
      <c r="G630" s="52"/>
      <c r="H630" s="52"/>
      <c r="I630" s="52"/>
      <c r="J630" s="52"/>
      <c r="K630" s="52"/>
      <c r="L630" s="52"/>
      <c r="M630" s="52"/>
      <c r="N630" s="52"/>
      <c r="O630" s="110"/>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52"/>
      <c r="CD630" s="52"/>
      <c r="CE630" s="52"/>
      <c r="CF630" s="52"/>
      <c r="CG630" s="52"/>
      <c r="CH630" s="52"/>
      <c r="CI630" s="52"/>
      <c r="CJ630" s="52"/>
      <c r="CK630" s="52"/>
      <c r="CL630" s="52"/>
      <c r="CM630" s="52"/>
      <c r="CN630" s="52"/>
      <c r="CO630" s="52"/>
      <c r="CP630" s="52"/>
      <c r="CQ630" s="52"/>
      <c r="CR630" s="52"/>
      <c r="CS630" s="52"/>
      <c r="CT630" s="52"/>
      <c r="CU630" s="52"/>
      <c r="CV630" s="52"/>
      <c r="CW630" s="52"/>
      <c r="CX630" s="52"/>
    </row>
    <row r="631" spans="3:102" ht="15">
      <c r="C631" s="52"/>
      <c r="D631" s="52"/>
      <c r="E631" s="52"/>
      <c r="F631" s="52"/>
      <c r="G631" s="52"/>
      <c r="H631" s="52"/>
      <c r="I631" s="52"/>
      <c r="J631" s="52"/>
      <c r="K631" s="52"/>
      <c r="L631" s="52"/>
      <c r="M631" s="52"/>
      <c r="N631" s="52"/>
      <c r="O631" s="110"/>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52"/>
      <c r="CD631" s="52"/>
      <c r="CE631" s="52"/>
      <c r="CF631" s="52"/>
      <c r="CG631" s="52"/>
      <c r="CH631" s="52"/>
      <c r="CI631" s="52"/>
      <c r="CJ631" s="52"/>
      <c r="CK631" s="52"/>
      <c r="CL631" s="52"/>
      <c r="CM631" s="52"/>
      <c r="CN631" s="52"/>
      <c r="CO631" s="52"/>
      <c r="CP631" s="52"/>
      <c r="CQ631" s="52"/>
      <c r="CR631" s="52"/>
      <c r="CS631" s="52"/>
      <c r="CT631" s="52"/>
      <c r="CU631" s="52"/>
      <c r="CV631" s="52"/>
      <c r="CW631" s="52"/>
      <c r="CX631" s="52"/>
    </row>
    <row r="632" spans="3:102" ht="15">
      <c r="C632" s="52"/>
      <c r="D632" s="52"/>
      <c r="E632" s="52"/>
      <c r="F632" s="52"/>
      <c r="G632" s="52"/>
      <c r="H632" s="52"/>
      <c r="I632" s="52"/>
      <c r="J632" s="52"/>
      <c r="K632" s="52"/>
      <c r="L632" s="52"/>
      <c r="M632" s="52"/>
      <c r="N632" s="52"/>
      <c r="O632" s="110"/>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52"/>
      <c r="CD632" s="52"/>
      <c r="CE632" s="52"/>
      <c r="CF632" s="52"/>
      <c r="CG632" s="52"/>
      <c r="CH632" s="52"/>
      <c r="CI632" s="52"/>
      <c r="CJ632" s="52"/>
      <c r="CK632" s="52"/>
      <c r="CL632" s="52"/>
      <c r="CM632" s="52"/>
      <c r="CN632" s="52"/>
      <c r="CO632" s="52"/>
      <c r="CP632" s="52"/>
      <c r="CQ632" s="52"/>
      <c r="CR632" s="52"/>
      <c r="CS632" s="52"/>
      <c r="CT632" s="52"/>
      <c r="CU632" s="52"/>
      <c r="CV632" s="52"/>
      <c r="CW632" s="52"/>
      <c r="CX632" s="52"/>
    </row>
    <row r="633" spans="3:102" ht="15">
      <c r="C633" s="52"/>
      <c r="D633" s="52"/>
      <c r="E633" s="52"/>
      <c r="F633" s="52"/>
      <c r="G633" s="52"/>
      <c r="H633" s="52"/>
      <c r="I633" s="52"/>
      <c r="J633" s="52"/>
      <c r="K633" s="52"/>
      <c r="L633" s="52"/>
      <c r="M633" s="52"/>
      <c r="N633" s="52"/>
      <c r="O633" s="110"/>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52"/>
      <c r="CD633" s="52"/>
      <c r="CE633" s="52"/>
      <c r="CF633" s="52"/>
      <c r="CG633" s="52"/>
      <c r="CH633" s="52"/>
      <c r="CI633" s="52"/>
      <c r="CJ633" s="52"/>
      <c r="CK633" s="52"/>
      <c r="CL633" s="52"/>
      <c r="CM633" s="52"/>
      <c r="CN633" s="52"/>
      <c r="CO633" s="52"/>
      <c r="CP633" s="52"/>
      <c r="CQ633" s="52"/>
      <c r="CR633" s="52"/>
      <c r="CS633" s="52"/>
      <c r="CT633" s="52"/>
      <c r="CU633" s="52"/>
      <c r="CV633" s="52"/>
      <c r="CW633" s="52"/>
      <c r="CX633" s="52"/>
    </row>
    <row r="634" spans="3:102" ht="15">
      <c r="C634" s="52"/>
      <c r="D634" s="52"/>
      <c r="E634" s="52"/>
      <c r="F634" s="52"/>
      <c r="G634" s="52"/>
      <c r="H634" s="52"/>
      <c r="I634" s="52"/>
      <c r="J634" s="52"/>
      <c r="K634" s="52"/>
      <c r="L634" s="52"/>
      <c r="M634" s="52"/>
      <c r="N634" s="52"/>
      <c r="O634" s="110"/>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52"/>
      <c r="CD634" s="52"/>
      <c r="CE634" s="52"/>
      <c r="CF634" s="52"/>
      <c r="CG634" s="52"/>
      <c r="CH634" s="52"/>
      <c r="CI634" s="52"/>
      <c r="CJ634" s="52"/>
      <c r="CK634" s="52"/>
      <c r="CL634" s="52"/>
      <c r="CM634" s="52"/>
      <c r="CN634" s="52"/>
      <c r="CO634" s="52"/>
      <c r="CP634" s="52"/>
      <c r="CQ634" s="52"/>
      <c r="CR634" s="52"/>
      <c r="CS634" s="52"/>
      <c r="CT634" s="52"/>
      <c r="CU634" s="52"/>
      <c r="CV634" s="52"/>
      <c r="CW634" s="52"/>
      <c r="CX634" s="52"/>
    </row>
    <row r="635" spans="3:102" ht="15">
      <c r="C635" s="52"/>
      <c r="D635" s="52"/>
      <c r="E635" s="52"/>
      <c r="F635" s="52"/>
      <c r="G635" s="52"/>
      <c r="H635" s="52"/>
      <c r="I635" s="52"/>
      <c r="J635" s="52"/>
      <c r="K635" s="52"/>
      <c r="L635" s="52"/>
      <c r="M635" s="52"/>
      <c r="N635" s="52"/>
      <c r="O635" s="110"/>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52"/>
      <c r="CD635" s="52"/>
      <c r="CE635" s="52"/>
      <c r="CF635" s="52"/>
      <c r="CG635" s="52"/>
      <c r="CH635" s="52"/>
      <c r="CI635" s="52"/>
      <c r="CJ635" s="52"/>
      <c r="CK635" s="52"/>
      <c r="CL635" s="52"/>
      <c r="CM635" s="52"/>
      <c r="CN635" s="52"/>
      <c r="CO635" s="52"/>
      <c r="CP635" s="52"/>
      <c r="CQ635" s="52"/>
      <c r="CR635" s="52"/>
      <c r="CS635" s="52"/>
      <c r="CT635" s="52"/>
      <c r="CU635" s="52"/>
      <c r="CV635" s="52"/>
      <c r="CW635" s="52"/>
      <c r="CX635" s="52"/>
    </row>
    <row r="636" spans="3:102" ht="15">
      <c r="C636" s="52"/>
      <c r="D636" s="52"/>
      <c r="E636" s="52"/>
      <c r="F636" s="52"/>
      <c r="G636" s="52"/>
      <c r="H636" s="52"/>
      <c r="I636" s="52"/>
      <c r="J636" s="52"/>
      <c r="K636" s="52"/>
      <c r="L636" s="52"/>
      <c r="M636" s="52"/>
      <c r="N636" s="52"/>
      <c r="O636" s="110"/>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52"/>
      <c r="CD636" s="52"/>
      <c r="CE636" s="52"/>
      <c r="CF636" s="52"/>
      <c r="CG636" s="52"/>
      <c r="CH636" s="52"/>
      <c r="CI636" s="52"/>
      <c r="CJ636" s="52"/>
      <c r="CK636" s="52"/>
      <c r="CL636" s="52"/>
      <c r="CM636" s="52"/>
      <c r="CN636" s="52"/>
      <c r="CO636" s="52"/>
      <c r="CP636" s="52"/>
      <c r="CQ636" s="52"/>
      <c r="CR636" s="52"/>
      <c r="CS636" s="52"/>
      <c r="CT636" s="52"/>
      <c r="CU636" s="52"/>
      <c r="CV636" s="52"/>
      <c r="CW636" s="52"/>
      <c r="CX636" s="52"/>
    </row>
    <row r="637" spans="3:102" ht="15">
      <c r="C637" s="52"/>
      <c r="D637" s="52"/>
      <c r="E637" s="52"/>
      <c r="F637" s="52"/>
      <c r="G637" s="52"/>
      <c r="H637" s="52"/>
      <c r="I637" s="52"/>
      <c r="J637" s="52"/>
      <c r="K637" s="52"/>
      <c r="L637" s="52"/>
      <c r="M637" s="52"/>
      <c r="N637" s="52"/>
      <c r="O637" s="110"/>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52"/>
      <c r="CD637" s="52"/>
      <c r="CE637" s="52"/>
      <c r="CF637" s="52"/>
      <c r="CG637" s="52"/>
      <c r="CH637" s="52"/>
      <c r="CI637" s="52"/>
      <c r="CJ637" s="52"/>
      <c r="CK637" s="52"/>
      <c r="CL637" s="52"/>
      <c r="CM637" s="52"/>
      <c r="CN637" s="52"/>
      <c r="CO637" s="52"/>
      <c r="CP637" s="52"/>
      <c r="CQ637" s="52"/>
      <c r="CR637" s="52"/>
      <c r="CS637" s="52"/>
      <c r="CT637" s="52"/>
      <c r="CU637" s="52"/>
      <c r="CV637" s="52"/>
      <c r="CW637" s="52"/>
      <c r="CX637" s="52"/>
    </row>
    <row r="638" spans="3:102" ht="15">
      <c r="C638" s="52"/>
      <c r="D638" s="52"/>
      <c r="E638" s="52"/>
      <c r="F638" s="52"/>
      <c r="G638" s="52"/>
      <c r="H638" s="52"/>
      <c r="I638" s="52"/>
      <c r="J638" s="52"/>
      <c r="K638" s="52"/>
      <c r="L638" s="52"/>
      <c r="M638" s="52"/>
      <c r="N638" s="52"/>
      <c r="O638" s="110"/>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52"/>
      <c r="CD638" s="52"/>
      <c r="CE638" s="52"/>
      <c r="CF638" s="52"/>
      <c r="CG638" s="52"/>
      <c r="CH638" s="52"/>
      <c r="CI638" s="52"/>
      <c r="CJ638" s="52"/>
      <c r="CK638" s="52"/>
      <c r="CL638" s="52"/>
      <c r="CM638" s="52"/>
      <c r="CN638" s="52"/>
      <c r="CO638" s="52"/>
      <c r="CP638" s="52"/>
      <c r="CQ638" s="52"/>
      <c r="CR638" s="52"/>
      <c r="CS638" s="52"/>
      <c r="CT638" s="52"/>
      <c r="CU638" s="52"/>
      <c r="CV638" s="52"/>
      <c r="CW638" s="52"/>
      <c r="CX638" s="52"/>
    </row>
    <row r="639" spans="3:102" ht="15">
      <c r="C639" s="52"/>
      <c r="D639" s="52"/>
      <c r="E639" s="52"/>
      <c r="F639" s="52"/>
      <c r="G639" s="52"/>
      <c r="H639" s="52"/>
      <c r="I639" s="52"/>
      <c r="J639" s="52"/>
      <c r="K639" s="52"/>
      <c r="L639" s="52"/>
      <c r="M639" s="52"/>
      <c r="N639" s="52"/>
      <c r="O639" s="110"/>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52"/>
      <c r="CD639" s="52"/>
      <c r="CE639" s="52"/>
      <c r="CF639" s="52"/>
      <c r="CG639" s="52"/>
      <c r="CH639" s="52"/>
      <c r="CI639" s="52"/>
      <c r="CJ639" s="52"/>
      <c r="CK639" s="52"/>
      <c r="CL639" s="52"/>
      <c r="CM639" s="52"/>
      <c r="CN639" s="52"/>
      <c r="CO639" s="52"/>
      <c r="CP639" s="52"/>
      <c r="CQ639" s="52"/>
      <c r="CR639" s="52"/>
      <c r="CS639" s="52"/>
      <c r="CT639" s="52"/>
      <c r="CU639" s="52"/>
      <c r="CV639" s="52"/>
      <c r="CW639" s="52"/>
      <c r="CX639" s="52"/>
    </row>
    <row r="640" spans="3:102" ht="15">
      <c r="C640" s="52"/>
      <c r="D640" s="52"/>
      <c r="E640" s="52"/>
      <c r="F640" s="52"/>
      <c r="G640" s="52"/>
      <c r="H640" s="52"/>
      <c r="I640" s="52"/>
      <c r="J640" s="52"/>
      <c r="K640" s="52"/>
      <c r="L640" s="52"/>
      <c r="M640" s="52"/>
      <c r="N640" s="52"/>
      <c r="O640" s="110"/>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52"/>
      <c r="CD640" s="52"/>
      <c r="CE640" s="52"/>
      <c r="CF640" s="52"/>
      <c r="CG640" s="52"/>
      <c r="CH640" s="52"/>
      <c r="CI640" s="52"/>
      <c r="CJ640" s="52"/>
      <c r="CK640" s="52"/>
      <c r="CL640" s="52"/>
      <c r="CM640" s="52"/>
      <c r="CN640" s="52"/>
      <c r="CO640" s="52"/>
      <c r="CP640" s="52"/>
      <c r="CQ640" s="52"/>
      <c r="CR640" s="52"/>
      <c r="CS640" s="52"/>
      <c r="CT640" s="52"/>
      <c r="CU640" s="52"/>
      <c r="CV640" s="52"/>
      <c r="CW640" s="52"/>
      <c r="CX640" s="52"/>
    </row>
    <row r="641" spans="3:102" ht="15">
      <c r="C641" s="52"/>
      <c r="D641" s="52"/>
      <c r="E641" s="52"/>
      <c r="F641" s="52"/>
      <c r="G641" s="52"/>
      <c r="H641" s="52"/>
      <c r="I641" s="52"/>
      <c r="J641" s="52"/>
      <c r="K641" s="52"/>
      <c r="L641" s="52"/>
      <c r="M641" s="52"/>
      <c r="N641" s="52"/>
      <c r="O641" s="110"/>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52"/>
      <c r="CD641" s="52"/>
      <c r="CE641" s="52"/>
      <c r="CF641" s="52"/>
      <c r="CG641" s="52"/>
      <c r="CH641" s="52"/>
      <c r="CI641" s="52"/>
      <c r="CJ641" s="52"/>
      <c r="CK641" s="52"/>
      <c r="CL641" s="52"/>
      <c r="CM641" s="52"/>
      <c r="CN641" s="52"/>
      <c r="CO641" s="52"/>
      <c r="CP641" s="52"/>
      <c r="CQ641" s="52"/>
      <c r="CR641" s="52"/>
      <c r="CS641" s="52"/>
      <c r="CT641" s="52"/>
      <c r="CU641" s="52"/>
      <c r="CV641" s="52"/>
      <c r="CW641" s="52"/>
      <c r="CX641" s="52"/>
    </row>
    <row r="642" spans="3:102" ht="15">
      <c r="C642" s="52"/>
      <c r="D642" s="52"/>
      <c r="E642" s="52"/>
      <c r="F642" s="52"/>
      <c r="G642" s="52"/>
      <c r="H642" s="52"/>
      <c r="I642" s="52"/>
      <c r="J642" s="52"/>
      <c r="K642" s="52"/>
      <c r="L642" s="52"/>
      <c r="M642" s="52"/>
      <c r="N642" s="52"/>
      <c r="O642" s="110"/>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52"/>
      <c r="CD642" s="52"/>
      <c r="CE642" s="52"/>
      <c r="CF642" s="52"/>
      <c r="CG642" s="52"/>
      <c r="CH642" s="52"/>
      <c r="CI642" s="52"/>
      <c r="CJ642" s="52"/>
      <c r="CK642" s="52"/>
      <c r="CL642" s="52"/>
      <c r="CM642" s="52"/>
      <c r="CN642" s="52"/>
      <c r="CO642" s="52"/>
      <c r="CP642" s="52"/>
      <c r="CQ642" s="52"/>
      <c r="CR642" s="52"/>
      <c r="CS642" s="52"/>
      <c r="CT642" s="52"/>
      <c r="CU642" s="52"/>
      <c r="CV642" s="52"/>
      <c r="CW642" s="52"/>
      <c r="CX642" s="52"/>
    </row>
    <row r="643" spans="3:102" ht="15">
      <c r="C643" s="52"/>
      <c r="D643" s="52"/>
      <c r="E643" s="52"/>
      <c r="F643" s="52"/>
      <c r="G643" s="52"/>
      <c r="H643" s="52"/>
      <c r="I643" s="52"/>
      <c r="J643" s="52"/>
      <c r="K643" s="52"/>
      <c r="L643" s="52"/>
      <c r="M643" s="52"/>
      <c r="N643" s="52"/>
      <c r="O643" s="110"/>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52"/>
      <c r="CD643" s="52"/>
      <c r="CE643" s="52"/>
      <c r="CF643" s="52"/>
      <c r="CG643" s="52"/>
      <c r="CH643" s="52"/>
      <c r="CI643" s="52"/>
      <c r="CJ643" s="52"/>
      <c r="CK643" s="52"/>
      <c r="CL643" s="52"/>
      <c r="CM643" s="52"/>
      <c r="CN643" s="52"/>
      <c r="CO643" s="52"/>
      <c r="CP643" s="52"/>
      <c r="CQ643" s="52"/>
      <c r="CR643" s="52"/>
      <c r="CS643" s="52"/>
      <c r="CT643" s="52"/>
      <c r="CU643" s="52"/>
      <c r="CV643" s="52"/>
      <c r="CW643" s="52"/>
      <c r="CX643" s="52"/>
    </row>
    <row r="644" spans="3:102" ht="15">
      <c r="C644" s="52"/>
      <c r="D644" s="52"/>
      <c r="E644" s="52"/>
      <c r="F644" s="52"/>
      <c r="G644" s="52"/>
      <c r="H644" s="52"/>
      <c r="I644" s="52"/>
      <c r="J644" s="52"/>
      <c r="K644" s="52"/>
      <c r="L644" s="52"/>
      <c r="M644" s="52"/>
      <c r="N644" s="52"/>
      <c r="O644" s="110"/>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52"/>
      <c r="CD644" s="52"/>
      <c r="CE644" s="52"/>
      <c r="CF644" s="52"/>
      <c r="CG644" s="52"/>
      <c r="CH644" s="52"/>
      <c r="CI644" s="52"/>
      <c r="CJ644" s="52"/>
      <c r="CK644" s="52"/>
      <c r="CL644" s="52"/>
      <c r="CM644" s="52"/>
      <c r="CN644" s="52"/>
      <c r="CO644" s="52"/>
      <c r="CP644" s="52"/>
      <c r="CQ644" s="52"/>
      <c r="CR644" s="52"/>
      <c r="CS644" s="52"/>
      <c r="CT644" s="52"/>
      <c r="CU644" s="52"/>
      <c r="CV644" s="52"/>
      <c r="CW644" s="52"/>
      <c r="CX644" s="52"/>
    </row>
    <row r="645" spans="3:102" ht="15">
      <c r="C645" s="52"/>
      <c r="D645" s="52"/>
      <c r="E645" s="52"/>
      <c r="F645" s="52"/>
      <c r="G645" s="52"/>
      <c r="H645" s="52"/>
      <c r="I645" s="52"/>
      <c r="J645" s="52"/>
      <c r="K645" s="52"/>
      <c r="L645" s="52"/>
      <c r="M645" s="52"/>
      <c r="N645" s="52"/>
      <c r="O645" s="110"/>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52"/>
      <c r="CD645" s="52"/>
      <c r="CE645" s="52"/>
      <c r="CF645" s="52"/>
      <c r="CG645" s="52"/>
      <c r="CH645" s="52"/>
      <c r="CI645" s="52"/>
      <c r="CJ645" s="52"/>
      <c r="CK645" s="52"/>
      <c r="CL645" s="52"/>
      <c r="CM645" s="52"/>
      <c r="CN645" s="52"/>
      <c r="CO645" s="52"/>
      <c r="CP645" s="52"/>
      <c r="CQ645" s="52"/>
      <c r="CR645" s="52"/>
      <c r="CS645" s="52"/>
      <c r="CT645" s="52"/>
      <c r="CU645" s="52"/>
      <c r="CV645" s="52"/>
      <c r="CW645" s="52"/>
      <c r="CX645" s="52"/>
    </row>
    <row r="646" spans="3:102" ht="15">
      <c r="C646" s="52"/>
      <c r="D646" s="52"/>
      <c r="E646" s="52"/>
      <c r="F646" s="52"/>
      <c r="G646" s="52"/>
      <c r="H646" s="52"/>
      <c r="I646" s="52"/>
      <c r="J646" s="52"/>
      <c r="K646" s="52"/>
      <c r="L646" s="52"/>
      <c r="M646" s="52"/>
      <c r="N646" s="52"/>
      <c r="O646" s="110"/>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52"/>
      <c r="CD646" s="52"/>
      <c r="CE646" s="52"/>
      <c r="CF646" s="52"/>
      <c r="CG646" s="52"/>
      <c r="CH646" s="52"/>
      <c r="CI646" s="52"/>
      <c r="CJ646" s="52"/>
      <c r="CK646" s="52"/>
      <c r="CL646" s="52"/>
      <c r="CM646" s="52"/>
      <c r="CN646" s="52"/>
      <c r="CO646" s="52"/>
      <c r="CP646" s="52"/>
      <c r="CQ646" s="52"/>
      <c r="CR646" s="52"/>
      <c r="CS646" s="52"/>
      <c r="CT646" s="52"/>
      <c r="CU646" s="52"/>
      <c r="CV646" s="52"/>
      <c r="CW646" s="52"/>
      <c r="CX646" s="52"/>
    </row>
    <row r="647" spans="3:102" ht="15">
      <c r="C647" s="52"/>
      <c r="D647" s="52"/>
      <c r="E647" s="52"/>
      <c r="F647" s="52"/>
      <c r="G647" s="52"/>
      <c r="H647" s="52"/>
      <c r="I647" s="52"/>
      <c r="J647" s="52"/>
      <c r="K647" s="52"/>
      <c r="L647" s="52"/>
      <c r="M647" s="52"/>
      <c r="N647" s="52"/>
      <c r="O647" s="110"/>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52"/>
      <c r="CD647" s="52"/>
      <c r="CE647" s="52"/>
      <c r="CF647" s="52"/>
      <c r="CG647" s="52"/>
      <c r="CH647" s="52"/>
      <c r="CI647" s="52"/>
      <c r="CJ647" s="52"/>
      <c r="CK647" s="52"/>
      <c r="CL647" s="52"/>
      <c r="CM647" s="52"/>
      <c r="CN647" s="52"/>
      <c r="CO647" s="52"/>
      <c r="CP647" s="52"/>
      <c r="CQ647" s="52"/>
      <c r="CR647" s="52"/>
      <c r="CS647" s="52"/>
      <c r="CT647" s="52"/>
      <c r="CU647" s="52"/>
      <c r="CV647" s="52"/>
      <c r="CW647" s="52"/>
      <c r="CX647" s="52"/>
    </row>
    <row r="648" spans="3:102" ht="15">
      <c r="C648" s="52"/>
      <c r="D648" s="52"/>
      <c r="E648" s="52"/>
      <c r="F648" s="52"/>
      <c r="G648" s="52"/>
      <c r="H648" s="52"/>
      <c r="I648" s="52"/>
      <c r="J648" s="52"/>
      <c r="K648" s="52"/>
      <c r="L648" s="52"/>
      <c r="M648" s="52"/>
      <c r="N648" s="52"/>
      <c r="O648" s="110"/>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52"/>
      <c r="CD648" s="52"/>
      <c r="CE648" s="52"/>
      <c r="CF648" s="52"/>
      <c r="CG648" s="52"/>
      <c r="CH648" s="52"/>
      <c r="CI648" s="52"/>
      <c r="CJ648" s="52"/>
      <c r="CK648" s="52"/>
      <c r="CL648" s="52"/>
      <c r="CM648" s="52"/>
      <c r="CN648" s="52"/>
      <c r="CO648" s="52"/>
      <c r="CP648" s="52"/>
      <c r="CQ648" s="52"/>
      <c r="CR648" s="52"/>
      <c r="CS648" s="52"/>
      <c r="CT648" s="52"/>
      <c r="CU648" s="52"/>
      <c r="CV648" s="52"/>
      <c r="CW648" s="52"/>
      <c r="CX648" s="52"/>
    </row>
    <row r="649" spans="3:102" ht="15">
      <c r="C649" s="52"/>
      <c r="D649" s="52"/>
      <c r="E649" s="52"/>
      <c r="F649" s="52"/>
      <c r="G649" s="52"/>
      <c r="H649" s="52"/>
      <c r="I649" s="52"/>
      <c r="J649" s="52"/>
      <c r="K649" s="52"/>
      <c r="L649" s="52"/>
      <c r="M649" s="52"/>
      <c r="N649" s="52"/>
      <c r="O649" s="110"/>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52"/>
      <c r="CD649" s="52"/>
      <c r="CE649" s="52"/>
      <c r="CF649" s="52"/>
      <c r="CG649" s="52"/>
      <c r="CH649" s="52"/>
      <c r="CI649" s="52"/>
      <c r="CJ649" s="52"/>
      <c r="CK649" s="52"/>
      <c r="CL649" s="52"/>
      <c r="CM649" s="52"/>
      <c r="CN649" s="52"/>
      <c r="CO649" s="52"/>
      <c r="CP649" s="52"/>
      <c r="CQ649" s="52"/>
      <c r="CR649" s="52"/>
      <c r="CS649" s="52"/>
      <c r="CT649" s="52"/>
      <c r="CU649" s="52"/>
      <c r="CV649" s="52"/>
      <c r="CW649" s="52"/>
      <c r="CX649" s="52"/>
    </row>
    <row r="650" spans="3:102" ht="15">
      <c r="C650" s="52"/>
      <c r="D650" s="52"/>
      <c r="E650" s="52"/>
      <c r="F650" s="52"/>
      <c r="G650" s="52"/>
      <c r="H650" s="52"/>
      <c r="I650" s="52"/>
      <c r="J650" s="52"/>
      <c r="K650" s="52"/>
      <c r="L650" s="52"/>
      <c r="M650" s="52"/>
      <c r="N650" s="52"/>
      <c r="O650" s="110"/>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52"/>
      <c r="CD650" s="52"/>
      <c r="CE650" s="52"/>
      <c r="CF650" s="52"/>
      <c r="CG650" s="52"/>
      <c r="CH650" s="52"/>
      <c r="CI650" s="52"/>
      <c r="CJ650" s="52"/>
      <c r="CK650" s="52"/>
      <c r="CL650" s="52"/>
      <c r="CM650" s="52"/>
      <c r="CN650" s="52"/>
      <c r="CO650" s="52"/>
      <c r="CP650" s="52"/>
      <c r="CQ650" s="52"/>
      <c r="CR650" s="52"/>
      <c r="CS650" s="52"/>
      <c r="CT650" s="52"/>
      <c r="CU650" s="52"/>
      <c r="CV650" s="52"/>
      <c r="CW650" s="52"/>
      <c r="CX650" s="52"/>
    </row>
    <row r="651" spans="3:102" ht="15">
      <c r="C651" s="52"/>
      <c r="D651" s="52"/>
      <c r="E651" s="52"/>
      <c r="F651" s="52"/>
      <c r="G651" s="52"/>
      <c r="H651" s="52"/>
      <c r="I651" s="52"/>
      <c r="J651" s="52"/>
      <c r="K651" s="52"/>
      <c r="L651" s="52"/>
      <c r="M651" s="52"/>
      <c r="N651" s="52"/>
      <c r="O651" s="110"/>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52"/>
      <c r="CD651" s="52"/>
      <c r="CE651" s="52"/>
      <c r="CF651" s="52"/>
      <c r="CG651" s="52"/>
      <c r="CH651" s="52"/>
      <c r="CI651" s="52"/>
      <c r="CJ651" s="52"/>
      <c r="CK651" s="52"/>
      <c r="CL651" s="52"/>
      <c r="CM651" s="52"/>
      <c r="CN651" s="52"/>
      <c r="CO651" s="52"/>
      <c r="CP651" s="52"/>
      <c r="CQ651" s="52"/>
      <c r="CR651" s="52"/>
      <c r="CS651" s="52"/>
      <c r="CT651" s="52"/>
      <c r="CU651" s="52"/>
      <c r="CV651" s="52"/>
      <c r="CW651" s="52"/>
      <c r="CX651" s="52"/>
    </row>
    <row r="652" spans="3:102" ht="15">
      <c r="C652" s="52"/>
      <c r="D652" s="52"/>
      <c r="E652" s="52"/>
      <c r="F652" s="52"/>
      <c r="G652" s="52"/>
      <c r="H652" s="52"/>
      <c r="I652" s="52"/>
      <c r="J652" s="52"/>
      <c r="K652" s="52"/>
      <c r="L652" s="52"/>
      <c r="M652" s="52"/>
      <c r="N652" s="52"/>
      <c r="O652" s="110"/>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52"/>
      <c r="CD652" s="52"/>
      <c r="CE652" s="52"/>
      <c r="CF652" s="52"/>
      <c r="CG652" s="52"/>
      <c r="CH652" s="52"/>
      <c r="CI652" s="52"/>
      <c r="CJ652" s="52"/>
      <c r="CK652" s="52"/>
      <c r="CL652" s="52"/>
      <c r="CM652" s="52"/>
      <c r="CN652" s="52"/>
      <c r="CO652" s="52"/>
      <c r="CP652" s="52"/>
      <c r="CQ652" s="52"/>
      <c r="CR652" s="52"/>
      <c r="CS652" s="52"/>
      <c r="CT652" s="52"/>
      <c r="CU652" s="52"/>
      <c r="CV652" s="52"/>
      <c r="CW652" s="52"/>
      <c r="CX652" s="52"/>
    </row>
    <row r="653" spans="3:102" ht="15">
      <c r="C653" s="52"/>
      <c r="D653" s="52"/>
      <c r="E653" s="52"/>
      <c r="F653" s="52"/>
      <c r="G653" s="52"/>
      <c r="H653" s="52"/>
      <c r="I653" s="52"/>
      <c r="J653" s="52"/>
      <c r="K653" s="52"/>
      <c r="L653" s="52"/>
      <c r="M653" s="52"/>
      <c r="N653" s="52"/>
      <c r="O653" s="110"/>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52"/>
      <c r="CD653" s="52"/>
      <c r="CE653" s="52"/>
      <c r="CF653" s="52"/>
      <c r="CG653" s="52"/>
      <c r="CH653" s="52"/>
      <c r="CI653" s="52"/>
      <c r="CJ653" s="52"/>
      <c r="CK653" s="52"/>
      <c r="CL653" s="52"/>
      <c r="CM653" s="52"/>
      <c r="CN653" s="52"/>
      <c r="CO653" s="52"/>
      <c r="CP653" s="52"/>
      <c r="CQ653" s="52"/>
      <c r="CR653" s="52"/>
      <c r="CS653" s="52"/>
      <c r="CT653" s="52"/>
      <c r="CU653" s="52"/>
      <c r="CV653" s="52"/>
      <c r="CW653" s="52"/>
      <c r="CX653" s="52"/>
    </row>
    <row r="654" spans="3:102" ht="15">
      <c r="C654" s="52"/>
      <c r="D654" s="52"/>
      <c r="E654" s="52"/>
      <c r="F654" s="52"/>
      <c r="G654" s="52"/>
      <c r="H654" s="52"/>
      <c r="I654" s="52"/>
      <c r="J654" s="52"/>
      <c r="K654" s="52"/>
      <c r="L654" s="52"/>
      <c r="M654" s="52"/>
      <c r="N654" s="52"/>
      <c r="O654" s="110"/>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52"/>
      <c r="CD654" s="52"/>
      <c r="CE654" s="52"/>
      <c r="CF654" s="52"/>
      <c r="CG654" s="52"/>
      <c r="CH654" s="52"/>
      <c r="CI654" s="52"/>
      <c r="CJ654" s="52"/>
      <c r="CK654" s="52"/>
      <c r="CL654" s="52"/>
      <c r="CM654" s="52"/>
      <c r="CN654" s="52"/>
      <c r="CO654" s="52"/>
      <c r="CP654" s="52"/>
      <c r="CQ654" s="52"/>
      <c r="CR654" s="52"/>
      <c r="CS654" s="52"/>
      <c r="CT654" s="52"/>
      <c r="CU654" s="52"/>
      <c r="CV654" s="52"/>
      <c r="CW654" s="52"/>
      <c r="CX654" s="52"/>
    </row>
    <row r="655" spans="3:102" ht="15">
      <c r="C655" s="52"/>
      <c r="D655" s="52"/>
      <c r="E655" s="52"/>
      <c r="F655" s="52"/>
      <c r="G655" s="52"/>
      <c r="H655" s="52"/>
      <c r="I655" s="52"/>
      <c r="J655" s="52"/>
      <c r="K655" s="52"/>
      <c r="L655" s="52"/>
      <c r="M655" s="52"/>
      <c r="N655" s="52"/>
      <c r="O655" s="110"/>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52"/>
      <c r="CD655" s="52"/>
      <c r="CE655" s="52"/>
      <c r="CF655" s="52"/>
      <c r="CG655" s="52"/>
      <c r="CH655" s="52"/>
      <c r="CI655" s="52"/>
      <c r="CJ655" s="52"/>
      <c r="CK655" s="52"/>
      <c r="CL655" s="52"/>
      <c r="CM655" s="52"/>
      <c r="CN655" s="52"/>
      <c r="CO655" s="52"/>
      <c r="CP655" s="52"/>
      <c r="CQ655" s="52"/>
      <c r="CR655" s="52"/>
      <c r="CS655" s="52"/>
      <c r="CT655" s="52"/>
      <c r="CU655" s="52"/>
      <c r="CV655" s="52"/>
      <c r="CW655" s="52"/>
      <c r="CX655" s="52"/>
    </row>
    <row r="656" spans="3:102" ht="15">
      <c r="C656" s="52"/>
      <c r="D656" s="52"/>
      <c r="E656" s="52"/>
      <c r="F656" s="52"/>
      <c r="G656" s="52"/>
      <c r="H656" s="52"/>
      <c r="I656" s="52"/>
      <c r="J656" s="52"/>
      <c r="K656" s="52"/>
      <c r="L656" s="52"/>
      <c r="M656" s="52"/>
      <c r="N656" s="52"/>
      <c r="O656" s="110"/>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52"/>
      <c r="CD656" s="52"/>
      <c r="CE656" s="52"/>
      <c r="CF656" s="52"/>
      <c r="CG656" s="52"/>
      <c r="CH656" s="52"/>
      <c r="CI656" s="52"/>
      <c r="CJ656" s="52"/>
      <c r="CK656" s="52"/>
      <c r="CL656" s="52"/>
      <c r="CM656" s="52"/>
      <c r="CN656" s="52"/>
      <c r="CO656" s="52"/>
      <c r="CP656" s="52"/>
      <c r="CQ656" s="52"/>
      <c r="CR656" s="52"/>
      <c r="CS656" s="52"/>
      <c r="CT656" s="52"/>
      <c r="CU656" s="52"/>
      <c r="CV656" s="52"/>
      <c r="CW656" s="52"/>
      <c r="CX656" s="52"/>
    </row>
    <row r="657" spans="3:102" ht="15">
      <c r="C657" s="52"/>
      <c r="D657" s="52"/>
      <c r="E657" s="52"/>
      <c r="F657" s="52"/>
      <c r="G657" s="52"/>
      <c r="H657" s="52"/>
      <c r="I657" s="52"/>
      <c r="J657" s="52"/>
      <c r="K657" s="52"/>
      <c r="L657" s="52"/>
      <c r="M657" s="52"/>
      <c r="N657" s="52"/>
      <c r="O657" s="110"/>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row>
    <row r="658" spans="3:102" ht="15">
      <c r="C658" s="52"/>
      <c r="D658" s="52"/>
      <c r="E658" s="52"/>
      <c r="F658" s="52"/>
      <c r="G658" s="52"/>
      <c r="H658" s="52"/>
      <c r="I658" s="52"/>
      <c r="J658" s="52"/>
      <c r="K658" s="52"/>
      <c r="L658" s="52"/>
      <c r="M658" s="52"/>
      <c r="N658" s="52"/>
      <c r="O658" s="110"/>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52"/>
      <c r="CD658" s="52"/>
      <c r="CE658" s="52"/>
      <c r="CF658" s="52"/>
      <c r="CG658" s="52"/>
      <c r="CH658" s="52"/>
      <c r="CI658" s="52"/>
      <c r="CJ658" s="52"/>
      <c r="CK658" s="52"/>
      <c r="CL658" s="52"/>
      <c r="CM658" s="52"/>
      <c r="CN658" s="52"/>
      <c r="CO658" s="52"/>
      <c r="CP658" s="52"/>
      <c r="CQ658" s="52"/>
      <c r="CR658" s="52"/>
      <c r="CS658" s="52"/>
      <c r="CT658" s="52"/>
      <c r="CU658" s="52"/>
      <c r="CV658" s="52"/>
      <c r="CW658" s="52"/>
      <c r="CX658" s="52"/>
    </row>
    <row r="659" spans="3:102" ht="15">
      <c r="C659" s="52"/>
      <c r="D659" s="52"/>
      <c r="E659" s="52"/>
      <c r="F659" s="52"/>
      <c r="G659" s="52"/>
      <c r="H659" s="52"/>
      <c r="I659" s="52"/>
      <c r="J659" s="52"/>
      <c r="K659" s="52"/>
      <c r="L659" s="52"/>
      <c r="M659" s="52"/>
      <c r="N659" s="52"/>
      <c r="O659" s="110"/>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52"/>
      <c r="CD659" s="52"/>
      <c r="CE659" s="52"/>
      <c r="CF659" s="52"/>
      <c r="CG659" s="52"/>
      <c r="CH659" s="52"/>
      <c r="CI659" s="52"/>
      <c r="CJ659" s="52"/>
      <c r="CK659" s="52"/>
      <c r="CL659" s="52"/>
      <c r="CM659" s="52"/>
      <c r="CN659" s="52"/>
      <c r="CO659" s="52"/>
      <c r="CP659" s="52"/>
      <c r="CQ659" s="52"/>
      <c r="CR659" s="52"/>
      <c r="CS659" s="52"/>
      <c r="CT659" s="52"/>
      <c r="CU659" s="52"/>
      <c r="CV659" s="52"/>
      <c r="CW659" s="52"/>
      <c r="CX659" s="52"/>
    </row>
    <row r="660" spans="3:102" ht="15">
      <c r="C660" s="52"/>
      <c r="D660" s="52"/>
      <c r="E660" s="52"/>
      <c r="F660" s="52"/>
      <c r="G660" s="52"/>
      <c r="H660" s="52"/>
      <c r="I660" s="52"/>
      <c r="J660" s="52"/>
      <c r="K660" s="52"/>
      <c r="L660" s="52"/>
      <c r="M660" s="52"/>
      <c r="N660" s="52"/>
      <c r="O660" s="110"/>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52"/>
      <c r="CD660" s="52"/>
      <c r="CE660" s="52"/>
      <c r="CF660" s="52"/>
      <c r="CG660" s="52"/>
      <c r="CH660" s="52"/>
      <c r="CI660" s="52"/>
      <c r="CJ660" s="52"/>
      <c r="CK660" s="52"/>
      <c r="CL660" s="52"/>
      <c r="CM660" s="52"/>
      <c r="CN660" s="52"/>
      <c r="CO660" s="52"/>
      <c r="CP660" s="52"/>
      <c r="CQ660" s="52"/>
      <c r="CR660" s="52"/>
      <c r="CS660" s="52"/>
      <c r="CT660" s="52"/>
      <c r="CU660" s="52"/>
      <c r="CV660" s="52"/>
      <c r="CW660" s="52"/>
      <c r="CX660" s="52"/>
    </row>
    <row r="661" spans="3:102" ht="15">
      <c r="C661" s="52"/>
      <c r="D661" s="52"/>
      <c r="E661" s="52"/>
      <c r="F661" s="52"/>
      <c r="G661" s="52"/>
      <c r="H661" s="52"/>
      <c r="I661" s="52"/>
      <c r="J661" s="52"/>
      <c r="K661" s="52"/>
      <c r="L661" s="52"/>
      <c r="M661" s="52"/>
      <c r="N661" s="52"/>
      <c r="O661" s="110"/>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52"/>
      <c r="CD661" s="52"/>
      <c r="CE661" s="52"/>
      <c r="CF661" s="52"/>
      <c r="CG661" s="52"/>
      <c r="CH661" s="52"/>
      <c r="CI661" s="52"/>
      <c r="CJ661" s="52"/>
      <c r="CK661" s="52"/>
      <c r="CL661" s="52"/>
      <c r="CM661" s="52"/>
      <c r="CN661" s="52"/>
      <c r="CO661" s="52"/>
      <c r="CP661" s="52"/>
      <c r="CQ661" s="52"/>
      <c r="CR661" s="52"/>
      <c r="CS661" s="52"/>
      <c r="CT661" s="52"/>
      <c r="CU661" s="52"/>
      <c r="CV661" s="52"/>
      <c r="CW661" s="52"/>
      <c r="CX661" s="52"/>
    </row>
    <row r="662" spans="3:102" ht="15">
      <c r="C662" s="52"/>
      <c r="D662" s="52"/>
      <c r="E662" s="52"/>
      <c r="F662" s="52"/>
      <c r="G662" s="52"/>
      <c r="H662" s="52"/>
      <c r="I662" s="52"/>
      <c r="J662" s="52"/>
      <c r="K662" s="52"/>
      <c r="L662" s="52"/>
      <c r="M662" s="52"/>
      <c r="N662" s="52"/>
      <c r="O662" s="110"/>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52"/>
      <c r="CD662" s="52"/>
      <c r="CE662" s="52"/>
      <c r="CF662" s="52"/>
      <c r="CG662" s="52"/>
      <c r="CH662" s="52"/>
      <c r="CI662" s="52"/>
      <c r="CJ662" s="52"/>
      <c r="CK662" s="52"/>
      <c r="CL662" s="52"/>
      <c r="CM662" s="52"/>
      <c r="CN662" s="52"/>
      <c r="CO662" s="52"/>
      <c r="CP662" s="52"/>
      <c r="CQ662" s="52"/>
      <c r="CR662" s="52"/>
      <c r="CS662" s="52"/>
      <c r="CT662" s="52"/>
      <c r="CU662" s="52"/>
      <c r="CV662" s="52"/>
      <c r="CW662" s="52"/>
      <c r="CX662" s="52"/>
    </row>
    <row r="663" spans="3:102" ht="15">
      <c r="C663" s="52"/>
      <c r="D663" s="52"/>
      <c r="E663" s="52"/>
      <c r="F663" s="52"/>
      <c r="G663" s="52"/>
      <c r="H663" s="52"/>
      <c r="I663" s="52"/>
      <c r="J663" s="52"/>
      <c r="K663" s="52"/>
      <c r="L663" s="52"/>
      <c r="M663" s="52"/>
      <c r="N663" s="52"/>
      <c r="O663" s="110"/>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52"/>
      <c r="CD663" s="52"/>
      <c r="CE663" s="52"/>
      <c r="CF663" s="52"/>
      <c r="CG663" s="52"/>
      <c r="CH663" s="52"/>
      <c r="CI663" s="52"/>
      <c r="CJ663" s="52"/>
      <c r="CK663" s="52"/>
      <c r="CL663" s="52"/>
      <c r="CM663" s="52"/>
      <c r="CN663" s="52"/>
      <c r="CO663" s="52"/>
      <c r="CP663" s="52"/>
      <c r="CQ663" s="52"/>
      <c r="CR663" s="52"/>
      <c r="CS663" s="52"/>
      <c r="CT663" s="52"/>
      <c r="CU663" s="52"/>
      <c r="CV663" s="52"/>
      <c r="CW663" s="52"/>
      <c r="CX663" s="52"/>
    </row>
    <row r="664" spans="3:102" ht="15">
      <c r="C664" s="52"/>
      <c r="D664" s="52"/>
      <c r="E664" s="52"/>
      <c r="F664" s="52"/>
      <c r="G664" s="52"/>
      <c r="H664" s="52"/>
      <c r="I664" s="52"/>
      <c r="J664" s="52"/>
      <c r="K664" s="52"/>
      <c r="L664" s="52"/>
      <c r="M664" s="52"/>
      <c r="N664" s="52"/>
      <c r="O664" s="110"/>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52"/>
      <c r="CD664" s="52"/>
      <c r="CE664" s="52"/>
      <c r="CF664" s="52"/>
      <c r="CG664" s="52"/>
      <c r="CH664" s="52"/>
      <c r="CI664" s="52"/>
      <c r="CJ664" s="52"/>
      <c r="CK664" s="52"/>
      <c r="CL664" s="52"/>
      <c r="CM664" s="52"/>
      <c r="CN664" s="52"/>
      <c r="CO664" s="52"/>
      <c r="CP664" s="52"/>
      <c r="CQ664" s="52"/>
      <c r="CR664" s="52"/>
      <c r="CS664" s="52"/>
      <c r="CT664" s="52"/>
      <c r="CU664" s="52"/>
      <c r="CV664" s="52"/>
      <c r="CW664" s="52"/>
      <c r="CX664" s="52"/>
    </row>
    <row r="665" spans="3:102" ht="15">
      <c r="C665" s="52"/>
      <c r="D665" s="52"/>
      <c r="E665" s="52"/>
      <c r="F665" s="52"/>
      <c r="G665" s="52"/>
      <c r="H665" s="52"/>
      <c r="I665" s="52"/>
      <c r="J665" s="52"/>
      <c r="K665" s="52"/>
      <c r="L665" s="52"/>
      <c r="M665" s="52"/>
      <c r="N665" s="52"/>
      <c r="O665" s="110"/>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52"/>
      <c r="CD665" s="52"/>
      <c r="CE665" s="52"/>
      <c r="CF665" s="52"/>
      <c r="CG665" s="52"/>
      <c r="CH665" s="52"/>
      <c r="CI665" s="52"/>
      <c r="CJ665" s="52"/>
      <c r="CK665" s="52"/>
      <c r="CL665" s="52"/>
      <c r="CM665" s="52"/>
      <c r="CN665" s="52"/>
      <c r="CO665" s="52"/>
      <c r="CP665" s="52"/>
      <c r="CQ665" s="52"/>
      <c r="CR665" s="52"/>
      <c r="CS665" s="52"/>
      <c r="CT665" s="52"/>
      <c r="CU665" s="52"/>
      <c r="CV665" s="52"/>
      <c r="CW665" s="52"/>
      <c r="CX665" s="52"/>
    </row>
    <row r="666" spans="3:102" ht="15">
      <c r="C666" s="52"/>
      <c r="D666" s="52"/>
      <c r="E666" s="52"/>
      <c r="F666" s="52"/>
      <c r="G666" s="52"/>
      <c r="H666" s="52"/>
      <c r="I666" s="52"/>
      <c r="J666" s="52"/>
      <c r="K666" s="52"/>
      <c r="L666" s="52"/>
      <c r="M666" s="52"/>
      <c r="N666" s="52"/>
      <c r="O666" s="110"/>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52"/>
      <c r="CD666" s="52"/>
      <c r="CE666" s="52"/>
      <c r="CF666" s="52"/>
      <c r="CG666" s="52"/>
      <c r="CH666" s="52"/>
      <c r="CI666" s="52"/>
      <c r="CJ666" s="52"/>
      <c r="CK666" s="52"/>
      <c r="CL666" s="52"/>
      <c r="CM666" s="52"/>
      <c r="CN666" s="52"/>
      <c r="CO666" s="52"/>
      <c r="CP666" s="52"/>
      <c r="CQ666" s="52"/>
      <c r="CR666" s="52"/>
      <c r="CS666" s="52"/>
      <c r="CT666" s="52"/>
      <c r="CU666" s="52"/>
      <c r="CV666" s="52"/>
      <c r="CW666" s="52"/>
      <c r="CX666" s="52"/>
    </row>
    <row r="667" spans="3:102" ht="15">
      <c r="C667" s="52"/>
      <c r="D667" s="52"/>
      <c r="E667" s="52"/>
      <c r="F667" s="52"/>
      <c r="G667" s="52"/>
      <c r="H667" s="52"/>
      <c r="I667" s="52"/>
      <c r="J667" s="52"/>
      <c r="K667" s="52"/>
      <c r="L667" s="52"/>
      <c r="M667" s="52"/>
      <c r="N667" s="52"/>
      <c r="O667" s="110"/>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52"/>
      <c r="CD667" s="52"/>
      <c r="CE667" s="52"/>
      <c r="CF667" s="52"/>
      <c r="CG667" s="52"/>
      <c r="CH667" s="52"/>
      <c r="CI667" s="52"/>
      <c r="CJ667" s="52"/>
      <c r="CK667" s="52"/>
      <c r="CL667" s="52"/>
      <c r="CM667" s="52"/>
      <c r="CN667" s="52"/>
      <c r="CO667" s="52"/>
      <c r="CP667" s="52"/>
      <c r="CQ667" s="52"/>
      <c r="CR667" s="52"/>
      <c r="CS667" s="52"/>
      <c r="CT667" s="52"/>
      <c r="CU667" s="52"/>
      <c r="CV667" s="52"/>
      <c r="CW667" s="52"/>
      <c r="CX667" s="52"/>
    </row>
    <row r="668" spans="3:102" ht="15">
      <c r="C668" s="52"/>
      <c r="D668" s="52"/>
      <c r="E668" s="52"/>
      <c r="F668" s="52"/>
      <c r="G668" s="52"/>
      <c r="H668" s="52"/>
      <c r="I668" s="52"/>
      <c r="J668" s="52"/>
      <c r="K668" s="52"/>
      <c r="L668" s="52"/>
      <c r="M668" s="52"/>
      <c r="N668" s="52"/>
      <c r="O668" s="110"/>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52"/>
      <c r="CD668" s="52"/>
      <c r="CE668" s="52"/>
      <c r="CF668" s="52"/>
      <c r="CG668" s="52"/>
      <c r="CH668" s="52"/>
      <c r="CI668" s="52"/>
      <c r="CJ668" s="52"/>
      <c r="CK668" s="52"/>
      <c r="CL668" s="52"/>
      <c r="CM668" s="52"/>
      <c r="CN668" s="52"/>
      <c r="CO668" s="52"/>
      <c r="CP668" s="52"/>
      <c r="CQ668" s="52"/>
      <c r="CR668" s="52"/>
      <c r="CS668" s="52"/>
      <c r="CT668" s="52"/>
      <c r="CU668" s="52"/>
      <c r="CV668" s="52"/>
      <c r="CW668" s="52"/>
      <c r="CX668" s="52"/>
    </row>
    <row r="669" spans="3:102" ht="15">
      <c r="C669" s="52"/>
      <c r="D669" s="52"/>
      <c r="E669" s="52"/>
      <c r="F669" s="52"/>
      <c r="G669" s="52"/>
      <c r="H669" s="52"/>
      <c r="I669" s="52"/>
      <c r="J669" s="52"/>
      <c r="K669" s="52"/>
      <c r="L669" s="52"/>
      <c r="M669" s="52"/>
      <c r="N669" s="52"/>
      <c r="O669" s="110"/>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52"/>
      <c r="CD669" s="52"/>
      <c r="CE669" s="52"/>
      <c r="CF669" s="52"/>
      <c r="CG669" s="52"/>
      <c r="CH669" s="52"/>
      <c r="CI669" s="52"/>
      <c r="CJ669" s="52"/>
      <c r="CK669" s="52"/>
      <c r="CL669" s="52"/>
      <c r="CM669" s="52"/>
      <c r="CN669" s="52"/>
      <c r="CO669" s="52"/>
      <c r="CP669" s="52"/>
      <c r="CQ669" s="52"/>
      <c r="CR669" s="52"/>
      <c r="CS669" s="52"/>
      <c r="CT669" s="52"/>
      <c r="CU669" s="52"/>
      <c r="CV669" s="52"/>
      <c r="CW669" s="52"/>
      <c r="CX669" s="52"/>
    </row>
    <row r="670" spans="3:102" ht="15">
      <c r="C670" s="52"/>
      <c r="D670" s="52"/>
      <c r="E670" s="52"/>
      <c r="F670" s="52"/>
      <c r="G670" s="52"/>
      <c r="H670" s="52"/>
      <c r="I670" s="52"/>
      <c r="J670" s="52"/>
      <c r="K670" s="52"/>
      <c r="L670" s="52"/>
      <c r="M670" s="52"/>
      <c r="N670" s="52"/>
      <c r="O670" s="110"/>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row>
    <row r="671" spans="3:102" ht="15">
      <c r="C671" s="52"/>
      <c r="D671" s="52"/>
      <c r="E671" s="52"/>
      <c r="F671" s="52"/>
      <c r="G671" s="52"/>
      <c r="H671" s="52"/>
      <c r="I671" s="52"/>
      <c r="J671" s="52"/>
      <c r="K671" s="52"/>
      <c r="L671" s="52"/>
      <c r="M671" s="52"/>
      <c r="N671" s="52"/>
      <c r="O671" s="110"/>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row>
    <row r="672" spans="3:102" ht="15">
      <c r="C672" s="52"/>
      <c r="D672" s="52"/>
      <c r="E672" s="52"/>
      <c r="F672" s="52"/>
      <c r="G672" s="52"/>
      <c r="H672" s="52"/>
      <c r="I672" s="52"/>
      <c r="J672" s="52"/>
      <c r="K672" s="52"/>
      <c r="L672" s="52"/>
      <c r="M672" s="52"/>
      <c r="N672" s="52"/>
      <c r="O672" s="110"/>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row>
    <row r="673" spans="3:102" ht="15">
      <c r="C673" s="52"/>
      <c r="D673" s="52"/>
      <c r="E673" s="52"/>
      <c r="F673" s="52"/>
      <c r="G673" s="52"/>
      <c r="H673" s="52"/>
      <c r="I673" s="52"/>
      <c r="J673" s="52"/>
      <c r="K673" s="52"/>
      <c r="L673" s="52"/>
      <c r="M673" s="52"/>
      <c r="N673" s="52"/>
      <c r="O673" s="110"/>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row>
    <row r="674" spans="3:102" ht="15">
      <c r="C674" s="52"/>
      <c r="D674" s="52"/>
      <c r="E674" s="52"/>
      <c r="F674" s="52"/>
      <c r="G674" s="52"/>
      <c r="H674" s="52"/>
      <c r="I674" s="52"/>
      <c r="J674" s="52"/>
      <c r="K674" s="52"/>
      <c r="L674" s="52"/>
      <c r="M674" s="52"/>
      <c r="N674" s="52"/>
      <c r="O674" s="110"/>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row>
    <row r="675" spans="3:102" ht="15">
      <c r="C675" s="52"/>
      <c r="D675" s="52"/>
      <c r="E675" s="52"/>
      <c r="F675" s="52"/>
      <c r="G675" s="52"/>
      <c r="H675" s="52"/>
      <c r="I675" s="52"/>
      <c r="J675" s="52"/>
      <c r="K675" s="52"/>
      <c r="L675" s="52"/>
      <c r="M675" s="52"/>
      <c r="N675" s="52"/>
      <c r="O675" s="110"/>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row>
    <row r="676" spans="3:102" ht="15">
      <c r="C676" s="52"/>
      <c r="D676" s="52"/>
      <c r="E676" s="52"/>
      <c r="F676" s="52"/>
      <c r="G676" s="52"/>
      <c r="H676" s="52"/>
      <c r="I676" s="52"/>
      <c r="J676" s="52"/>
      <c r="K676" s="52"/>
      <c r="L676" s="52"/>
      <c r="M676" s="52"/>
      <c r="N676" s="52"/>
      <c r="O676" s="110"/>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row>
    <row r="677" spans="3:102" ht="15">
      <c r="C677" s="52"/>
      <c r="D677" s="52"/>
      <c r="E677" s="52"/>
      <c r="F677" s="52"/>
      <c r="G677" s="52"/>
      <c r="H677" s="52"/>
      <c r="I677" s="52"/>
      <c r="J677" s="52"/>
      <c r="K677" s="52"/>
      <c r="L677" s="52"/>
      <c r="M677" s="52"/>
      <c r="N677" s="52"/>
      <c r="O677" s="110"/>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row>
    <row r="678" spans="3:102" ht="15">
      <c r="C678" s="52"/>
      <c r="D678" s="52"/>
      <c r="E678" s="52"/>
      <c r="F678" s="52"/>
      <c r="G678" s="52"/>
      <c r="H678" s="52"/>
      <c r="I678" s="52"/>
      <c r="J678" s="52"/>
      <c r="K678" s="52"/>
      <c r="L678" s="52"/>
      <c r="M678" s="52"/>
      <c r="N678" s="52"/>
      <c r="O678" s="110"/>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52"/>
      <c r="CN678" s="52"/>
      <c r="CO678" s="52"/>
      <c r="CP678" s="52"/>
      <c r="CQ678" s="52"/>
      <c r="CR678" s="52"/>
      <c r="CS678" s="52"/>
      <c r="CT678" s="52"/>
      <c r="CU678" s="52"/>
      <c r="CV678" s="52"/>
      <c r="CW678" s="52"/>
      <c r="CX678" s="52"/>
    </row>
    <row r="679" spans="3:102" ht="15">
      <c r="C679" s="52"/>
      <c r="D679" s="52"/>
      <c r="E679" s="52"/>
      <c r="F679" s="52"/>
      <c r="G679" s="52"/>
      <c r="H679" s="52"/>
      <c r="I679" s="52"/>
      <c r="J679" s="52"/>
      <c r="K679" s="52"/>
      <c r="L679" s="52"/>
      <c r="M679" s="52"/>
      <c r="N679" s="52"/>
      <c r="O679" s="110"/>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c r="BO679" s="52"/>
      <c r="BP679" s="52"/>
      <c r="BQ679" s="52"/>
      <c r="BR679" s="52"/>
      <c r="BS679" s="52"/>
      <c r="BT679" s="52"/>
      <c r="BU679" s="52"/>
      <c r="BV679" s="52"/>
      <c r="BW679" s="52"/>
      <c r="BX679" s="52"/>
      <c r="BY679" s="52"/>
      <c r="BZ679" s="52"/>
      <c r="CA679" s="52"/>
      <c r="CB679" s="52"/>
      <c r="CC679" s="52"/>
      <c r="CD679" s="52"/>
      <c r="CE679" s="52"/>
      <c r="CF679" s="52"/>
      <c r="CG679" s="52"/>
      <c r="CH679" s="52"/>
      <c r="CI679" s="52"/>
      <c r="CJ679" s="52"/>
      <c r="CK679" s="52"/>
      <c r="CL679" s="52"/>
      <c r="CM679" s="52"/>
      <c r="CN679" s="52"/>
      <c r="CO679" s="52"/>
      <c r="CP679" s="52"/>
      <c r="CQ679" s="52"/>
      <c r="CR679" s="52"/>
      <c r="CS679" s="52"/>
      <c r="CT679" s="52"/>
      <c r="CU679" s="52"/>
      <c r="CV679" s="52"/>
      <c r="CW679" s="52"/>
      <c r="CX679" s="52"/>
    </row>
    <row r="680" spans="3:102" ht="15">
      <c r="C680" s="52"/>
      <c r="D680" s="52"/>
      <c r="E680" s="52"/>
      <c r="F680" s="52"/>
      <c r="G680" s="52"/>
      <c r="H680" s="52"/>
      <c r="I680" s="52"/>
      <c r="J680" s="52"/>
      <c r="K680" s="52"/>
      <c r="L680" s="52"/>
      <c r="M680" s="52"/>
      <c r="N680" s="52"/>
      <c r="O680" s="110"/>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c r="BO680" s="52"/>
      <c r="BP680" s="52"/>
      <c r="BQ680" s="52"/>
      <c r="BR680" s="52"/>
      <c r="BS680" s="52"/>
      <c r="BT680" s="52"/>
      <c r="BU680" s="52"/>
      <c r="BV680" s="52"/>
      <c r="BW680" s="52"/>
      <c r="BX680" s="52"/>
      <c r="BY680" s="52"/>
      <c r="BZ680" s="52"/>
      <c r="CA680" s="52"/>
      <c r="CB680" s="52"/>
      <c r="CC680" s="52"/>
      <c r="CD680" s="52"/>
      <c r="CE680" s="52"/>
      <c r="CF680" s="52"/>
      <c r="CG680" s="52"/>
      <c r="CH680" s="52"/>
      <c r="CI680" s="52"/>
      <c r="CJ680" s="52"/>
      <c r="CK680" s="52"/>
      <c r="CL680" s="52"/>
      <c r="CM680" s="52"/>
      <c r="CN680" s="52"/>
      <c r="CO680" s="52"/>
      <c r="CP680" s="52"/>
      <c r="CQ680" s="52"/>
      <c r="CR680" s="52"/>
      <c r="CS680" s="52"/>
      <c r="CT680" s="52"/>
      <c r="CU680" s="52"/>
      <c r="CV680" s="52"/>
      <c r="CW680" s="52"/>
      <c r="CX680" s="52"/>
    </row>
    <row r="681" spans="3:102" ht="15">
      <c r="C681" s="52"/>
      <c r="D681" s="52"/>
      <c r="E681" s="52"/>
      <c r="F681" s="52"/>
      <c r="G681" s="52"/>
      <c r="H681" s="52"/>
      <c r="I681" s="52"/>
      <c r="J681" s="52"/>
      <c r="K681" s="52"/>
      <c r="L681" s="52"/>
      <c r="M681" s="52"/>
      <c r="N681" s="52"/>
      <c r="O681" s="110"/>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c r="BO681" s="52"/>
      <c r="BP681" s="52"/>
      <c r="BQ681" s="52"/>
      <c r="BR681" s="52"/>
      <c r="BS681" s="52"/>
      <c r="BT681" s="52"/>
      <c r="BU681" s="52"/>
      <c r="BV681" s="52"/>
      <c r="BW681" s="52"/>
      <c r="BX681" s="52"/>
      <c r="BY681" s="52"/>
      <c r="BZ681" s="52"/>
      <c r="CA681" s="52"/>
      <c r="CB681" s="52"/>
      <c r="CC681" s="52"/>
      <c r="CD681" s="52"/>
      <c r="CE681" s="52"/>
      <c r="CF681" s="52"/>
      <c r="CG681" s="52"/>
      <c r="CH681" s="52"/>
      <c r="CI681" s="52"/>
      <c r="CJ681" s="52"/>
      <c r="CK681" s="52"/>
      <c r="CL681" s="52"/>
      <c r="CM681" s="52"/>
      <c r="CN681" s="52"/>
      <c r="CO681" s="52"/>
      <c r="CP681" s="52"/>
      <c r="CQ681" s="52"/>
      <c r="CR681" s="52"/>
      <c r="CS681" s="52"/>
      <c r="CT681" s="52"/>
      <c r="CU681" s="52"/>
      <c r="CV681" s="52"/>
      <c r="CW681" s="52"/>
      <c r="CX681" s="52"/>
    </row>
    <row r="682" spans="3:102" ht="15">
      <c r="C682" s="52"/>
      <c r="D682" s="52"/>
      <c r="E682" s="52"/>
      <c r="F682" s="52"/>
      <c r="G682" s="52"/>
      <c r="H682" s="52"/>
      <c r="I682" s="52"/>
      <c r="J682" s="52"/>
      <c r="K682" s="52"/>
      <c r="L682" s="52"/>
      <c r="M682" s="52"/>
      <c r="N682" s="52"/>
      <c r="O682" s="110"/>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c r="BS682" s="52"/>
      <c r="BT682" s="52"/>
      <c r="BU682" s="52"/>
      <c r="BV682" s="52"/>
      <c r="BW682" s="52"/>
      <c r="BX682" s="52"/>
      <c r="BY682" s="52"/>
      <c r="BZ682" s="52"/>
      <c r="CA682" s="52"/>
      <c r="CB682" s="52"/>
      <c r="CC682" s="52"/>
      <c r="CD682" s="52"/>
      <c r="CE682" s="52"/>
      <c r="CF682" s="52"/>
      <c r="CG682" s="52"/>
      <c r="CH682" s="52"/>
      <c r="CI682" s="52"/>
      <c r="CJ682" s="52"/>
      <c r="CK682" s="52"/>
      <c r="CL682" s="52"/>
      <c r="CM682" s="52"/>
      <c r="CN682" s="52"/>
      <c r="CO682" s="52"/>
      <c r="CP682" s="52"/>
      <c r="CQ682" s="52"/>
      <c r="CR682" s="52"/>
      <c r="CS682" s="52"/>
      <c r="CT682" s="52"/>
      <c r="CU682" s="52"/>
      <c r="CV682" s="52"/>
      <c r="CW682" s="52"/>
      <c r="CX682" s="52"/>
    </row>
    <row r="683" spans="3:102" ht="15">
      <c r="C683" s="52"/>
      <c r="D683" s="52"/>
      <c r="E683" s="52"/>
      <c r="F683" s="52"/>
      <c r="G683" s="52"/>
      <c r="H683" s="52"/>
      <c r="I683" s="52"/>
      <c r="J683" s="52"/>
      <c r="K683" s="52"/>
      <c r="L683" s="52"/>
      <c r="M683" s="52"/>
      <c r="N683" s="52"/>
      <c r="O683" s="110"/>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c r="BS683" s="52"/>
      <c r="BT683" s="52"/>
      <c r="BU683" s="52"/>
      <c r="BV683" s="52"/>
      <c r="BW683" s="52"/>
      <c r="BX683" s="52"/>
      <c r="BY683" s="52"/>
      <c r="BZ683" s="52"/>
      <c r="CA683" s="52"/>
      <c r="CB683" s="52"/>
      <c r="CC683" s="52"/>
      <c r="CD683" s="52"/>
      <c r="CE683" s="52"/>
      <c r="CF683" s="52"/>
      <c r="CG683" s="52"/>
      <c r="CH683" s="52"/>
      <c r="CI683" s="52"/>
      <c r="CJ683" s="52"/>
      <c r="CK683" s="52"/>
      <c r="CL683" s="52"/>
      <c r="CM683" s="52"/>
      <c r="CN683" s="52"/>
      <c r="CO683" s="52"/>
      <c r="CP683" s="52"/>
      <c r="CQ683" s="52"/>
      <c r="CR683" s="52"/>
      <c r="CS683" s="52"/>
      <c r="CT683" s="52"/>
      <c r="CU683" s="52"/>
      <c r="CV683" s="52"/>
      <c r="CW683" s="52"/>
      <c r="CX683" s="52"/>
    </row>
    <row r="684" spans="3:102" ht="15">
      <c r="C684" s="52"/>
      <c r="D684" s="52"/>
      <c r="E684" s="52"/>
      <c r="F684" s="52"/>
      <c r="G684" s="52"/>
      <c r="H684" s="52"/>
      <c r="I684" s="52"/>
      <c r="J684" s="52"/>
      <c r="K684" s="52"/>
      <c r="L684" s="52"/>
      <c r="M684" s="52"/>
      <c r="N684" s="52"/>
      <c r="O684" s="110"/>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c r="BS684" s="52"/>
      <c r="BT684" s="52"/>
      <c r="BU684" s="52"/>
      <c r="BV684" s="52"/>
      <c r="BW684" s="52"/>
      <c r="BX684" s="52"/>
      <c r="BY684" s="52"/>
      <c r="BZ684" s="52"/>
      <c r="CA684" s="52"/>
      <c r="CB684" s="52"/>
      <c r="CC684" s="52"/>
      <c r="CD684" s="52"/>
      <c r="CE684" s="52"/>
      <c r="CF684" s="52"/>
      <c r="CG684" s="52"/>
      <c r="CH684" s="52"/>
      <c r="CI684" s="52"/>
      <c r="CJ684" s="52"/>
      <c r="CK684" s="52"/>
      <c r="CL684" s="52"/>
      <c r="CM684" s="52"/>
      <c r="CN684" s="52"/>
      <c r="CO684" s="52"/>
      <c r="CP684" s="52"/>
      <c r="CQ684" s="52"/>
      <c r="CR684" s="52"/>
      <c r="CS684" s="52"/>
      <c r="CT684" s="52"/>
      <c r="CU684" s="52"/>
      <c r="CV684" s="52"/>
      <c r="CW684" s="52"/>
      <c r="CX684" s="52"/>
    </row>
    <row r="685" spans="3:102" ht="15">
      <c r="C685" s="52"/>
      <c r="D685" s="52"/>
      <c r="E685" s="52"/>
      <c r="F685" s="52"/>
      <c r="G685" s="52"/>
      <c r="H685" s="52"/>
      <c r="I685" s="52"/>
      <c r="J685" s="52"/>
      <c r="K685" s="52"/>
      <c r="L685" s="52"/>
      <c r="M685" s="52"/>
      <c r="N685" s="52"/>
      <c r="O685" s="110"/>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c r="BO685" s="52"/>
      <c r="BP685" s="52"/>
      <c r="BQ685" s="52"/>
      <c r="BR685" s="52"/>
      <c r="BS685" s="52"/>
      <c r="BT685" s="52"/>
      <c r="BU685" s="52"/>
      <c r="BV685" s="52"/>
      <c r="BW685" s="52"/>
      <c r="BX685" s="52"/>
      <c r="BY685" s="52"/>
      <c r="BZ685" s="52"/>
      <c r="CA685" s="52"/>
      <c r="CB685" s="52"/>
      <c r="CC685" s="52"/>
      <c r="CD685" s="52"/>
      <c r="CE685" s="52"/>
      <c r="CF685" s="52"/>
      <c r="CG685" s="52"/>
      <c r="CH685" s="52"/>
      <c r="CI685" s="52"/>
      <c r="CJ685" s="52"/>
      <c r="CK685" s="52"/>
      <c r="CL685" s="52"/>
      <c r="CM685" s="52"/>
      <c r="CN685" s="52"/>
      <c r="CO685" s="52"/>
      <c r="CP685" s="52"/>
      <c r="CQ685" s="52"/>
      <c r="CR685" s="52"/>
      <c r="CS685" s="52"/>
      <c r="CT685" s="52"/>
      <c r="CU685" s="52"/>
      <c r="CV685" s="52"/>
      <c r="CW685" s="52"/>
      <c r="CX685" s="52"/>
    </row>
    <row r="686" spans="3:102" ht="15">
      <c r="C686" s="52"/>
      <c r="D686" s="52"/>
      <c r="E686" s="52"/>
      <c r="F686" s="52"/>
      <c r="G686" s="52"/>
      <c r="H686" s="52"/>
      <c r="I686" s="52"/>
      <c r="J686" s="52"/>
      <c r="K686" s="52"/>
      <c r="L686" s="52"/>
      <c r="M686" s="52"/>
      <c r="N686" s="52"/>
      <c r="O686" s="110"/>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c r="BO686" s="52"/>
      <c r="BP686" s="52"/>
      <c r="BQ686" s="52"/>
      <c r="BR686" s="52"/>
      <c r="BS686" s="52"/>
      <c r="BT686" s="52"/>
      <c r="BU686" s="52"/>
      <c r="BV686" s="52"/>
      <c r="BW686" s="52"/>
      <c r="BX686" s="52"/>
      <c r="BY686" s="52"/>
      <c r="BZ686" s="52"/>
      <c r="CA686" s="52"/>
      <c r="CB686" s="52"/>
      <c r="CC686" s="52"/>
      <c r="CD686" s="52"/>
      <c r="CE686" s="52"/>
      <c r="CF686" s="52"/>
      <c r="CG686" s="52"/>
      <c r="CH686" s="52"/>
      <c r="CI686" s="52"/>
      <c r="CJ686" s="52"/>
      <c r="CK686" s="52"/>
      <c r="CL686" s="52"/>
      <c r="CM686" s="52"/>
      <c r="CN686" s="52"/>
      <c r="CO686" s="52"/>
      <c r="CP686" s="52"/>
      <c r="CQ686" s="52"/>
      <c r="CR686" s="52"/>
      <c r="CS686" s="52"/>
      <c r="CT686" s="52"/>
      <c r="CU686" s="52"/>
      <c r="CV686" s="52"/>
      <c r="CW686" s="52"/>
      <c r="CX686" s="52"/>
    </row>
    <row r="687" spans="3:102" ht="15">
      <c r="C687" s="52"/>
      <c r="D687" s="52"/>
      <c r="E687" s="52"/>
      <c r="F687" s="52"/>
      <c r="G687" s="52"/>
      <c r="H687" s="52"/>
      <c r="I687" s="52"/>
      <c r="J687" s="52"/>
      <c r="K687" s="52"/>
      <c r="L687" s="52"/>
      <c r="M687" s="52"/>
      <c r="N687" s="52"/>
      <c r="O687" s="110"/>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c r="BO687" s="52"/>
      <c r="BP687" s="52"/>
      <c r="BQ687" s="52"/>
      <c r="BR687" s="52"/>
      <c r="BS687" s="52"/>
      <c r="BT687" s="52"/>
      <c r="BU687" s="52"/>
      <c r="BV687" s="52"/>
      <c r="BW687" s="52"/>
      <c r="BX687" s="52"/>
      <c r="BY687" s="52"/>
      <c r="BZ687" s="52"/>
      <c r="CA687" s="52"/>
      <c r="CB687" s="52"/>
      <c r="CC687" s="52"/>
      <c r="CD687" s="52"/>
      <c r="CE687" s="52"/>
      <c r="CF687" s="52"/>
      <c r="CG687" s="52"/>
      <c r="CH687" s="52"/>
      <c r="CI687" s="52"/>
      <c r="CJ687" s="52"/>
      <c r="CK687" s="52"/>
      <c r="CL687" s="52"/>
      <c r="CM687" s="52"/>
      <c r="CN687" s="52"/>
      <c r="CO687" s="52"/>
      <c r="CP687" s="52"/>
      <c r="CQ687" s="52"/>
      <c r="CR687" s="52"/>
      <c r="CS687" s="52"/>
      <c r="CT687" s="52"/>
      <c r="CU687" s="52"/>
      <c r="CV687" s="52"/>
      <c r="CW687" s="52"/>
      <c r="CX687" s="52"/>
    </row>
    <row r="688" spans="3:102" ht="15">
      <c r="C688" s="52"/>
      <c r="D688" s="52"/>
      <c r="E688" s="52"/>
      <c r="F688" s="52"/>
      <c r="G688" s="52"/>
      <c r="H688" s="52"/>
      <c r="I688" s="52"/>
      <c r="J688" s="52"/>
      <c r="K688" s="52"/>
      <c r="L688" s="52"/>
      <c r="M688" s="52"/>
      <c r="N688" s="52"/>
      <c r="O688" s="110"/>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c r="BO688" s="52"/>
      <c r="BP688" s="52"/>
      <c r="BQ688" s="52"/>
      <c r="BR688" s="52"/>
      <c r="BS688" s="52"/>
      <c r="BT688" s="52"/>
      <c r="BU688" s="52"/>
      <c r="BV688" s="52"/>
      <c r="BW688" s="52"/>
      <c r="BX688" s="52"/>
      <c r="BY688" s="52"/>
      <c r="BZ688" s="52"/>
      <c r="CA688" s="52"/>
      <c r="CB688" s="52"/>
      <c r="CC688" s="52"/>
      <c r="CD688" s="52"/>
      <c r="CE688" s="52"/>
      <c r="CF688" s="52"/>
      <c r="CG688" s="52"/>
      <c r="CH688" s="52"/>
      <c r="CI688" s="52"/>
      <c r="CJ688" s="52"/>
      <c r="CK688" s="52"/>
      <c r="CL688" s="52"/>
      <c r="CM688" s="52"/>
      <c r="CN688" s="52"/>
      <c r="CO688" s="52"/>
      <c r="CP688" s="52"/>
      <c r="CQ688" s="52"/>
      <c r="CR688" s="52"/>
      <c r="CS688" s="52"/>
      <c r="CT688" s="52"/>
      <c r="CU688" s="52"/>
      <c r="CV688" s="52"/>
      <c r="CW688" s="52"/>
      <c r="CX688" s="52"/>
    </row>
    <row r="689" spans="3:102" ht="15">
      <c r="C689" s="52"/>
      <c r="D689" s="52"/>
      <c r="E689" s="52"/>
      <c r="F689" s="52"/>
      <c r="G689" s="52"/>
      <c r="H689" s="52"/>
      <c r="I689" s="52"/>
      <c r="J689" s="52"/>
      <c r="K689" s="52"/>
      <c r="L689" s="52"/>
      <c r="M689" s="52"/>
      <c r="N689" s="52"/>
      <c r="O689" s="110"/>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c r="BO689" s="52"/>
      <c r="BP689" s="52"/>
      <c r="BQ689" s="52"/>
      <c r="BR689" s="52"/>
      <c r="BS689" s="52"/>
      <c r="BT689" s="52"/>
      <c r="BU689" s="52"/>
      <c r="BV689" s="52"/>
      <c r="BW689" s="52"/>
      <c r="BX689" s="52"/>
      <c r="BY689" s="52"/>
      <c r="BZ689" s="52"/>
      <c r="CA689" s="52"/>
      <c r="CB689" s="52"/>
      <c r="CC689" s="52"/>
      <c r="CD689" s="52"/>
      <c r="CE689" s="52"/>
      <c r="CF689" s="52"/>
      <c r="CG689" s="52"/>
      <c r="CH689" s="52"/>
      <c r="CI689" s="52"/>
      <c r="CJ689" s="52"/>
      <c r="CK689" s="52"/>
      <c r="CL689" s="52"/>
      <c r="CM689" s="52"/>
      <c r="CN689" s="52"/>
      <c r="CO689" s="52"/>
      <c r="CP689" s="52"/>
      <c r="CQ689" s="52"/>
      <c r="CR689" s="52"/>
      <c r="CS689" s="52"/>
      <c r="CT689" s="52"/>
      <c r="CU689" s="52"/>
      <c r="CV689" s="52"/>
      <c r="CW689" s="52"/>
      <c r="CX689" s="52"/>
    </row>
    <row r="690" spans="3:102" ht="15">
      <c r="C690" s="52"/>
      <c r="D690" s="52"/>
      <c r="E690" s="52"/>
      <c r="F690" s="52"/>
      <c r="G690" s="52"/>
      <c r="H690" s="52"/>
      <c r="I690" s="52"/>
      <c r="J690" s="52"/>
      <c r="K690" s="52"/>
      <c r="L690" s="52"/>
      <c r="M690" s="52"/>
      <c r="N690" s="52"/>
      <c r="O690" s="110"/>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c r="BO690" s="52"/>
      <c r="BP690" s="52"/>
      <c r="BQ690" s="52"/>
      <c r="BR690" s="52"/>
      <c r="BS690" s="52"/>
      <c r="BT690" s="52"/>
      <c r="BU690" s="52"/>
      <c r="BV690" s="52"/>
      <c r="BW690" s="52"/>
      <c r="BX690" s="52"/>
      <c r="BY690" s="52"/>
      <c r="BZ690" s="52"/>
      <c r="CA690" s="52"/>
      <c r="CB690" s="52"/>
      <c r="CC690" s="52"/>
      <c r="CD690" s="52"/>
      <c r="CE690" s="52"/>
      <c r="CF690" s="52"/>
      <c r="CG690" s="52"/>
      <c r="CH690" s="52"/>
      <c r="CI690" s="52"/>
      <c r="CJ690" s="52"/>
      <c r="CK690" s="52"/>
      <c r="CL690" s="52"/>
      <c r="CM690" s="52"/>
      <c r="CN690" s="52"/>
      <c r="CO690" s="52"/>
      <c r="CP690" s="52"/>
      <c r="CQ690" s="52"/>
      <c r="CR690" s="52"/>
      <c r="CS690" s="52"/>
      <c r="CT690" s="52"/>
      <c r="CU690" s="52"/>
      <c r="CV690" s="52"/>
      <c r="CW690" s="52"/>
      <c r="CX690" s="52"/>
    </row>
    <row r="691" spans="3:102" ht="15">
      <c r="C691" s="52"/>
      <c r="D691" s="52"/>
      <c r="E691" s="52"/>
      <c r="F691" s="52"/>
      <c r="G691" s="52"/>
      <c r="H691" s="52"/>
      <c r="I691" s="52"/>
      <c r="J691" s="52"/>
      <c r="K691" s="52"/>
      <c r="L691" s="52"/>
      <c r="M691" s="52"/>
      <c r="N691" s="52"/>
      <c r="O691" s="110"/>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c r="BO691" s="52"/>
      <c r="BP691" s="52"/>
      <c r="BQ691" s="52"/>
      <c r="BR691" s="52"/>
      <c r="BS691" s="52"/>
      <c r="BT691" s="52"/>
      <c r="BU691" s="52"/>
      <c r="BV691" s="52"/>
      <c r="BW691" s="52"/>
      <c r="BX691" s="52"/>
      <c r="BY691" s="52"/>
      <c r="BZ691" s="52"/>
      <c r="CA691" s="52"/>
      <c r="CB691" s="52"/>
      <c r="CC691" s="52"/>
      <c r="CD691" s="52"/>
      <c r="CE691" s="52"/>
      <c r="CF691" s="52"/>
      <c r="CG691" s="52"/>
      <c r="CH691" s="52"/>
      <c r="CI691" s="52"/>
      <c r="CJ691" s="52"/>
      <c r="CK691" s="52"/>
      <c r="CL691" s="52"/>
      <c r="CM691" s="52"/>
      <c r="CN691" s="52"/>
      <c r="CO691" s="52"/>
      <c r="CP691" s="52"/>
      <c r="CQ691" s="52"/>
      <c r="CR691" s="52"/>
      <c r="CS691" s="52"/>
      <c r="CT691" s="52"/>
      <c r="CU691" s="52"/>
      <c r="CV691" s="52"/>
      <c r="CW691" s="52"/>
      <c r="CX691" s="52"/>
    </row>
    <row r="692" spans="3:102" ht="15">
      <c r="C692" s="52"/>
      <c r="D692" s="52"/>
      <c r="E692" s="52"/>
      <c r="F692" s="52"/>
      <c r="G692" s="52"/>
      <c r="H692" s="52"/>
      <c r="I692" s="52"/>
      <c r="J692" s="52"/>
      <c r="K692" s="52"/>
      <c r="L692" s="52"/>
      <c r="M692" s="52"/>
      <c r="N692" s="52"/>
      <c r="O692" s="110"/>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c r="BO692" s="52"/>
      <c r="BP692" s="52"/>
      <c r="BQ692" s="52"/>
      <c r="BR692" s="52"/>
      <c r="BS692" s="52"/>
      <c r="BT692" s="52"/>
      <c r="BU692" s="52"/>
      <c r="BV692" s="52"/>
      <c r="BW692" s="52"/>
      <c r="BX692" s="52"/>
      <c r="BY692" s="52"/>
      <c r="BZ692" s="52"/>
      <c r="CA692" s="52"/>
      <c r="CB692" s="52"/>
      <c r="CC692" s="52"/>
      <c r="CD692" s="52"/>
      <c r="CE692" s="52"/>
      <c r="CF692" s="52"/>
      <c r="CG692" s="52"/>
      <c r="CH692" s="52"/>
      <c r="CI692" s="52"/>
      <c r="CJ692" s="52"/>
      <c r="CK692" s="52"/>
      <c r="CL692" s="52"/>
      <c r="CM692" s="52"/>
      <c r="CN692" s="52"/>
      <c r="CO692" s="52"/>
      <c r="CP692" s="52"/>
      <c r="CQ692" s="52"/>
      <c r="CR692" s="52"/>
      <c r="CS692" s="52"/>
      <c r="CT692" s="52"/>
      <c r="CU692" s="52"/>
      <c r="CV692" s="52"/>
      <c r="CW692" s="52"/>
      <c r="CX692" s="52"/>
    </row>
    <row r="693" spans="3:102" ht="15">
      <c r="C693" s="52"/>
      <c r="D693" s="52"/>
      <c r="E693" s="52"/>
      <c r="F693" s="52"/>
      <c r="G693" s="52"/>
      <c r="H693" s="52"/>
      <c r="I693" s="52"/>
      <c r="J693" s="52"/>
      <c r="K693" s="52"/>
      <c r="L693" s="52"/>
      <c r="M693" s="52"/>
      <c r="N693" s="52"/>
      <c r="O693" s="110"/>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c r="BO693" s="52"/>
      <c r="BP693" s="52"/>
      <c r="BQ693" s="52"/>
      <c r="BR693" s="52"/>
      <c r="BS693" s="52"/>
      <c r="BT693" s="52"/>
      <c r="BU693" s="52"/>
      <c r="BV693" s="52"/>
      <c r="BW693" s="52"/>
      <c r="BX693" s="52"/>
      <c r="BY693" s="52"/>
      <c r="BZ693" s="52"/>
      <c r="CA693" s="52"/>
      <c r="CB693" s="52"/>
      <c r="CC693" s="52"/>
      <c r="CD693" s="52"/>
      <c r="CE693" s="52"/>
      <c r="CF693" s="52"/>
      <c r="CG693" s="52"/>
      <c r="CH693" s="52"/>
      <c r="CI693" s="52"/>
      <c r="CJ693" s="52"/>
      <c r="CK693" s="52"/>
      <c r="CL693" s="52"/>
      <c r="CM693" s="52"/>
      <c r="CN693" s="52"/>
      <c r="CO693" s="52"/>
      <c r="CP693" s="52"/>
      <c r="CQ693" s="52"/>
      <c r="CR693" s="52"/>
      <c r="CS693" s="52"/>
      <c r="CT693" s="52"/>
      <c r="CU693" s="52"/>
      <c r="CV693" s="52"/>
      <c r="CW693" s="52"/>
      <c r="CX693" s="52"/>
    </row>
    <row r="694" spans="3:102" ht="15">
      <c r="C694" s="52"/>
      <c r="D694" s="52"/>
      <c r="E694" s="52"/>
      <c r="F694" s="52"/>
      <c r="G694" s="52"/>
      <c r="H694" s="52"/>
      <c r="I694" s="52"/>
      <c r="J694" s="52"/>
      <c r="K694" s="52"/>
      <c r="L694" s="52"/>
      <c r="M694" s="52"/>
      <c r="N694" s="52"/>
      <c r="O694" s="110"/>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c r="BO694" s="52"/>
      <c r="BP694" s="52"/>
      <c r="BQ694" s="52"/>
      <c r="BR694" s="52"/>
      <c r="BS694" s="52"/>
      <c r="BT694" s="52"/>
      <c r="BU694" s="52"/>
      <c r="BV694" s="52"/>
      <c r="BW694" s="52"/>
      <c r="BX694" s="52"/>
      <c r="BY694" s="52"/>
      <c r="BZ694" s="52"/>
      <c r="CA694" s="52"/>
      <c r="CB694" s="52"/>
      <c r="CC694" s="52"/>
      <c r="CD694" s="52"/>
      <c r="CE694" s="52"/>
      <c r="CF694" s="52"/>
      <c r="CG694" s="52"/>
      <c r="CH694" s="52"/>
      <c r="CI694" s="52"/>
      <c r="CJ694" s="52"/>
      <c r="CK694" s="52"/>
      <c r="CL694" s="52"/>
      <c r="CM694" s="52"/>
      <c r="CN694" s="52"/>
      <c r="CO694" s="52"/>
      <c r="CP694" s="52"/>
      <c r="CQ694" s="52"/>
      <c r="CR694" s="52"/>
      <c r="CS694" s="52"/>
      <c r="CT694" s="52"/>
      <c r="CU694" s="52"/>
      <c r="CV694" s="52"/>
      <c r="CW694" s="52"/>
      <c r="CX694" s="52"/>
    </row>
    <row r="695" spans="3:102" ht="15">
      <c r="C695" s="52"/>
      <c r="D695" s="52"/>
      <c r="E695" s="52"/>
      <c r="F695" s="52"/>
      <c r="G695" s="52"/>
      <c r="H695" s="52"/>
      <c r="I695" s="52"/>
      <c r="J695" s="52"/>
      <c r="K695" s="52"/>
      <c r="L695" s="52"/>
      <c r="M695" s="52"/>
      <c r="N695" s="52"/>
      <c r="O695" s="110"/>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c r="BO695" s="52"/>
      <c r="BP695" s="52"/>
      <c r="BQ695" s="52"/>
      <c r="BR695" s="52"/>
      <c r="BS695" s="52"/>
      <c r="BT695" s="52"/>
      <c r="BU695" s="52"/>
      <c r="BV695" s="52"/>
      <c r="BW695" s="52"/>
      <c r="BX695" s="52"/>
      <c r="BY695" s="52"/>
      <c r="BZ695" s="52"/>
      <c r="CA695" s="52"/>
      <c r="CB695" s="52"/>
      <c r="CC695" s="52"/>
      <c r="CD695" s="52"/>
      <c r="CE695" s="52"/>
      <c r="CF695" s="52"/>
      <c r="CG695" s="52"/>
      <c r="CH695" s="52"/>
      <c r="CI695" s="52"/>
      <c r="CJ695" s="52"/>
      <c r="CK695" s="52"/>
      <c r="CL695" s="52"/>
      <c r="CM695" s="52"/>
      <c r="CN695" s="52"/>
      <c r="CO695" s="52"/>
      <c r="CP695" s="52"/>
      <c r="CQ695" s="52"/>
      <c r="CR695" s="52"/>
      <c r="CS695" s="52"/>
      <c r="CT695" s="52"/>
      <c r="CU695" s="52"/>
      <c r="CV695" s="52"/>
      <c r="CW695" s="52"/>
      <c r="CX695" s="52"/>
    </row>
    <row r="696" spans="3:102" ht="15">
      <c r="C696" s="52"/>
      <c r="D696" s="52"/>
      <c r="E696" s="52"/>
      <c r="F696" s="52"/>
      <c r="G696" s="52"/>
      <c r="H696" s="52"/>
      <c r="I696" s="52"/>
      <c r="J696" s="52"/>
      <c r="K696" s="52"/>
      <c r="L696" s="52"/>
      <c r="M696" s="52"/>
      <c r="N696" s="52"/>
      <c r="O696" s="110"/>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c r="BO696" s="52"/>
      <c r="BP696" s="52"/>
      <c r="BQ696" s="52"/>
      <c r="BR696" s="52"/>
      <c r="BS696" s="52"/>
      <c r="BT696" s="52"/>
      <c r="BU696" s="52"/>
      <c r="BV696" s="52"/>
      <c r="BW696" s="52"/>
      <c r="BX696" s="52"/>
      <c r="BY696" s="52"/>
      <c r="BZ696" s="52"/>
      <c r="CA696" s="52"/>
      <c r="CB696" s="52"/>
      <c r="CC696" s="52"/>
      <c r="CD696" s="52"/>
      <c r="CE696" s="52"/>
      <c r="CF696" s="52"/>
      <c r="CG696" s="52"/>
      <c r="CH696" s="52"/>
      <c r="CI696" s="52"/>
      <c r="CJ696" s="52"/>
      <c r="CK696" s="52"/>
      <c r="CL696" s="52"/>
      <c r="CM696" s="52"/>
      <c r="CN696" s="52"/>
      <c r="CO696" s="52"/>
      <c r="CP696" s="52"/>
      <c r="CQ696" s="52"/>
      <c r="CR696" s="52"/>
      <c r="CS696" s="52"/>
      <c r="CT696" s="52"/>
      <c r="CU696" s="52"/>
      <c r="CV696" s="52"/>
      <c r="CW696" s="52"/>
      <c r="CX696" s="52"/>
    </row>
    <row r="697" spans="3:102" ht="15">
      <c r="C697" s="52"/>
      <c r="D697" s="52"/>
      <c r="E697" s="52"/>
      <c r="F697" s="52"/>
      <c r="G697" s="52"/>
      <c r="H697" s="52"/>
      <c r="I697" s="52"/>
      <c r="J697" s="52"/>
      <c r="K697" s="52"/>
      <c r="L697" s="52"/>
      <c r="M697" s="52"/>
      <c r="N697" s="52"/>
      <c r="O697" s="110"/>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c r="BO697" s="52"/>
      <c r="BP697" s="52"/>
      <c r="BQ697" s="52"/>
      <c r="BR697" s="52"/>
      <c r="BS697" s="52"/>
      <c r="BT697" s="52"/>
      <c r="BU697" s="52"/>
      <c r="BV697" s="52"/>
      <c r="BW697" s="52"/>
      <c r="BX697" s="52"/>
      <c r="BY697" s="52"/>
      <c r="BZ697" s="52"/>
      <c r="CA697" s="52"/>
      <c r="CB697" s="52"/>
      <c r="CC697" s="52"/>
      <c r="CD697" s="52"/>
      <c r="CE697" s="52"/>
      <c r="CF697" s="52"/>
      <c r="CG697" s="52"/>
      <c r="CH697" s="52"/>
      <c r="CI697" s="52"/>
      <c r="CJ697" s="52"/>
      <c r="CK697" s="52"/>
      <c r="CL697" s="52"/>
      <c r="CM697" s="52"/>
      <c r="CN697" s="52"/>
      <c r="CO697" s="52"/>
      <c r="CP697" s="52"/>
      <c r="CQ697" s="52"/>
      <c r="CR697" s="52"/>
      <c r="CS697" s="52"/>
      <c r="CT697" s="52"/>
      <c r="CU697" s="52"/>
      <c r="CV697" s="52"/>
      <c r="CW697" s="52"/>
      <c r="CX697" s="52"/>
    </row>
    <row r="698" spans="3:102" ht="15">
      <c r="C698" s="52"/>
      <c r="D698" s="52"/>
      <c r="E698" s="52"/>
      <c r="F698" s="52"/>
      <c r="G698" s="52"/>
      <c r="H698" s="52"/>
      <c r="I698" s="52"/>
      <c r="J698" s="52"/>
      <c r="K698" s="52"/>
      <c r="L698" s="52"/>
      <c r="M698" s="52"/>
      <c r="N698" s="52"/>
      <c r="O698" s="110"/>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c r="BO698" s="52"/>
      <c r="BP698" s="52"/>
      <c r="BQ698" s="52"/>
      <c r="BR698" s="52"/>
      <c r="BS698" s="52"/>
      <c r="BT698" s="52"/>
      <c r="BU698" s="52"/>
      <c r="BV698" s="52"/>
      <c r="BW698" s="52"/>
      <c r="BX698" s="52"/>
      <c r="BY698" s="52"/>
      <c r="BZ698" s="52"/>
      <c r="CA698" s="52"/>
      <c r="CB698" s="52"/>
      <c r="CC698" s="52"/>
      <c r="CD698" s="52"/>
      <c r="CE698" s="52"/>
      <c r="CF698" s="52"/>
      <c r="CG698" s="52"/>
      <c r="CH698" s="52"/>
      <c r="CI698" s="52"/>
      <c r="CJ698" s="52"/>
      <c r="CK698" s="52"/>
      <c r="CL698" s="52"/>
      <c r="CM698" s="52"/>
      <c r="CN698" s="52"/>
      <c r="CO698" s="52"/>
      <c r="CP698" s="52"/>
      <c r="CQ698" s="52"/>
      <c r="CR698" s="52"/>
      <c r="CS698" s="52"/>
      <c r="CT698" s="52"/>
      <c r="CU698" s="52"/>
      <c r="CV698" s="52"/>
      <c r="CW698" s="52"/>
      <c r="CX698" s="52"/>
    </row>
    <row r="699" spans="3:102" ht="15">
      <c r="C699" s="52"/>
      <c r="D699" s="52"/>
      <c r="E699" s="52"/>
      <c r="F699" s="52"/>
      <c r="G699" s="52"/>
      <c r="H699" s="52"/>
      <c r="I699" s="52"/>
      <c r="J699" s="52"/>
      <c r="K699" s="52"/>
      <c r="L699" s="52"/>
      <c r="M699" s="52"/>
      <c r="N699" s="52"/>
      <c r="O699" s="110"/>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52"/>
      <c r="CN699" s="52"/>
      <c r="CO699" s="52"/>
      <c r="CP699" s="52"/>
      <c r="CQ699" s="52"/>
      <c r="CR699" s="52"/>
      <c r="CS699" s="52"/>
      <c r="CT699" s="52"/>
      <c r="CU699" s="52"/>
      <c r="CV699" s="52"/>
      <c r="CW699" s="52"/>
      <c r="CX699" s="52"/>
    </row>
    <row r="700" spans="3:102" ht="15">
      <c r="C700" s="52"/>
      <c r="D700" s="52"/>
      <c r="E700" s="52"/>
      <c r="F700" s="52"/>
      <c r="G700" s="52"/>
      <c r="H700" s="52"/>
      <c r="I700" s="52"/>
      <c r="J700" s="52"/>
      <c r="K700" s="52"/>
      <c r="L700" s="52"/>
      <c r="M700" s="52"/>
      <c r="N700" s="52"/>
      <c r="O700" s="110"/>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52"/>
      <c r="CN700" s="52"/>
      <c r="CO700" s="52"/>
      <c r="CP700" s="52"/>
      <c r="CQ700" s="52"/>
      <c r="CR700" s="52"/>
      <c r="CS700" s="52"/>
      <c r="CT700" s="52"/>
      <c r="CU700" s="52"/>
      <c r="CV700" s="52"/>
      <c r="CW700" s="52"/>
      <c r="CX700" s="52"/>
    </row>
    <row r="701" spans="3:102" ht="15">
      <c r="C701" s="52"/>
      <c r="D701" s="52"/>
      <c r="E701" s="52"/>
      <c r="F701" s="52"/>
      <c r="G701" s="52"/>
      <c r="H701" s="52"/>
      <c r="I701" s="52"/>
      <c r="J701" s="52"/>
      <c r="K701" s="52"/>
      <c r="L701" s="52"/>
      <c r="M701" s="52"/>
      <c r="N701" s="52"/>
      <c r="O701" s="110"/>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c r="BS701" s="52"/>
      <c r="BT701" s="52"/>
      <c r="BU701" s="52"/>
      <c r="BV701" s="52"/>
      <c r="BW701" s="52"/>
      <c r="BX701" s="52"/>
      <c r="BY701" s="52"/>
      <c r="BZ701" s="52"/>
      <c r="CA701" s="52"/>
      <c r="CB701" s="52"/>
      <c r="CC701" s="52"/>
      <c r="CD701" s="52"/>
      <c r="CE701" s="52"/>
      <c r="CF701" s="52"/>
      <c r="CG701" s="52"/>
      <c r="CH701" s="52"/>
      <c r="CI701" s="52"/>
      <c r="CJ701" s="52"/>
      <c r="CK701" s="52"/>
      <c r="CL701" s="52"/>
      <c r="CM701" s="52"/>
      <c r="CN701" s="52"/>
      <c r="CO701" s="52"/>
      <c r="CP701" s="52"/>
      <c r="CQ701" s="52"/>
      <c r="CR701" s="52"/>
      <c r="CS701" s="52"/>
      <c r="CT701" s="52"/>
      <c r="CU701" s="52"/>
      <c r="CV701" s="52"/>
      <c r="CW701" s="52"/>
      <c r="CX701" s="52"/>
    </row>
    <row r="702" spans="3:102" ht="15">
      <c r="C702" s="52"/>
      <c r="D702" s="52"/>
      <c r="E702" s="52"/>
      <c r="F702" s="52"/>
      <c r="G702" s="52"/>
      <c r="H702" s="52"/>
      <c r="I702" s="52"/>
      <c r="J702" s="52"/>
      <c r="K702" s="52"/>
      <c r="L702" s="52"/>
      <c r="M702" s="52"/>
      <c r="N702" s="52"/>
      <c r="O702" s="110"/>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c r="BO702" s="52"/>
      <c r="BP702" s="52"/>
      <c r="BQ702" s="52"/>
      <c r="BR702" s="52"/>
      <c r="BS702" s="52"/>
      <c r="BT702" s="52"/>
      <c r="BU702" s="52"/>
      <c r="BV702" s="52"/>
      <c r="BW702" s="52"/>
      <c r="BX702" s="52"/>
      <c r="BY702" s="52"/>
      <c r="BZ702" s="52"/>
      <c r="CA702" s="52"/>
      <c r="CB702" s="52"/>
      <c r="CC702" s="52"/>
      <c r="CD702" s="52"/>
      <c r="CE702" s="52"/>
      <c r="CF702" s="52"/>
      <c r="CG702" s="52"/>
      <c r="CH702" s="52"/>
      <c r="CI702" s="52"/>
      <c r="CJ702" s="52"/>
      <c r="CK702" s="52"/>
      <c r="CL702" s="52"/>
      <c r="CM702" s="52"/>
      <c r="CN702" s="52"/>
      <c r="CO702" s="52"/>
      <c r="CP702" s="52"/>
      <c r="CQ702" s="52"/>
      <c r="CR702" s="52"/>
      <c r="CS702" s="52"/>
      <c r="CT702" s="52"/>
      <c r="CU702" s="52"/>
      <c r="CV702" s="52"/>
      <c r="CW702" s="52"/>
      <c r="CX702" s="52"/>
    </row>
    <row r="703" spans="3:102" ht="15">
      <c r="C703" s="52"/>
      <c r="D703" s="52"/>
      <c r="E703" s="52"/>
      <c r="F703" s="52"/>
      <c r="G703" s="52"/>
      <c r="H703" s="52"/>
      <c r="I703" s="52"/>
      <c r="J703" s="52"/>
      <c r="K703" s="52"/>
      <c r="L703" s="52"/>
      <c r="M703" s="52"/>
      <c r="N703" s="52"/>
      <c r="O703" s="110"/>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c r="BS703" s="52"/>
      <c r="BT703" s="52"/>
      <c r="BU703" s="52"/>
      <c r="BV703" s="52"/>
      <c r="BW703" s="52"/>
      <c r="BX703" s="52"/>
      <c r="BY703" s="52"/>
      <c r="BZ703" s="52"/>
      <c r="CA703" s="52"/>
      <c r="CB703" s="52"/>
      <c r="CC703" s="52"/>
      <c r="CD703" s="52"/>
      <c r="CE703" s="52"/>
      <c r="CF703" s="52"/>
      <c r="CG703" s="52"/>
      <c r="CH703" s="52"/>
      <c r="CI703" s="52"/>
      <c r="CJ703" s="52"/>
      <c r="CK703" s="52"/>
      <c r="CL703" s="52"/>
      <c r="CM703" s="52"/>
      <c r="CN703" s="52"/>
      <c r="CO703" s="52"/>
      <c r="CP703" s="52"/>
      <c r="CQ703" s="52"/>
      <c r="CR703" s="52"/>
      <c r="CS703" s="52"/>
      <c r="CT703" s="52"/>
      <c r="CU703" s="52"/>
      <c r="CV703" s="52"/>
      <c r="CW703" s="52"/>
      <c r="CX703" s="52"/>
    </row>
    <row r="704" spans="3:102" ht="15">
      <c r="C704" s="52"/>
      <c r="D704" s="52"/>
      <c r="E704" s="52"/>
      <c r="F704" s="52"/>
      <c r="G704" s="52"/>
      <c r="H704" s="52"/>
      <c r="I704" s="52"/>
      <c r="J704" s="52"/>
      <c r="K704" s="52"/>
      <c r="L704" s="52"/>
      <c r="M704" s="52"/>
      <c r="N704" s="52"/>
      <c r="O704" s="110"/>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c r="BO704" s="52"/>
      <c r="BP704" s="52"/>
      <c r="BQ704" s="52"/>
      <c r="BR704" s="52"/>
      <c r="BS704" s="52"/>
      <c r="BT704" s="52"/>
      <c r="BU704" s="52"/>
      <c r="BV704" s="52"/>
      <c r="BW704" s="52"/>
      <c r="BX704" s="52"/>
      <c r="BY704" s="52"/>
      <c r="BZ704" s="52"/>
      <c r="CA704" s="52"/>
      <c r="CB704" s="52"/>
      <c r="CC704" s="52"/>
      <c r="CD704" s="52"/>
      <c r="CE704" s="52"/>
      <c r="CF704" s="52"/>
      <c r="CG704" s="52"/>
      <c r="CH704" s="52"/>
      <c r="CI704" s="52"/>
      <c r="CJ704" s="52"/>
      <c r="CK704" s="52"/>
      <c r="CL704" s="52"/>
      <c r="CM704" s="52"/>
      <c r="CN704" s="52"/>
      <c r="CO704" s="52"/>
      <c r="CP704" s="52"/>
      <c r="CQ704" s="52"/>
      <c r="CR704" s="52"/>
      <c r="CS704" s="52"/>
      <c r="CT704" s="52"/>
      <c r="CU704" s="52"/>
      <c r="CV704" s="52"/>
      <c r="CW704" s="52"/>
      <c r="CX704" s="52"/>
    </row>
    <row r="705" spans="3:102" ht="15">
      <c r="C705" s="52"/>
      <c r="D705" s="52"/>
      <c r="E705" s="52"/>
      <c r="F705" s="52"/>
      <c r="G705" s="52"/>
      <c r="H705" s="52"/>
      <c r="I705" s="52"/>
      <c r="J705" s="52"/>
      <c r="K705" s="52"/>
      <c r="L705" s="52"/>
      <c r="M705" s="52"/>
      <c r="N705" s="52"/>
      <c r="O705" s="110"/>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c r="BO705" s="52"/>
      <c r="BP705" s="52"/>
      <c r="BQ705" s="52"/>
      <c r="BR705" s="52"/>
      <c r="BS705" s="52"/>
      <c r="BT705" s="52"/>
      <c r="BU705" s="52"/>
      <c r="BV705" s="52"/>
      <c r="BW705" s="52"/>
      <c r="BX705" s="52"/>
      <c r="BY705" s="52"/>
      <c r="BZ705" s="52"/>
      <c r="CA705" s="52"/>
      <c r="CB705" s="52"/>
      <c r="CC705" s="52"/>
      <c r="CD705" s="52"/>
      <c r="CE705" s="52"/>
      <c r="CF705" s="52"/>
      <c r="CG705" s="52"/>
      <c r="CH705" s="52"/>
      <c r="CI705" s="52"/>
      <c r="CJ705" s="52"/>
      <c r="CK705" s="52"/>
      <c r="CL705" s="52"/>
      <c r="CM705" s="52"/>
      <c r="CN705" s="52"/>
      <c r="CO705" s="52"/>
      <c r="CP705" s="52"/>
      <c r="CQ705" s="52"/>
      <c r="CR705" s="52"/>
      <c r="CS705" s="52"/>
      <c r="CT705" s="52"/>
      <c r="CU705" s="52"/>
      <c r="CV705" s="52"/>
      <c r="CW705" s="52"/>
      <c r="CX705" s="52"/>
    </row>
    <row r="706" spans="3:102" ht="15">
      <c r="C706" s="52"/>
      <c r="D706" s="52"/>
      <c r="E706" s="52"/>
      <c r="F706" s="52"/>
      <c r="G706" s="52"/>
      <c r="H706" s="52"/>
      <c r="I706" s="52"/>
      <c r="J706" s="52"/>
      <c r="K706" s="52"/>
      <c r="L706" s="52"/>
      <c r="M706" s="52"/>
      <c r="N706" s="52"/>
      <c r="O706" s="110"/>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c r="BO706" s="52"/>
      <c r="BP706" s="52"/>
      <c r="BQ706" s="52"/>
      <c r="BR706" s="52"/>
      <c r="BS706" s="52"/>
      <c r="BT706" s="52"/>
      <c r="BU706" s="52"/>
      <c r="BV706" s="52"/>
      <c r="BW706" s="52"/>
      <c r="BX706" s="52"/>
      <c r="BY706" s="52"/>
      <c r="BZ706" s="52"/>
      <c r="CA706" s="52"/>
      <c r="CB706" s="52"/>
      <c r="CC706" s="52"/>
      <c r="CD706" s="52"/>
      <c r="CE706" s="52"/>
      <c r="CF706" s="52"/>
      <c r="CG706" s="52"/>
      <c r="CH706" s="52"/>
      <c r="CI706" s="52"/>
      <c r="CJ706" s="52"/>
      <c r="CK706" s="52"/>
      <c r="CL706" s="52"/>
      <c r="CM706" s="52"/>
      <c r="CN706" s="52"/>
      <c r="CO706" s="52"/>
      <c r="CP706" s="52"/>
      <c r="CQ706" s="52"/>
      <c r="CR706" s="52"/>
      <c r="CS706" s="52"/>
      <c r="CT706" s="52"/>
      <c r="CU706" s="52"/>
      <c r="CV706" s="52"/>
      <c r="CW706" s="52"/>
      <c r="CX706" s="52"/>
    </row>
    <row r="707" spans="3:102" ht="15">
      <c r="C707" s="52"/>
      <c r="D707" s="52"/>
      <c r="E707" s="52"/>
      <c r="F707" s="52"/>
      <c r="G707" s="52"/>
      <c r="H707" s="52"/>
      <c r="I707" s="52"/>
      <c r="J707" s="52"/>
      <c r="K707" s="52"/>
      <c r="L707" s="52"/>
      <c r="M707" s="52"/>
      <c r="N707" s="52"/>
      <c r="O707" s="110"/>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c r="BO707" s="52"/>
      <c r="BP707" s="52"/>
      <c r="BQ707" s="52"/>
      <c r="BR707" s="52"/>
      <c r="BS707" s="52"/>
      <c r="BT707" s="52"/>
      <c r="BU707" s="52"/>
      <c r="BV707" s="52"/>
      <c r="BW707" s="52"/>
      <c r="BX707" s="52"/>
      <c r="BY707" s="52"/>
      <c r="BZ707" s="52"/>
      <c r="CA707" s="52"/>
      <c r="CB707" s="52"/>
      <c r="CC707" s="52"/>
      <c r="CD707" s="52"/>
      <c r="CE707" s="52"/>
      <c r="CF707" s="52"/>
      <c r="CG707" s="52"/>
      <c r="CH707" s="52"/>
      <c r="CI707" s="52"/>
      <c r="CJ707" s="52"/>
      <c r="CK707" s="52"/>
      <c r="CL707" s="52"/>
      <c r="CM707" s="52"/>
      <c r="CN707" s="52"/>
      <c r="CO707" s="52"/>
      <c r="CP707" s="52"/>
      <c r="CQ707" s="52"/>
      <c r="CR707" s="52"/>
      <c r="CS707" s="52"/>
      <c r="CT707" s="52"/>
      <c r="CU707" s="52"/>
      <c r="CV707" s="52"/>
      <c r="CW707" s="52"/>
      <c r="CX707" s="52"/>
    </row>
    <row r="708" spans="3:102" ht="15">
      <c r="C708" s="52"/>
      <c r="D708" s="52"/>
      <c r="E708" s="52"/>
      <c r="F708" s="52"/>
      <c r="G708" s="52"/>
      <c r="H708" s="52"/>
      <c r="I708" s="52"/>
      <c r="J708" s="52"/>
      <c r="K708" s="52"/>
      <c r="L708" s="52"/>
      <c r="M708" s="52"/>
      <c r="N708" s="52"/>
      <c r="O708" s="110"/>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c r="BO708" s="52"/>
      <c r="BP708" s="52"/>
      <c r="BQ708" s="52"/>
      <c r="BR708" s="52"/>
      <c r="BS708" s="52"/>
      <c r="BT708" s="52"/>
      <c r="BU708" s="52"/>
      <c r="BV708" s="52"/>
      <c r="BW708" s="52"/>
      <c r="BX708" s="52"/>
      <c r="BY708" s="52"/>
      <c r="BZ708" s="52"/>
      <c r="CA708" s="52"/>
      <c r="CB708" s="52"/>
      <c r="CC708" s="52"/>
      <c r="CD708" s="52"/>
      <c r="CE708" s="52"/>
      <c r="CF708" s="52"/>
      <c r="CG708" s="52"/>
      <c r="CH708" s="52"/>
      <c r="CI708" s="52"/>
      <c r="CJ708" s="52"/>
      <c r="CK708" s="52"/>
      <c r="CL708" s="52"/>
      <c r="CM708" s="52"/>
      <c r="CN708" s="52"/>
      <c r="CO708" s="52"/>
      <c r="CP708" s="52"/>
      <c r="CQ708" s="52"/>
      <c r="CR708" s="52"/>
      <c r="CS708" s="52"/>
      <c r="CT708" s="52"/>
      <c r="CU708" s="52"/>
      <c r="CV708" s="52"/>
      <c r="CW708" s="52"/>
      <c r="CX708" s="52"/>
    </row>
    <row r="709" spans="3:102" ht="15">
      <c r="C709" s="52"/>
      <c r="D709" s="52"/>
      <c r="E709" s="52"/>
      <c r="F709" s="52"/>
      <c r="G709" s="52"/>
      <c r="H709" s="52"/>
      <c r="I709" s="52"/>
      <c r="J709" s="52"/>
      <c r="K709" s="52"/>
      <c r="L709" s="52"/>
      <c r="M709" s="52"/>
      <c r="N709" s="52"/>
      <c r="O709" s="110"/>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c r="BA709" s="52"/>
      <c r="BB709" s="52"/>
      <c r="BC709" s="52"/>
      <c r="BD709" s="52"/>
      <c r="BE709" s="52"/>
      <c r="BF709" s="52"/>
      <c r="BG709" s="52"/>
      <c r="BH709" s="52"/>
      <c r="BI709" s="52"/>
      <c r="BJ709" s="52"/>
      <c r="BK709" s="52"/>
      <c r="BL709" s="52"/>
      <c r="BM709" s="52"/>
      <c r="BN709" s="52"/>
      <c r="BO709" s="52"/>
      <c r="BP709" s="52"/>
      <c r="BQ709" s="52"/>
      <c r="BR709" s="52"/>
      <c r="BS709" s="52"/>
      <c r="BT709" s="52"/>
      <c r="BU709" s="52"/>
      <c r="BV709" s="52"/>
      <c r="BW709" s="52"/>
      <c r="BX709" s="52"/>
      <c r="BY709" s="52"/>
      <c r="BZ709" s="52"/>
      <c r="CA709" s="52"/>
      <c r="CB709" s="52"/>
      <c r="CC709" s="52"/>
      <c r="CD709" s="52"/>
      <c r="CE709" s="52"/>
      <c r="CF709" s="52"/>
      <c r="CG709" s="52"/>
      <c r="CH709" s="52"/>
      <c r="CI709" s="52"/>
      <c r="CJ709" s="52"/>
      <c r="CK709" s="52"/>
      <c r="CL709" s="52"/>
      <c r="CM709" s="52"/>
      <c r="CN709" s="52"/>
      <c r="CO709" s="52"/>
      <c r="CP709" s="52"/>
      <c r="CQ709" s="52"/>
      <c r="CR709" s="52"/>
      <c r="CS709" s="52"/>
      <c r="CT709" s="52"/>
      <c r="CU709" s="52"/>
      <c r="CV709" s="52"/>
      <c r="CW709" s="52"/>
      <c r="CX709" s="52"/>
    </row>
    <row r="710" spans="3:102" ht="15">
      <c r="C710" s="52"/>
      <c r="D710" s="52"/>
      <c r="E710" s="52"/>
      <c r="F710" s="52"/>
      <c r="G710" s="52"/>
      <c r="H710" s="52"/>
      <c r="I710" s="52"/>
      <c r="J710" s="52"/>
      <c r="K710" s="52"/>
      <c r="L710" s="52"/>
      <c r="M710" s="52"/>
      <c r="N710" s="52"/>
      <c r="O710" s="110"/>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c r="BJ710" s="52"/>
      <c r="BK710" s="52"/>
      <c r="BL710" s="52"/>
      <c r="BM710" s="52"/>
      <c r="BN710" s="52"/>
      <c r="BO710" s="52"/>
      <c r="BP710" s="52"/>
      <c r="BQ710" s="52"/>
      <c r="BR710" s="52"/>
      <c r="BS710" s="52"/>
      <c r="BT710" s="52"/>
      <c r="BU710" s="52"/>
      <c r="BV710" s="52"/>
      <c r="BW710" s="52"/>
      <c r="BX710" s="52"/>
      <c r="BY710" s="52"/>
      <c r="BZ710" s="52"/>
      <c r="CA710" s="52"/>
      <c r="CB710" s="52"/>
      <c r="CC710" s="52"/>
      <c r="CD710" s="52"/>
      <c r="CE710" s="52"/>
      <c r="CF710" s="52"/>
      <c r="CG710" s="52"/>
      <c r="CH710" s="52"/>
      <c r="CI710" s="52"/>
      <c r="CJ710" s="52"/>
      <c r="CK710" s="52"/>
      <c r="CL710" s="52"/>
      <c r="CM710" s="52"/>
      <c r="CN710" s="52"/>
      <c r="CO710" s="52"/>
      <c r="CP710" s="52"/>
      <c r="CQ710" s="52"/>
      <c r="CR710" s="52"/>
      <c r="CS710" s="52"/>
      <c r="CT710" s="52"/>
      <c r="CU710" s="52"/>
      <c r="CV710" s="52"/>
      <c r="CW710" s="52"/>
      <c r="CX710" s="52"/>
    </row>
    <row r="711" spans="3:102" ht="15">
      <c r="C711" s="52"/>
      <c r="D711" s="52"/>
      <c r="E711" s="52"/>
      <c r="F711" s="52"/>
      <c r="G711" s="52"/>
      <c r="H711" s="52"/>
      <c r="I711" s="52"/>
      <c r="J711" s="52"/>
      <c r="K711" s="52"/>
      <c r="L711" s="52"/>
      <c r="M711" s="52"/>
      <c r="N711" s="52"/>
      <c r="O711" s="110"/>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c r="BJ711" s="52"/>
      <c r="BK711" s="52"/>
      <c r="BL711" s="52"/>
      <c r="BM711" s="52"/>
      <c r="BN711" s="52"/>
      <c r="BO711" s="52"/>
      <c r="BP711" s="52"/>
      <c r="BQ711" s="52"/>
      <c r="BR711" s="52"/>
      <c r="BS711" s="52"/>
      <c r="BT711" s="52"/>
      <c r="BU711" s="52"/>
      <c r="BV711" s="52"/>
      <c r="BW711" s="52"/>
      <c r="BX711" s="52"/>
      <c r="BY711" s="52"/>
      <c r="BZ711" s="52"/>
      <c r="CA711" s="52"/>
      <c r="CB711" s="52"/>
      <c r="CC711" s="52"/>
      <c r="CD711" s="52"/>
      <c r="CE711" s="52"/>
      <c r="CF711" s="52"/>
      <c r="CG711" s="52"/>
      <c r="CH711" s="52"/>
      <c r="CI711" s="52"/>
      <c r="CJ711" s="52"/>
      <c r="CK711" s="52"/>
      <c r="CL711" s="52"/>
      <c r="CM711" s="52"/>
      <c r="CN711" s="52"/>
      <c r="CO711" s="52"/>
      <c r="CP711" s="52"/>
      <c r="CQ711" s="52"/>
      <c r="CR711" s="52"/>
      <c r="CS711" s="52"/>
      <c r="CT711" s="52"/>
      <c r="CU711" s="52"/>
      <c r="CV711" s="52"/>
      <c r="CW711" s="52"/>
      <c r="CX711" s="52"/>
    </row>
    <row r="712" spans="3:102" ht="15">
      <c r="C712" s="52"/>
      <c r="D712" s="52"/>
      <c r="E712" s="52"/>
      <c r="F712" s="52"/>
      <c r="G712" s="52"/>
      <c r="H712" s="52"/>
      <c r="I712" s="52"/>
      <c r="J712" s="52"/>
      <c r="K712" s="52"/>
      <c r="L712" s="52"/>
      <c r="M712" s="52"/>
      <c r="N712" s="52"/>
      <c r="O712" s="110"/>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c r="BJ712" s="52"/>
      <c r="BK712" s="52"/>
      <c r="BL712" s="52"/>
      <c r="BM712" s="52"/>
      <c r="BN712" s="52"/>
      <c r="BO712" s="52"/>
      <c r="BP712" s="52"/>
      <c r="BQ712" s="52"/>
      <c r="BR712" s="52"/>
      <c r="BS712" s="52"/>
      <c r="BT712" s="52"/>
      <c r="BU712" s="52"/>
      <c r="BV712" s="52"/>
      <c r="BW712" s="52"/>
      <c r="BX712" s="52"/>
      <c r="BY712" s="52"/>
      <c r="BZ712" s="52"/>
      <c r="CA712" s="52"/>
      <c r="CB712" s="52"/>
      <c r="CC712" s="52"/>
      <c r="CD712" s="52"/>
      <c r="CE712" s="52"/>
      <c r="CF712" s="52"/>
      <c r="CG712" s="52"/>
      <c r="CH712" s="52"/>
      <c r="CI712" s="52"/>
      <c r="CJ712" s="52"/>
      <c r="CK712" s="52"/>
      <c r="CL712" s="52"/>
      <c r="CM712" s="52"/>
      <c r="CN712" s="52"/>
      <c r="CO712" s="52"/>
      <c r="CP712" s="52"/>
      <c r="CQ712" s="52"/>
      <c r="CR712" s="52"/>
      <c r="CS712" s="52"/>
      <c r="CT712" s="52"/>
      <c r="CU712" s="52"/>
      <c r="CV712" s="52"/>
      <c r="CW712" s="52"/>
      <c r="CX712" s="52"/>
    </row>
    <row r="713" spans="3:102" ht="15">
      <c r="C713" s="52"/>
      <c r="D713" s="52"/>
      <c r="E713" s="52"/>
      <c r="F713" s="52"/>
      <c r="G713" s="52"/>
      <c r="H713" s="52"/>
      <c r="I713" s="52"/>
      <c r="J713" s="52"/>
      <c r="K713" s="52"/>
      <c r="L713" s="52"/>
      <c r="M713" s="52"/>
      <c r="N713" s="52"/>
      <c r="O713" s="110"/>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c r="BJ713" s="52"/>
      <c r="BK713" s="52"/>
      <c r="BL713" s="52"/>
      <c r="BM713" s="52"/>
      <c r="BN713" s="52"/>
      <c r="BO713" s="52"/>
      <c r="BP713" s="52"/>
      <c r="BQ713" s="52"/>
      <c r="BR713" s="52"/>
      <c r="BS713" s="52"/>
      <c r="BT713" s="52"/>
      <c r="BU713" s="52"/>
      <c r="BV713" s="52"/>
      <c r="BW713" s="52"/>
      <c r="BX713" s="52"/>
      <c r="BY713" s="52"/>
      <c r="BZ713" s="52"/>
      <c r="CA713" s="52"/>
      <c r="CB713" s="52"/>
      <c r="CC713" s="52"/>
      <c r="CD713" s="52"/>
      <c r="CE713" s="52"/>
      <c r="CF713" s="52"/>
      <c r="CG713" s="52"/>
      <c r="CH713" s="52"/>
      <c r="CI713" s="52"/>
      <c r="CJ713" s="52"/>
      <c r="CK713" s="52"/>
      <c r="CL713" s="52"/>
      <c r="CM713" s="52"/>
      <c r="CN713" s="52"/>
      <c r="CO713" s="52"/>
      <c r="CP713" s="52"/>
      <c r="CQ713" s="52"/>
      <c r="CR713" s="52"/>
      <c r="CS713" s="52"/>
      <c r="CT713" s="52"/>
      <c r="CU713" s="52"/>
      <c r="CV713" s="52"/>
      <c r="CW713" s="52"/>
      <c r="CX713" s="52"/>
    </row>
    <row r="714" spans="3:102" ht="15">
      <c r="C714" s="52"/>
      <c r="D714" s="52"/>
      <c r="E714" s="52"/>
      <c r="F714" s="52"/>
      <c r="G714" s="52"/>
      <c r="H714" s="52"/>
      <c r="I714" s="52"/>
      <c r="J714" s="52"/>
      <c r="K714" s="52"/>
      <c r="L714" s="52"/>
      <c r="M714" s="52"/>
      <c r="N714" s="52"/>
      <c r="O714" s="110"/>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c r="BJ714" s="52"/>
      <c r="BK714" s="52"/>
      <c r="BL714" s="52"/>
      <c r="BM714" s="52"/>
      <c r="BN714" s="52"/>
      <c r="BO714" s="52"/>
      <c r="BP714" s="52"/>
      <c r="BQ714" s="52"/>
      <c r="BR714" s="52"/>
      <c r="BS714" s="52"/>
      <c r="BT714" s="52"/>
      <c r="BU714" s="52"/>
      <c r="BV714" s="52"/>
      <c r="BW714" s="52"/>
      <c r="BX714" s="52"/>
      <c r="BY714" s="52"/>
      <c r="BZ714" s="52"/>
      <c r="CA714" s="52"/>
      <c r="CB714" s="52"/>
      <c r="CC714" s="52"/>
      <c r="CD714" s="52"/>
      <c r="CE714" s="52"/>
      <c r="CF714" s="52"/>
      <c r="CG714" s="52"/>
      <c r="CH714" s="52"/>
      <c r="CI714" s="52"/>
      <c r="CJ714" s="52"/>
      <c r="CK714" s="52"/>
      <c r="CL714" s="52"/>
      <c r="CM714" s="52"/>
      <c r="CN714" s="52"/>
      <c r="CO714" s="52"/>
      <c r="CP714" s="52"/>
      <c r="CQ714" s="52"/>
      <c r="CR714" s="52"/>
      <c r="CS714" s="52"/>
      <c r="CT714" s="52"/>
      <c r="CU714" s="52"/>
      <c r="CV714" s="52"/>
      <c r="CW714" s="52"/>
      <c r="CX714" s="52"/>
    </row>
    <row r="715" spans="3:102" ht="15">
      <c r="C715" s="52"/>
      <c r="D715" s="52"/>
      <c r="E715" s="52"/>
      <c r="F715" s="52"/>
      <c r="G715" s="52"/>
      <c r="H715" s="52"/>
      <c r="I715" s="52"/>
      <c r="J715" s="52"/>
      <c r="K715" s="52"/>
      <c r="L715" s="52"/>
      <c r="M715" s="52"/>
      <c r="N715" s="52"/>
      <c r="O715" s="110"/>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c r="BC715" s="52"/>
      <c r="BD715" s="52"/>
      <c r="BE715" s="52"/>
      <c r="BF715" s="52"/>
      <c r="BG715" s="52"/>
      <c r="BH715" s="52"/>
      <c r="BI715" s="52"/>
      <c r="BJ715" s="52"/>
      <c r="BK715" s="52"/>
      <c r="BL715" s="52"/>
      <c r="BM715" s="52"/>
      <c r="BN715" s="52"/>
      <c r="BO715" s="52"/>
      <c r="BP715" s="52"/>
      <c r="BQ715" s="52"/>
      <c r="BR715" s="52"/>
      <c r="BS715" s="52"/>
      <c r="BT715" s="52"/>
      <c r="BU715" s="52"/>
      <c r="BV715" s="52"/>
      <c r="BW715" s="52"/>
      <c r="BX715" s="52"/>
      <c r="BY715" s="52"/>
      <c r="BZ715" s="52"/>
      <c r="CA715" s="52"/>
      <c r="CB715" s="52"/>
      <c r="CC715" s="52"/>
      <c r="CD715" s="52"/>
      <c r="CE715" s="52"/>
      <c r="CF715" s="52"/>
      <c r="CG715" s="52"/>
      <c r="CH715" s="52"/>
      <c r="CI715" s="52"/>
      <c r="CJ715" s="52"/>
      <c r="CK715" s="52"/>
      <c r="CL715" s="52"/>
      <c r="CM715" s="52"/>
      <c r="CN715" s="52"/>
      <c r="CO715" s="52"/>
      <c r="CP715" s="52"/>
      <c r="CQ715" s="52"/>
      <c r="CR715" s="52"/>
      <c r="CS715" s="52"/>
      <c r="CT715" s="52"/>
      <c r="CU715" s="52"/>
      <c r="CV715" s="52"/>
      <c r="CW715" s="52"/>
      <c r="CX715" s="52"/>
    </row>
    <row r="716" spans="3:102" ht="15">
      <c r="C716" s="52"/>
      <c r="D716" s="52"/>
      <c r="E716" s="52"/>
      <c r="F716" s="52"/>
      <c r="G716" s="52"/>
      <c r="H716" s="52"/>
      <c r="I716" s="52"/>
      <c r="J716" s="52"/>
      <c r="K716" s="52"/>
      <c r="L716" s="52"/>
      <c r="M716" s="52"/>
      <c r="N716" s="52"/>
      <c r="O716" s="110"/>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c r="BC716" s="52"/>
      <c r="BD716" s="52"/>
      <c r="BE716" s="52"/>
      <c r="BF716" s="52"/>
      <c r="BG716" s="52"/>
      <c r="BH716" s="52"/>
      <c r="BI716" s="52"/>
      <c r="BJ716" s="52"/>
      <c r="BK716" s="52"/>
      <c r="BL716" s="52"/>
      <c r="BM716" s="52"/>
      <c r="BN716" s="52"/>
      <c r="BO716" s="52"/>
      <c r="BP716" s="52"/>
      <c r="BQ716" s="52"/>
      <c r="BR716" s="52"/>
      <c r="BS716" s="52"/>
      <c r="BT716" s="52"/>
      <c r="BU716" s="52"/>
      <c r="BV716" s="52"/>
      <c r="BW716" s="52"/>
      <c r="BX716" s="52"/>
      <c r="BY716" s="52"/>
      <c r="BZ716" s="52"/>
      <c r="CA716" s="52"/>
      <c r="CB716" s="52"/>
      <c r="CC716" s="52"/>
      <c r="CD716" s="52"/>
      <c r="CE716" s="52"/>
      <c r="CF716" s="52"/>
      <c r="CG716" s="52"/>
      <c r="CH716" s="52"/>
      <c r="CI716" s="52"/>
      <c r="CJ716" s="52"/>
      <c r="CK716" s="52"/>
      <c r="CL716" s="52"/>
      <c r="CM716" s="52"/>
      <c r="CN716" s="52"/>
      <c r="CO716" s="52"/>
      <c r="CP716" s="52"/>
      <c r="CQ716" s="52"/>
      <c r="CR716" s="52"/>
      <c r="CS716" s="52"/>
      <c r="CT716" s="52"/>
      <c r="CU716" s="52"/>
      <c r="CV716" s="52"/>
      <c r="CW716" s="52"/>
      <c r="CX716" s="52"/>
    </row>
    <row r="717" spans="3:102" ht="15">
      <c r="C717" s="52"/>
      <c r="D717" s="52"/>
      <c r="E717" s="52"/>
      <c r="F717" s="52"/>
      <c r="G717" s="52"/>
      <c r="H717" s="52"/>
      <c r="I717" s="52"/>
      <c r="J717" s="52"/>
      <c r="K717" s="52"/>
      <c r="L717" s="52"/>
      <c r="M717" s="52"/>
      <c r="N717" s="52"/>
      <c r="O717" s="110"/>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c r="BC717" s="52"/>
      <c r="BD717" s="52"/>
      <c r="BE717" s="52"/>
      <c r="BF717" s="52"/>
      <c r="BG717" s="52"/>
      <c r="BH717" s="52"/>
      <c r="BI717" s="52"/>
      <c r="BJ717" s="52"/>
      <c r="BK717" s="52"/>
      <c r="BL717" s="52"/>
      <c r="BM717" s="52"/>
      <c r="BN717" s="52"/>
      <c r="BO717" s="52"/>
      <c r="BP717" s="52"/>
      <c r="BQ717" s="52"/>
      <c r="BR717" s="52"/>
      <c r="BS717" s="52"/>
      <c r="BT717" s="52"/>
      <c r="BU717" s="52"/>
      <c r="BV717" s="52"/>
      <c r="BW717" s="52"/>
      <c r="BX717" s="52"/>
      <c r="BY717" s="52"/>
      <c r="BZ717" s="52"/>
      <c r="CA717" s="52"/>
      <c r="CB717" s="52"/>
      <c r="CC717" s="52"/>
      <c r="CD717" s="52"/>
      <c r="CE717" s="52"/>
      <c r="CF717" s="52"/>
      <c r="CG717" s="52"/>
      <c r="CH717" s="52"/>
      <c r="CI717" s="52"/>
      <c r="CJ717" s="52"/>
      <c r="CK717" s="52"/>
      <c r="CL717" s="52"/>
      <c r="CM717" s="52"/>
      <c r="CN717" s="52"/>
      <c r="CO717" s="52"/>
      <c r="CP717" s="52"/>
      <c r="CQ717" s="52"/>
      <c r="CR717" s="52"/>
      <c r="CS717" s="52"/>
      <c r="CT717" s="52"/>
      <c r="CU717" s="52"/>
      <c r="CV717" s="52"/>
      <c r="CW717" s="52"/>
      <c r="CX717" s="52"/>
    </row>
    <row r="718" spans="3:102" ht="15">
      <c r="C718" s="52"/>
      <c r="D718" s="52"/>
      <c r="E718" s="52"/>
      <c r="F718" s="52"/>
      <c r="G718" s="52"/>
      <c r="H718" s="52"/>
      <c r="I718" s="52"/>
      <c r="J718" s="52"/>
      <c r="K718" s="52"/>
      <c r="L718" s="52"/>
      <c r="M718" s="52"/>
      <c r="N718" s="52"/>
      <c r="O718" s="110"/>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c r="BA718" s="52"/>
      <c r="BB718" s="52"/>
      <c r="BC718" s="52"/>
      <c r="BD718" s="52"/>
      <c r="BE718" s="52"/>
      <c r="BF718" s="52"/>
      <c r="BG718" s="52"/>
      <c r="BH718" s="52"/>
      <c r="BI718" s="52"/>
      <c r="BJ718" s="52"/>
      <c r="BK718" s="52"/>
      <c r="BL718" s="52"/>
      <c r="BM718" s="52"/>
      <c r="BN718" s="52"/>
      <c r="BO718" s="52"/>
      <c r="BP718" s="52"/>
      <c r="BQ718" s="52"/>
      <c r="BR718" s="52"/>
      <c r="BS718" s="52"/>
      <c r="BT718" s="52"/>
      <c r="BU718" s="52"/>
      <c r="BV718" s="52"/>
      <c r="BW718" s="52"/>
      <c r="BX718" s="52"/>
      <c r="BY718" s="52"/>
      <c r="BZ718" s="52"/>
      <c r="CA718" s="52"/>
      <c r="CB718" s="52"/>
      <c r="CC718" s="52"/>
      <c r="CD718" s="52"/>
      <c r="CE718" s="52"/>
      <c r="CF718" s="52"/>
      <c r="CG718" s="52"/>
      <c r="CH718" s="52"/>
      <c r="CI718" s="52"/>
      <c r="CJ718" s="52"/>
      <c r="CK718" s="52"/>
      <c r="CL718" s="52"/>
      <c r="CM718" s="52"/>
      <c r="CN718" s="52"/>
      <c r="CO718" s="52"/>
      <c r="CP718" s="52"/>
      <c r="CQ718" s="52"/>
      <c r="CR718" s="52"/>
      <c r="CS718" s="52"/>
      <c r="CT718" s="52"/>
      <c r="CU718" s="52"/>
      <c r="CV718" s="52"/>
      <c r="CW718" s="52"/>
      <c r="CX718" s="52"/>
    </row>
    <row r="719" spans="3:102" ht="15">
      <c r="C719" s="52"/>
      <c r="D719" s="52"/>
      <c r="E719" s="52"/>
      <c r="F719" s="52"/>
      <c r="G719" s="52"/>
      <c r="H719" s="52"/>
      <c r="I719" s="52"/>
      <c r="J719" s="52"/>
      <c r="K719" s="52"/>
      <c r="L719" s="52"/>
      <c r="M719" s="52"/>
      <c r="N719" s="52"/>
      <c r="O719" s="110"/>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c r="BC719" s="52"/>
      <c r="BD719" s="52"/>
      <c r="BE719" s="52"/>
      <c r="BF719" s="52"/>
      <c r="BG719" s="52"/>
      <c r="BH719" s="52"/>
      <c r="BI719" s="52"/>
      <c r="BJ719" s="52"/>
      <c r="BK719" s="52"/>
      <c r="BL719" s="52"/>
      <c r="BM719" s="52"/>
      <c r="BN719" s="52"/>
      <c r="BO719" s="52"/>
      <c r="BP719" s="52"/>
      <c r="BQ719" s="52"/>
      <c r="BR719" s="52"/>
      <c r="BS719" s="52"/>
      <c r="BT719" s="52"/>
      <c r="BU719" s="52"/>
      <c r="BV719" s="52"/>
      <c r="BW719" s="52"/>
      <c r="BX719" s="52"/>
      <c r="BY719" s="52"/>
      <c r="BZ719" s="52"/>
      <c r="CA719" s="52"/>
      <c r="CB719" s="52"/>
      <c r="CC719" s="52"/>
      <c r="CD719" s="52"/>
      <c r="CE719" s="52"/>
      <c r="CF719" s="52"/>
      <c r="CG719" s="52"/>
      <c r="CH719" s="52"/>
      <c r="CI719" s="52"/>
      <c r="CJ719" s="52"/>
      <c r="CK719" s="52"/>
      <c r="CL719" s="52"/>
      <c r="CM719" s="52"/>
      <c r="CN719" s="52"/>
      <c r="CO719" s="52"/>
      <c r="CP719" s="52"/>
      <c r="CQ719" s="52"/>
      <c r="CR719" s="52"/>
      <c r="CS719" s="52"/>
      <c r="CT719" s="52"/>
      <c r="CU719" s="52"/>
      <c r="CV719" s="52"/>
      <c r="CW719" s="52"/>
      <c r="CX719" s="52"/>
    </row>
    <row r="720" spans="3:102" ht="15">
      <c r="C720" s="52"/>
      <c r="D720" s="52"/>
      <c r="E720" s="52"/>
      <c r="F720" s="52"/>
      <c r="G720" s="52"/>
      <c r="H720" s="52"/>
      <c r="I720" s="52"/>
      <c r="J720" s="52"/>
      <c r="K720" s="52"/>
      <c r="L720" s="52"/>
      <c r="M720" s="52"/>
      <c r="N720" s="52"/>
      <c r="O720" s="110"/>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2"/>
      <c r="BJ720" s="52"/>
      <c r="BK720" s="52"/>
      <c r="BL720" s="52"/>
      <c r="BM720" s="52"/>
      <c r="BN720" s="52"/>
      <c r="BO720" s="52"/>
      <c r="BP720" s="52"/>
      <c r="BQ720" s="52"/>
      <c r="BR720" s="52"/>
      <c r="BS720" s="52"/>
      <c r="BT720" s="52"/>
      <c r="BU720" s="52"/>
      <c r="BV720" s="52"/>
      <c r="BW720" s="52"/>
      <c r="BX720" s="52"/>
      <c r="BY720" s="52"/>
      <c r="BZ720" s="52"/>
      <c r="CA720" s="52"/>
      <c r="CB720" s="52"/>
      <c r="CC720" s="52"/>
      <c r="CD720" s="52"/>
      <c r="CE720" s="52"/>
      <c r="CF720" s="52"/>
      <c r="CG720" s="52"/>
      <c r="CH720" s="52"/>
      <c r="CI720" s="52"/>
      <c r="CJ720" s="52"/>
      <c r="CK720" s="52"/>
      <c r="CL720" s="52"/>
      <c r="CM720" s="52"/>
      <c r="CN720" s="52"/>
      <c r="CO720" s="52"/>
      <c r="CP720" s="52"/>
      <c r="CQ720" s="52"/>
      <c r="CR720" s="52"/>
      <c r="CS720" s="52"/>
      <c r="CT720" s="52"/>
      <c r="CU720" s="52"/>
      <c r="CV720" s="52"/>
      <c r="CW720" s="52"/>
      <c r="CX720" s="52"/>
    </row>
    <row r="721" spans="3:102" ht="15">
      <c r="C721" s="52"/>
      <c r="D721" s="52"/>
      <c r="E721" s="52"/>
      <c r="F721" s="52"/>
      <c r="G721" s="52"/>
      <c r="H721" s="52"/>
      <c r="I721" s="52"/>
      <c r="J721" s="52"/>
      <c r="K721" s="52"/>
      <c r="L721" s="52"/>
      <c r="M721" s="52"/>
      <c r="N721" s="52"/>
      <c r="O721" s="110"/>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2"/>
      <c r="BJ721" s="52"/>
      <c r="BK721" s="52"/>
      <c r="BL721" s="52"/>
      <c r="BM721" s="52"/>
      <c r="BN721" s="52"/>
      <c r="BO721" s="52"/>
      <c r="BP721" s="52"/>
      <c r="BQ721" s="52"/>
      <c r="BR721" s="52"/>
      <c r="BS721" s="52"/>
      <c r="BT721" s="52"/>
      <c r="BU721" s="52"/>
      <c r="BV721" s="52"/>
      <c r="BW721" s="52"/>
      <c r="BX721" s="52"/>
      <c r="BY721" s="52"/>
      <c r="BZ721" s="52"/>
      <c r="CA721" s="52"/>
      <c r="CB721" s="52"/>
      <c r="CC721" s="52"/>
      <c r="CD721" s="52"/>
      <c r="CE721" s="52"/>
      <c r="CF721" s="52"/>
      <c r="CG721" s="52"/>
      <c r="CH721" s="52"/>
      <c r="CI721" s="52"/>
      <c r="CJ721" s="52"/>
      <c r="CK721" s="52"/>
      <c r="CL721" s="52"/>
      <c r="CM721" s="52"/>
      <c r="CN721" s="52"/>
      <c r="CO721" s="52"/>
      <c r="CP721" s="52"/>
      <c r="CQ721" s="52"/>
      <c r="CR721" s="52"/>
      <c r="CS721" s="52"/>
      <c r="CT721" s="52"/>
      <c r="CU721" s="52"/>
      <c r="CV721" s="52"/>
      <c r="CW721" s="52"/>
      <c r="CX721" s="52"/>
    </row>
    <row r="722" spans="3:102" ht="15">
      <c r="C722" s="52"/>
      <c r="D722" s="52"/>
      <c r="E722" s="52"/>
      <c r="F722" s="52"/>
      <c r="G722" s="52"/>
      <c r="H722" s="52"/>
      <c r="I722" s="52"/>
      <c r="J722" s="52"/>
      <c r="K722" s="52"/>
      <c r="L722" s="52"/>
      <c r="M722" s="52"/>
      <c r="N722" s="52"/>
      <c r="O722" s="110"/>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2"/>
      <c r="BJ722" s="52"/>
      <c r="BK722" s="52"/>
      <c r="BL722" s="52"/>
      <c r="BM722" s="52"/>
      <c r="BN722" s="52"/>
      <c r="BO722" s="52"/>
      <c r="BP722" s="52"/>
      <c r="BQ722" s="52"/>
      <c r="BR722" s="52"/>
      <c r="BS722" s="52"/>
      <c r="BT722" s="52"/>
      <c r="BU722" s="52"/>
      <c r="BV722" s="52"/>
      <c r="BW722" s="52"/>
      <c r="BX722" s="52"/>
      <c r="BY722" s="52"/>
      <c r="BZ722" s="52"/>
      <c r="CA722" s="52"/>
      <c r="CB722" s="52"/>
      <c r="CC722" s="52"/>
      <c r="CD722" s="52"/>
      <c r="CE722" s="52"/>
      <c r="CF722" s="52"/>
      <c r="CG722" s="52"/>
      <c r="CH722" s="52"/>
      <c r="CI722" s="52"/>
      <c r="CJ722" s="52"/>
      <c r="CK722" s="52"/>
      <c r="CL722" s="52"/>
      <c r="CM722" s="52"/>
      <c r="CN722" s="52"/>
      <c r="CO722" s="52"/>
      <c r="CP722" s="52"/>
      <c r="CQ722" s="52"/>
      <c r="CR722" s="52"/>
      <c r="CS722" s="52"/>
      <c r="CT722" s="52"/>
      <c r="CU722" s="52"/>
      <c r="CV722" s="52"/>
      <c r="CW722" s="52"/>
      <c r="CX722" s="52"/>
    </row>
    <row r="723" spans="3:102" ht="15">
      <c r="C723" s="52"/>
      <c r="D723" s="52"/>
      <c r="E723" s="52"/>
      <c r="F723" s="52"/>
      <c r="G723" s="52"/>
      <c r="H723" s="52"/>
      <c r="I723" s="52"/>
      <c r="J723" s="52"/>
      <c r="K723" s="52"/>
      <c r="L723" s="52"/>
      <c r="M723" s="52"/>
      <c r="N723" s="52"/>
      <c r="O723" s="110"/>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c r="BA723" s="52"/>
      <c r="BB723" s="52"/>
      <c r="BC723" s="52"/>
      <c r="BD723" s="52"/>
      <c r="BE723" s="52"/>
      <c r="BF723" s="52"/>
      <c r="BG723" s="52"/>
      <c r="BH723" s="52"/>
      <c r="BI723" s="52"/>
      <c r="BJ723" s="52"/>
      <c r="BK723" s="52"/>
      <c r="BL723" s="52"/>
      <c r="BM723" s="52"/>
      <c r="BN723" s="52"/>
      <c r="BO723" s="52"/>
      <c r="BP723" s="52"/>
      <c r="BQ723" s="52"/>
      <c r="BR723" s="52"/>
      <c r="BS723" s="52"/>
      <c r="BT723" s="52"/>
      <c r="BU723" s="52"/>
      <c r="BV723" s="52"/>
      <c r="BW723" s="52"/>
      <c r="BX723" s="52"/>
      <c r="BY723" s="52"/>
      <c r="BZ723" s="52"/>
      <c r="CA723" s="52"/>
      <c r="CB723" s="52"/>
      <c r="CC723" s="52"/>
      <c r="CD723" s="52"/>
      <c r="CE723" s="52"/>
      <c r="CF723" s="52"/>
      <c r="CG723" s="52"/>
      <c r="CH723" s="52"/>
      <c r="CI723" s="52"/>
      <c r="CJ723" s="52"/>
      <c r="CK723" s="52"/>
      <c r="CL723" s="52"/>
      <c r="CM723" s="52"/>
      <c r="CN723" s="52"/>
      <c r="CO723" s="52"/>
      <c r="CP723" s="52"/>
      <c r="CQ723" s="52"/>
      <c r="CR723" s="52"/>
      <c r="CS723" s="52"/>
      <c r="CT723" s="52"/>
      <c r="CU723" s="52"/>
      <c r="CV723" s="52"/>
      <c r="CW723" s="52"/>
      <c r="CX723" s="52"/>
    </row>
    <row r="724" spans="3:102" ht="15">
      <c r="C724" s="52"/>
      <c r="D724" s="52"/>
      <c r="E724" s="52"/>
      <c r="F724" s="52"/>
      <c r="G724" s="52"/>
      <c r="H724" s="52"/>
      <c r="I724" s="52"/>
      <c r="J724" s="52"/>
      <c r="K724" s="52"/>
      <c r="L724" s="52"/>
      <c r="M724" s="52"/>
      <c r="N724" s="52"/>
      <c r="O724" s="110"/>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c r="BA724" s="52"/>
      <c r="BB724" s="52"/>
      <c r="BC724" s="52"/>
      <c r="BD724" s="52"/>
      <c r="BE724" s="52"/>
      <c r="BF724" s="52"/>
      <c r="BG724" s="52"/>
      <c r="BH724" s="52"/>
      <c r="BI724" s="52"/>
      <c r="BJ724" s="52"/>
      <c r="BK724" s="52"/>
      <c r="BL724" s="52"/>
      <c r="BM724" s="52"/>
      <c r="BN724" s="52"/>
      <c r="BO724" s="52"/>
      <c r="BP724" s="52"/>
      <c r="BQ724" s="52"/>
      <c r="BR724" s="52"/>
      <c r="BS724" s="52"/>
      <c r="BT724" s="52"/>
      <c r="BU724" s="52"/>
      <c r="BV724" s="52"/>
      <c r="BW724" s="52"/>
      <c r="BX724" s="52"/>
      <c r="BY724" s="52"/>
      <c r="BZ724" s="52"/>
      <c r="CA724" s="52"/>
      <c r="CB724" s="52"/>
      <c r="CC724" s="52"/>
      <c r="CD724" s="52"/>
      <c r="CE724" s="52"/>
      <c r="CF724" s="52"/>
      <c r="CG724" s="52"/>
      <c r="CH724" s="52"/>
      <c r="CI724" s="52"/>
      <c r="CJ724" s="52"/>
      <c r="CK724" s="52"/>
      <c r="CL724" s="52"/>
      <c r="CM724" s="52"/>
      <c r="CN724" s="52"/>
      <c r="CO724" s="52"/>
      <c r="CP724" s="52"/>
      <c r="CQ724" s="52"/>
      <c r="CR724" s="52"/>
      <c r="CS724" s="52"/>
      <c r="CT724" s="52"/>
      <c r="CU724" s="52"/>
      <c r="CV724" s="52"/>
      <c r="CW724" s="52"/>
      <c r="CX724" s="52"/>
    </row>
    <row r="725" spans="3:102" ht="15">
      <c r="C725" s="52"/>
      <c r="D725" s="52"/>
      <c r="E725" s="52"/>
      <c r="F725" s="52"/>
      <c r="G725" s="52"/>
      <c r="H725" s="52"/>
      <c r="I725" s="52"/>
      <c r="J725" s="52"/>
      <c r="K725" s="52"/>
      <c r="L725" s="52"/>
      <c r="M725" s="52"/>
      <c r="N725" s="52"/>
      <c r="O725" s="110"/>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2"/>
      <c r="BJ725" s="52"/>
      <c r="BK725" s="52"/>
      <c r="BL725" s="52"/>
      <c r="BM725" s="52"/>
      <c r="BN725" s="52"/>
      <c r="BO725" s="52"/>
      <c r="BP725" s="52"/>
      <c r="BQ725" s="52"/>
      <c r="BR725" s="52"/>
      <c r="BS725" s="52"/>
      <c r="BT725" s="52"/>
      <c r="BU725" s="52"/>
      <c r="BV725" s="52"/>
      <c r="BW725" s="52"/>
      <c r="BX725" s="52"/>
      <c r="BY725" s="52"/>
      <c r="BZ725" s="52"/>
      <c r="CA725" s="52"/>
      <c r="CB725" s="52"/>
      <c r="CC725" s="52"/>
      <c r="CD725" s="52"/>
      <c r="CE725" s="52"/>
      <c r="CF725" s="52"/>
      <c r="CG725" s="52"/>
      <c r="CH725" s="52"/>
      <c r="CI725" s="52"/>
      <c r="CJ725" s="52"/>
      <c r="CK725" s="52"/>
      <c r="CL725" s="52"/>
      <c r="CM725" s="52"/>
      <c r="CN725" s="52"/>
      <c r="CO725" s="52"/>
      <c r="CP725" s="52"/>
      <c r="CQ725" s="52"/>
      <c r="CR725" s="52"/>
      <c r="CS725" s="52"/>
      <c r="CT725" s="52"/>
      <c r="CU725" s="52"/>
      <c r="CV725" s="52"/>
      <c r="CW725" s="52"/>
      <c r="CX725" s="52"/>
    </row>
    <row r="726" spans="3:102" ht="15">
      <c r="C726" s="52"/>
      <c r="D726" s="52"/>
      <c r="E726" s="52"/>
      <c r="F726" s="52"/>
      <c r="G726" s="52"/>
      <c r="H726" s="52"/>
      <c r="I726" s="52"/>
      <c r="J726" s="52"/>
      <c r="K726" s="52"/>
      <c r="L726" s="52"/>
      <c r="M726" s="52"/>
      <c r="N726" s="52"/>
      <c r="O726" s="110"/>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2"/>
      <c r="BJ726" s="52"/>
      <c r="BK726" s="52"/>
      <c r="BL726" s="52"/>
      <c r="BM726" s="52"/>
      <c r="BN726" s="52"/>
      <c r="BO726" s="52"/>
      <c r="BP726" s="52"/>
      <c r="BQ726" s="52"/>
      <c r="BR726" s="52"/>
      <c r="BS726" s="52"/>
      <c r="BT726" s="52"/>
      <c r="BU726" s="52"/>
      <c r="BV726" s="52"/>
      <c r="BW726" s="52"/>
      <c r="BX726" s="52"/>
      <c r="BY726" s="52"/>
      <c r="BZ726" s="52"/>
      <c r="CA726" s="52"/>
      <c r="CB726" s="52"/>
      <c r="CC726" s="52"/>
      <c r="CD726" s="52"/>
      <c r="CE726" s="52"/>
      <c r="CF726" s="52"/>
      <c r="CG726" s="52"/>
      <c r="CH726" s="52"/>
      <c r="CI726" s="52"/>
      <c r="CJ726" s="52"/>
      <c r="CK726" s="52"/>
      <c r="CL726" s="52"/>
      <c r="CM726" s="52"/>
      <c r="CN726" s="52"/>
      <c r="CO726" s="52"/>
      <c r="CP726" s="52"/>
      <c r="CQ726" s="52"/>
      <c r="CR726" s="52"/>
      <c r="CS726" s="52"/>
      <c r="CT726" s="52"/>
      <c r="CU726" s="52"/>
      <c r="CV726" s="52"/>
      <c r="CW726" s="52"/>
      <c r="CX726" s="52"/>
    </row>
    <row r="727" spans="3:102" ht="15">
      <c r="C727" s="52"/>
      <c r="D727" s="52"/>
      <c r="E727" s="52"/>
      <c r="F727" s="52"/>
      <c r="G727" s="52"/>
      <c r="H727" s="52"/>
      <c r="I727" s="52"/>
      <c r="J727" s="52"/>
      <c r="K727" s="52"/>
      <c r="L727" s="52"/>
      <c r="M727" s="52"/>
      <c r="N727" s="52"/>
      <c r="O727" s="110"/>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c r="BA727" s="52"/>
      <c r="BB727" s="52"/>
      <c r="BC727" s="52"/>
      <c r="BD727" s="52"/>
      <c r="BE727" s="52"/>
      <c r="BF727" s="52"/>
      <c r="BG727" s="52"/>
      <c r="BH727" s="52"/>
      <c r="BI727" s="52"/>
      <c r="BJ727" s="52"/>
      <c r="BK727" s="52"/>
      <c r="BL727" s="52"/>
      <c r="BM727" s="52"/>
      <c r="BN727" s="52"/>
      <c r="BO727" s="52"/>
      <c r="BP727" s="52"/>
      <c r="BQ727" s="52"/>
      <c r="BR727" s="52"/>
      <c r="BS727" s="52"/>
      <c r="BT727" s="52"/>
      <c r="BU727" s="52"/>
      <c r="BV727" s="52"/>
      <c r="BW727" s="52"/>
      <c r="BX727" s="52"/>
      <c r="BY727" s="52"/>
      <c r="BZ727" s="52"/>
      <c r="CA727" s="52"/>
      <c r="CB727" s="52"/>
      <c r="CC727" s="52"/>
      <c r="CD727" s="52"/>
      <c r="CE727" s="52"/>
      <c r="CF727" s="52"/>
      <c r="CG727" s="52"/>
      <c r="CH727" s="52"/>
      <c r="CI727" s="52"/>
      <c r="CJ727" s="52"/>
      <c r="CK727" s="52"/>
      <c r="CL727" s="52"/>
      <c r="CM727" s="52"/>
      <c r="CN727" s="52"/>
      <c r="CO727" s="52"/>
      <c r="CP727" s="52"/>
      <c r="CQ727" s="52"/>
      <c r="CR727" s="52"/>
      <c r="CS727" s="52"/>
      <c r="CT727" s="52"/>
      <c r="CU727" s="52"/>
      <c r="CV727" s="52"/>
      <c r="CW727" s="52"/>
      <c r="CX727" s="52"/>
    </row>
    <row r="728" spans="3:102" ht="15">
      <c r="C728" s="52"/>
      <c r="D728" s="52"/>
      <c r="E728" s="52"/>
      <c r="F728" s="52"/>
      <c r="G728" s="52"/>
      <c r="H728" s="52"/>
      <c r="I728" s="52"/>
      <c r="J728" s="52"/>
      <c r="K728" s="52"/>
      <c r="L728" s="52"/>
      <c r="M728" s="52"/>
      <c r="N728" s="52"/>
      <c r="O728" s="110"/>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c r="BJ728" s="52"/>
      <c r="BK728" s="52"/>
      <c r="BL728" s="52"/>
      <c r="BM728" s="52"/>
      <c r="BN728" s="52"/>
      <c r="BO728" s="52"/>
      <c r="BP728" s="52"/>
      <c r="BQ728" s="52"/>
      <c r="BR728" s="52"/>
      <c r="BS728" s="52"/>
      <c r="BT728" s="52"/>
      <c r="BU728" s="52"/>
      <c r="BV728" s="52"/>
      <c r="BW728" s="52"/>
      <c r="BX728" s="52"/>
      <c r="BY728" s="52"/>
      <c r="BZ728" s="52"/>
      <c r="CA728" s="52"/>
      <c r="CB728" s="52"/>
      <c r="CC728" s="52"/>
      <c r="CD728" s="52"/>
      <c r="CE728" s="52"/>
      <c r="CF728" s="52"/>
      <c r="CG728" s="52"/>
      <c r="CH728" s="52"/>
      <c r="CI728" s="52"/>
      <c r="CJ728" s="52"/>
      <c r="CK728" s="52"/>
      <c r="CL728" s="52"/>
      <c r="CM728" s="52"/>
      <c r="CN728" s="52"/>
      <c r="CO728" s="52"/>
      <c r="CP728" s="52"/>
      <c r="CQ728" s="52"/>
      <c r="CR728" s="52"/>
      <c r="CS728" s="52"/>
      <c r="CT728" s="52"/>
      <c r="CU728" s="52"/>
      <c r="CV728" s="52"/>
      <c r="CW728" s="52"/>
      <c r="CX728" s="52"/>
    </row>
    <row r="729" spans="3:102" ht="15">
      <c r="C729" s="52"/>
      <c r="D729" s="52"/>
      <c r="E729" s="52"/>
      <c r="F729" s="52"/>
      <c r="G729" s="52"/>
      <c r="H729" s="52"/>
      <c r="I729" s="52"/>
      <c r="J729" s="52"/>
      <c r="K729" s="52"/>
      <c r="L729" s="52"/>
      <c r="M729" s="52"/>
      <c r="N729" s="52"/>
      <c r="O729" s="110"/>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c r="BA729" s="52"/>
      <c r="BB729" s="52"/>
      <c r="BC729" s="52"/>
      <c r="BD729" s="52"/>
      <c r="BE729" s="52"/>
      <c r="BF729" s="52"/>
      <c r="BG729" s="52"/>
      <c r="BH729" s="52"/>
      <c r="BI729" s="52"/>
      <c r="BJ729" s="52"/>
      <c r="BK729" s="52"/>
      <c r="BL729" s="52"/>
      <c r="BM729" s="52"/>
      <c r="BN729" s="52"/>
      <c r="BO729" s="52"/>
      <c r="BP729" s="52"/>
      <c r="BQ729" s="52"/>
      <c r="BR729" s="52"/>
      <c r="BS729" s="52"/>
      <c r="BT729" s="52"/>
      <c r="BU729" s="52"/>
      <c r="BV729" s="52"/>
      <c r="BW729" s="52"/>
      <c r="BX729" s="52"/>
      <c r="BY729" s="52"/>
      <c r="BZ729" s="52"/>
      <c r="CA729" s="52"/>
      <c r="CB729" s="52"/>
      <c r="CC729" s="52"/>
      <c r="CD729" s="52"/>
      <c r="CE729" s="52"/>
      <c r="CF729" s="52"/>
      <c r="CG729" s="52"/>
      <c r="CH729" s="52"/>
      <c r="CI729" s="52"/>
      <c r="CJ729" s="52"/>
      <c r="CK729" s="52"/>
      <c r="CL729" s="52"/>
      <c r="CM729" s="52"/>
      <c r="CN729" s="52"/>
      <c r="CO729" s="52"/>
      <c r="CP729" s="52"/>
      <c r="CQ729" s="52"/>
      <c r="CR729" s="52"/>
      <c r="CS729" s="52"/>
      <c r="CT729" s="52"/>
      <c r="CU729" s="52"/>
      <c r="CV729" s="52"/>
      <c r="CW729" s="52"/>
      <c r="CX729" s="52"/>
    </row>
    <row r="730" spans="3:102" ht="15">
      <c r="C730" s="52"/>
      <c r="D730" s="52"/>
      <c r="E730" s="52"/>
      <c r="F730" s="52"/>
      <c r="G730" s="52"/>
      <c r="H730" s="52"/>
      <c r="I730" s="52"/>
      <c r="J730" s="52"/>
      <c r="K730" s="52"/>
      <c r="L730" s="52"/>
      <c r="M730" s="52"/>
      <c r="N730" s="52"/>
      <c r="O730" s="110"/>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c r="BC730" s="52"/>
      <c r="BD730" s="52"/>
      <c r="BE730" s="52"/>
      <c r="BF730" s="52"/>
      <c r="BG730" s="52"/>
      <c r="BH730" s="52"/>
      <c r="BI730" s="52"/>
      <c r="BJ730" s="52"/>
      <c r="BK730" s="52"/>
      <c r="BL730" s="52"/>
      <c r="BM730" s="52"/>
      <c r="BN730" s="52"/>
      <c r="BO730" s="52"/>
      <c r="BP730" s="52"/>
      <c r="BQ730" s="52"/>
      <c r="BR730" s="52"/>
      <c r="BS730" s="52"/>
      <c r="BT730" s="52"/>
      <c r="BU730" s="52"/>
      <c r="BV730" s="52"/>
      <c r="BW730" s="52"/>
      <c r="BX730" s="52"/>
      <c r="BY730" s="52"/>
      <c r="BZ730" s="52"/>
      <c r="CA730" s="52"/>
      <c r="CB730" s="52"/>
      <c r="CC730" s="52"/>
      <c r="CD730" s="52"/>
      <c r="CE730" s="52"/>
      <c r="CF730" s="52"/>
      <c r="CG730" s="52"/>
      <c r="CH730" s="52"/>
      <c r="CI730" s="52"/>
      <c r="CJ730" s="52"/>
      <c r="CK730" s="52"/>
      <c r="CL730" s="52"/>
      <c r="CM730" s="52"/>
      <c r="CN730" s="52"/>
      <c r="CO730" s="52"/>
      <c r="CP730" s="52"/>
      <c r="CQ730" s="52"/>
      <c r="CR730" s="52"/>
      <c r="CS730" s="52"/>
      <c r="CT730" s="52"/>
      <c r="CU730" s="52"/>
      <c r="CV730" s="52"/>
      <c r="CW730" s="52"/>
      <c r="CX730" s="52"/>
    </row>
    <row r="731" spans="3:102" ht="15">
      <c r="C731" s="52"/>
      <c r="D731" s="52"/>
      <c r="E731" s="52"/>
      <c r="F731" s="52"/>
      <c r="G731" s="52"/>
      <c r="H731" s="52"/>
      <c r="I731" s="52"/>
      <c r="J731" s="52"/>
      <c r="K731" s="52"/>
      <c r="L731" s="52"/>
      <c r="M731" s="52"/>
      <c r="N731" s="52"/>
      <c r="O731" s="110"/>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c r="BJ731" s="52"/>
      <c r="BK731" s="52"/>
      <c r="BL731" s="52"/>
      <c r="BM731" s="52"/>
      <c r="BN731" s="52"/>
      <c r="BO731" s="52"/>
      <c r="BP731" s="52"/>
      <c r="BQ731" s="52"/>
      <c r="BR731" s="52"/>
      <c r="BS731" s="52"/>
      <c r="BT731" s="52"/>
      <c r="BU731" s="52"/>
      <c r="BV731" s="52"/>
      <c r="BW731" s="52"/>
      <c r="BX731" s="52"/>
      <c r="BY731" s="52"/>
      <c r="BZ731" s="52"/>
      <c r="CA731" s="52"/>
      <c r="CB731" s="52"/>
      <c r="CC731" s="52"/>
      <c r="CD731" s="52"/>
      <c r="CE731" s="52"/>
      <c r="CF731" s="52"/>
      <c r="CG731" s="52"/>
      <c r="CH731" s="52"/>
      <c r="CI731" s="52"/>
      <c r="CJ731" s="52"/>
      <c r="CK731" s="52"/>
      <c r="CL731" s="52"/>
      <c r="CM731" s="52"/>
      <c r="CN731" s="52"/>
      <c r="CO731" s="52"/>
      <c r="CP731" s="52"/>
      <c r="CQ731" s="52"/>
      <c r="CR731" s="52"/>
      <c r="CS731" s="52"/>
      <c r="CT731" s="52"/>
      <c r="CU731" s="52"/>
      <c r="CV731" s="52"/>
      <c r="CW731" s="52"/>
      <c r="CX731" s="52"/>
    </row>
    <row r="732" spans="3:102" ht="15">
      <c r="C732" s="52"/>
      <c r="D732" s="52"/>
      <c r="E732" s="52"/>
      <c r="F732" s="52"/>
      <c r="G732" s="52"/>
      <c r="H732" s="52"/>
      <c r="I732" s="52"/>
      <c r="J732" s="52"/>
      <c r="K732" s="52"/>
      <c r="L732" s="52"/>
      <c r="M732" s="52"/>
      <c r="N732" s="52"/>
      <c r="O732" s="110"/>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c r="BA732" s="52"/>
      <c r="BB732" s="52"/>
      <c r="BC732" s="52"/>
      <c r="BD732" s="52"/>
      <c r="BE732" s="52"/>
      <c r="BF732" s="52"/>
      <c r="BG732" s="52"/>
      <c r="BH732" s="52"/>
      <c r="BI732" s="52"/>
      <c r="BJ732" s="52"/>
      <c r="BK732" s="52"/>
      <c r="BL732" s="52"/>
      <c r="BM732" s="52"/>
      <c r="BN732" s="52"/>
      <c r="BO732" s="52"/>
      <c r="BP732" s="52"/>
      <c r="BQ732" s="52"/>
      <c r="BR732" s="52"/>
      <c r="BS732" s="52"/>
      <c r="BT732" s="52"/>
      <c r="BU732" s="52"/>
      <c r="BV732" s="52"/>
      <c r="BW732" s="52"/>
      <c r="BX732" s="52"/>
      <c r="BY732" s="52"/>
      <c r="BZ732" s="52"/>
      <c r="CA732" s="52"/>
      <c r="CB732" s="52"/>
      <c r="CC732" s="52"/>
      <c r="CD732" s="52"/>
      <c r="CE732" s="52"/>
      <c r="CF732" s="52"/>
      <c r="CG732" s="52"/>
      <c r="CH732" s="52"/>
      <c r="CI732" s="52"/>
      <c r="CJ732" s="52"/>
      <c r="CK732" s="52"/>
      <c r="CL732" s="52"/>
      <c r="CM732" s="52"/>
      <c r="CN732" s="52"/>
      <c r="CO732" s="52"/>
      <c r="CP732" s="52"/>
      <c r="CQ732" s="52"/>
      <c r="CR732" s="52"/>
      <c r="CS732" s="52"/>
      <c r="CT732" s="52"/>
      <c r="CU732" s="52"/>
      <c r="CV732" s="52"/>
      <c r="CW732" s="52"/>
      <c r="CX732" s="52"/>
    </row>
    <row r="733" spans="3:102" ht="15">
      <c r="C733" s="52"/>
      <c r="D733" s="52"/>
      <c r="E733" s="52"/>
      <c r="F733" s="52"/>
      <c r="G733" s="52"/>
      <c r="H733" s="52"/>
      <c r="I733" s="52"/>
      <c r="J733" s="52"/>
      <c r="K733" s="52"/>
      <c r="L733" s="52"/>
      <c r="M733" s="52"/>
      <c r="N733" s="52"/>
      <c r="O733" s="110"/>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c r="BA733" s="52"/>
      <c r="BB733" s="52"/>
      <c r="BC733" s="52"/>
      <c r="BD733" s="52"/>
      <c r="BE733" s="52"/>
      <c r="BF733" s="52"/>
      <c r="BG733" s="52"/>
      <c r="BH733" s="52"/>
      <c r="BI733" s="52"/>
      <c r="BJ733" s="52"/>
      <c r="BK733" s="52"/>
      <c r="BL733" s="52"/>
      <c r="BM733" s="52"/>
      <c r="BN733" s="52"/>
      <c r="BO733" s="52"/>
      <c r="BP733" s="52"/>
      <c r="BQ733" s="52"/>
      <c r="BR733" s="52"/>
      <c r="BS733" s="52"/>
      <c r="BT733" s="52"/>
      <c r="BU733" s="52"/>
      <c r="BV733" s="52"/>
      <c r="BW733" s="52"/>
      <c r="BX733" s="52"/>
      <c r="BY733" s="52"/>
      <c r="BZ733" s="52"/>
      <c r="CA733" s="52"/>
      <c r="CB733" s="52"/>
      <c r="CC733" s="52"/>
      <c r="CD733" s="52"/>
      <c r="CE733" s="52"/>
      <c r="CF733" s="52"/>
      <c r="CG733" s="52"/>
      <c r="CH733" s="52"/>
      <c r="CI733" s="52"/>
      <c r="CJ733" s="52"/>
      <c r="CK733" s="52"/>
      <c r="CL733" s="52"/>
      <c r="CM733" s="52"/>
      <c r="CN733" s="52"/>
      <c r="CO733" s="52"/>
      <c r="CP733" s="52"/>
      <c r="CQ733" s="52"/>
      <c r="CR733" s="52"/>
      <c r="CS733" s="52"/>
      <c r="CT733" s="52"/>
      <c r="CU733" s="52"/>
      <c r="CV733" s="52"/>
      <c r="CW733" s="52"/>
      <c r="CX733" s="52"/>
    </row>
    <row r="734" spans="3:102" ht="15">
      <c r="C734" s="52"/>
      <c r="D734" s="52"/>
      <c r="E734" s="52"/>
      <c r="F734" s="52"/>
      <c r="G734" s="52"/>
      <c r="H734" s="52"/>
      <c r="I734" s="52"/>
      <c r="J734" s="52"/>
      <c r="K734" s="52"/>
      <c r="L734" s="52"/>
      <c r="M734" s="52"/>
      <c r="N734" s="52"/>
      <c r="O734" s="110"/>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c r="BA734" s="52"/>
      <c r="BB734" s="52"/>
      <c r="BC734" s="52"/>
      <c r="BD734" s="52"/>
      <c r="BE734" s="52"/>
      <c r="BF734" s="52"/>
      <c r="BG734" s="52"/>
      <c r="BH734" s="52"/>
      <c r="BI734" s="52"/>
      <c r="BJ734" s="52"/>
      <c r="BK734" s="52"/>
      <c r="BL734" s="52"/>
      <c r="BM734" s="52"/>
      <c r="BN734" s="52"/>
      <c r="BO734" s="52"/>
      <c r="BP734" s="52"/>
      <c r="BQ734" s="52"/>
      <c r="BR734" s="52"/>
      <c r="BS734" s="52"/>
      <c r="BT734" s="52"/>
      <c r="BU734" s="52"/>
      <c r="BV734" s="52"/>
      <c r="BW734" s="52"/>
      <c r="BX734" s="52"/>
      <c r="BY734" s="52"/>
      <c r="BZ734" s="52"/>
      <c r="CA734" s="52"/>
      <c r="CB734" s="52"/>
      <c r="CC734" s="52"/>
      <c r="CD734" s="52"/>
      <c r="CE734" s="52"/>
      <c r="CF734" s="52"/>
      <c r="CG734" s="52"/>
      <c r="CH734" s="52"/>
      <c r="CI734" s="52"/>
      <c r="CJ734" s="52"/>
      <c r="CK734" s="52"/>
      <c r="CL734" s="52"/>
      <c r="CM734" s="52"/>
      <c r="CN734" s="52"/>
      <c r="CO734" s="52"/>
      <c r="CP734" s="52"/>
      <c r="CQ734" s="52"/>
      <c r="CR734" s="52"/>
      <c r="CS734" s="52"/>
      <c r="CT734" s="52"/>
      <c r="CU734" s="52"/>
      <c r="CV734" s="52"/>
      <c r="CW734" s="52"/>
      <c r="CX734" s="52"/>
    </row>
    <row r="735" spans="3:102" ht="15">
      <c r="C735" s="52"/>
      <c r="D735" s="52"/>
      <c r="E735" s="52"/>
      <c r="F735" s="52"/>
      <c r="G735" s="52"/>
      <c r="H735" s="52"/>
      <c r="I735" s="52"/>
      <c r="J735" s="52"/>
      <c r="K735" s="52"/>
      <c r="L735" s="52"/>
      <c r="M735" s="52"/>
      <c r="N735" s="52"/>
      <c r="O735" s="110"/>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c r="BA735" s="52"/>
      <c r="BB735" s="52"/>
      <c r="BC735" s="52"/>
      <c r="BD735" s="52"/>
      <c r="BE735" s="52"/>
      <c r="BF735" s="52"/>
      <c r="BG735" s="52"/>
      <c r="BH735" s="52"/>
      <c r="BI735" s="52"/>
      <c r="BJ735" s="52"/>
      <c r="BK735" s="52"/>
      <c r="BL735" s="52"/>
      <c r="BM735" s="52"/>
      <c r="BN735" s="52"/>
      <c r="BO735" s="52"/>
      <c r="BP735" s="52"/>
      <c r="BQ735" s="52"/>
      <c r="BR735" s="52"/>
      <c r="BS735" s="52"/>
      <c r="BT735" s="52"/>
      <c r="BU735" s="52"/>
      <c r="BV735" s="52"/>
      <c r="BW735" s="52"/>
      <c r="BX735" s="52"/>
      <c r="BY735" s="52"/>
      <c r="BZ735" s="52"/>
      <c r="CA735" s="52"/>
      <c r="CB735" s="52"/>
      <c r="CC735" s="52"/>
      <c r="CD735" s="52"/>
      <c r="CE735" s="52"/>
      <c r="CF735" s="52"/>
      <c r="CG735" s="52"/>
      <c r="CH735" s="52"/>
      <c r="CI735" s="52"/>
      <c r="CJ735" s="52"/>
      <c r="CK735" s="52"/>
      <c r="CL735" s="52"/>
      <c r="CM735" s="52"/>
      <c r="CN735" s="52"/>
      <c r="CO735" s="52"/>
      <c r="CP735" s="52"/>
      <c r="CQ735" s="52"/>
      <c r="CR735" s="52"/>
      <c r="CS735" s="52"/>
      <c r="CT735" s="52"/>
      <c r="CU735" s="52"/>
      <c r="CV735" s="52"/>
      <c r="CW735" s="52"/>
      <c r="CX735" s="52"/>
    </row>
    <row r="736" spans="3:102" ht="15">
      <c r="C736" s="52"/>
      <c r="D736" s="52"/>
      <c r="E736" s="52"/>
      <c r="F736" s="52"/>
      <c r="G736" s="52"/>
      <c r="H736" s="52"/>
      <c r="I736" s="52"/>
      <c r="J736" s="52"/>
      <c r="K736" s="52"/>
      <c r="L736" s="52"/>
      <c r="M736" s="52"/>
      <c r="N736" s="52"/>
      <c r="O736" s="110"/>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row>
    <row r="737" spans="3:102" ht="15">
      <c r="C737" s="52"/>
      <c r="D737" s="52"/>
      <c r="E737" s="52"/>
      <c r="F737" s="52"/>
      <c r="G737" s="52"/>
      <c r="H737" s="52"/>
      <c r="I737" s="52"/>
      <c r="J737" s="52"/>
      <c r="K737" s="52"/>
      <c r="L737" s="52"/>
      <c r="M737" s="52"/>
      <c r="N737" s="52"/>
      <c r="O737" s="110"/>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c r="BS737" s="52"/>
      <c r="BT737" s="52"/>
      <c r="BU737" s="52"/>
      <c r="BV737" s="52"/>
      <c r="BW737" s="52"/>
      <c r="BX737" s="52"/>
      <c r="BY737" s="52"/>
      <c r="BZ737" s="52"/>
      <c r="CA737" s="52"/>
      <c r="CB737" s="52"/>
      <c r="CC737" s="52"/>
      <c r="CD737" s="52"/>
      <c r="CE737" s="52"/>
      <c r="CF737" s="52"/>
      <c r="CG737" s="52"/>
      <c r="CH737" s="52"/>
      <c r="CI737" s="52"/>
      <c r="CJ737" s="52"/>
      <c r="CK737" s="52"/>
      <c r="CL737" s="52"/>
      <c r="CM737" s="52"/>
      <c r="CN737" s="52"/>
      <c r="CO737" s="52"/>
      <c r="CP737" s="52"/>
      <c r="CQ737" s="52"/>
      <c r="CR737" s="52"/>
      <c r="CS737" s="52"/>
      <c r="CT737" s="52"/>
      <c r="CU737" s="52"/>
      <c r="CV737" s="52"/>
      <c r="CW737" s="52"/>
      <c r="CX737" s="52"/>
    </row>
    <row r="738" spans="3:102" ht="15">
      <c r="C738" s="52"/>
      <c r="D738" s="52"/>
      <c r="E738" s="52"/>
      <c r="F738" s="52"/>
      <c r="G738" s="52"/>
      <c r="H738" s="52"/>
      <c r="I738" s="52"/>
      <c r="J738" s="52"/>
      <c r="K738" s="52"/>
      <c r="L738" s="52"/>
      <c r="M738" s="52"/>
      <c r="N738" s="52"/>
      <c r="O738" s="110"/>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c r="BA738" s="52"/>
      <c r="BB738" s="52"/>
      <c r="BC738" s="52"/>
      <c r="BD738" s="52"/>
      <c r="BE738" s="52"/>
      <c r="BF738" s="52"/>
      <c r="BG738" s="52"/>
      <c r="BH738" s="52"/>
      <c r="BI738" s="52"/>
      <c r="BJ738" s="52"/>
      <c r="BK738" s="52"/>
      <c r="BL738" s="52"/>
      <c r="BM738" s="52"/>
      <c r="BN738" s="52"/>
      <c r="BO738" s="52"/>
      <c r="BP738" s="52"/>
      <c r="BQ738" s="52"/>
      <c r="BR738" s="52"/>
      <c r="BS738" s="52"/>
      <c r="BT738" s="52"/>
      <c r="BU738" s="52"/>
      <c r="BV738" s="52"/>
      <c r="BW738" s="52"/>
      <c r="BX738" s="52"/>
      <c r="BY738" s="52"/>
      <c r="BZ738" s="52"/>
      <c r="CA738" s="52"/>
      <c r="CB738" s="52"/>
      <c r="CC738" s="52"/>
      <c r="CD738" s="52"/>
      <c r="CE738" s="52"/>
      <c r="CF738" s="52"/>
      <c r="CG738" s="52"/>
      <c r="CH738" s="52"/>
      <c r="CI738" s="52"/>
      <c r="CJ738" s="52"/>
      <c r="CK738" s="52"/>
      <c r="CL738" s="52"/>
      <c r="CM738" s="52"/>
      <c r="CN738" s="52"/>
      <c r="CO738" s="52"/>
      <c r="CP738" s="52"/>
      <c r="CQ738" s="52"/>
      <c r="CR738" s="52"/>
      <c r="CS738" s="52"/>
      <c r="CT738" s="52"/>
      <c r="CU738" s="52"/>
      <c r="CV738" s="52"/>
      <c r="CW738" s="52"/>
      <c r="CX738" s="52"/>
    </row>
    <row r="739" spans="3:102" ht="15">
      <c r="C739" s="52"/>
      <c r="D739" s="52"/>
      <c r="E739" s="52"/>
      <c r="F739" s="52"/>
      <c r="G739" s="52"/>
      <c r="H739" s="52"/>
      <c r="I739" s="52"/>
      <c r="J739" s="52"/>
      <c r="K739" s="52"/>
      <c r="L739" s="52"/>
      <c r="M739" s="52"/>
      <c r="N739" s="52"/>
      <c r="O739" s="110"/>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c r="BC739" s="52"/>
      <c r="BD739" s="52"/>
      <c r="BE739" s="52"/>
      <c r="BF739" s="52"/>
      <c r="BG739" s="52"/>
      <c r="BH739" s="52"/>
      <c r="BI739" s="52"/>
      <c r="BJ739" s="52"/>
      <c r="BK739" s="52"/>
      <c r="BL739" s="52"/>
      <c r="BM739" s="52"/>
      <c r="BN739" s="52"/>
      <c r="BO739" s="52"/>
      <c r="BP739" s="52"/>
      <c r="BQ739" s="52"/>
      <c r="BR739" s="52"/>
      <c r="BS739" s="52"/>
      <c r="BT739" s="52"/>
      <c r="BU739" s="52"/>
      <c r="BV739" s="52"/>
      <c r="BW739" s="52"/>
      <c r="BX739" s="52"/>
      <c r="BY739" s="52"/>
      <c r="BZ739" s="52"/>
      <c r="CA739" s="52"/>
      <c r="CB739" s="52"/>
      <c r="CC739" s="52"/>
      <c r="CD739" s="52"/>
      <c r="CE739" s="52"/>
      <c r="CF739" s="52"/>
      <c r="CG739" s="52"/>
      <c r="CH739" s="52"/>
      <c r="CI739" s="52"/>
      <c r="CJ739" s="52"/>
      <c r="CK739" s="52"/>
      <c r="CL739" s="52"/>
      <c r="CM739" s="52"/>
      <c r="CN739" s="52"/>
      <c r="CO739" s="52"/>
      <c r="CP739" s="52"/>
      <c r="CQ739" s="52"/>
      <c r="CR739" s="52"/>
      <c r="CS739" s="52"/>
      <c r="CT739" s="52"/>
      <c r="CU739" s="52"/>
      <c r="CV739" s="52"/>
      <c r="CW739" s="52"/>
      <c r="CX739" s="52"/>
    </row>
    <row r="740" spans="3:102" ht="15">
      <c r="C740" s="52"/>
      <c r="D740" s="52"/>
      <c r="E740" s="52"/>
      <c r="F740" s="52"/>
      <c r="G740" s="52"/>
      <c r="H740" s="52"/>
      <c r="I740" s="52"/>
      <c r="J740" s="52"/>
      <c r="K740" s="52"/>
      <c r="L740" s="52"/>
      <c r="M740" s="52"/>
      <c r="N740" s="52"/>
      <c r="O740" s="110"/>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c r="BS740" s="52"/>
      <c r="BT740" s="52"/>
      <c r="BU740" s="52"/>
      <c r="BV740" s="52"/>
      <c r="BW740" s="52"/>
      <c r="BX740" s="52"/>
      <c r="BY740" s="52"/>
      <c r="BZ740" s="52"/>
      <c r="CA740" s="52"/>
      <c r="CB740" s="52"/>
      <c r="CC740" s="52"/>
      <c r="CD740" s="52"/>
      <c r="CE740" s="52"/>
      <c r="CF740" s="52"/>
      <c r="CG740" s="52"/>
      <c r="CH740" s="52"/>
      <c r="CI740" s="52"/>
      <c r="CJ740" s="52"/>
      <c r="CK740" s="52"/>
      <c r="CL740" s="52"/>
      <c r="CM740" s="52"/>
      <c r="CN740" s="52"/>
      <c r="CO740" s="52"/>
      <c r="CP740" s="52"/>
      <c r="CQ740" s="52"/>
      <c r="CR740" s="52"/>
      <c r="CS740" s="52"/>
      <c r="CT740" s="52"/>
      <c r="CU740" s="52"/>
      <c r="CV740" s="52"/>
      <c r="CW740" s="52"/>
      <c r="CX740" s="52"/>
    </row>
    <row r="741" spans="3:102" ht="15">
      <c r="C741" s="52"/>
      <c r="D741" s="52"/>
      <c r="E741" s="52"/>
      <c r="F741" s="52"/>
      <c r="G741" s="52"/>
      <c r="H741" s="52"/>
      <c r="I741" s="52"/>
      <c r="J741" s="52"/>
      <c r="K741" s="52"/>
      <c r="L741" s="52"/>
      <c r="M741" s="52"/>
      <c r="N741" s="52"/>
      <c r="O741" s="110"/>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c r="BC741" s="52"/>
      <c r="BD741" s="52"/>
      <c r="BE741" s="52"/>
      <c r="BF741" s="52"/>
      <c r="BG741" s="52"/>
      <c r="BH741" s="52"/>
      <c r="BI741" s="52"/>
      <c r="BJ741" s="52"/>
      <c r="BK741" s="52"/>
      <c r="BL741" s="52"/>
      <c r="BM741" s="52"/>
      <c r="BN741" s="52"/>
      <c r="BO741" s="52"/>
      <c r="BP741" s="52"/>
      <c r="BQ741" s="52"/>
      <c r="BR741" s="52"/>
      <c r="BS741" s="52"/>
      <c r="BT741" s="52"/>
      <c r="BU741" s="52"/>
      <c r="BV741" s="52"/>
      <c r="BW741" s="52"/>
      <c r="BX741" s="52"/>
      <c r="BY741" s="52"/>
      <c r="BZ741" s="52"/>
      <c r="CA741" s="52"/>
      <c r="CB741" s="52"/>
      <c r="CC741" s="52"/>
      <c r="CD741" s="52"/>
      <c r="CE741" s="52"/>
      <c r="CF741" s="52"/>
      <c r="CG741" s="52"/>
      <c r="CH741" s="52"/>
      <c r="CI741" s="52"/>
      <c r="CJ741" s="52"/>
      <c r="CK741" s="52"/>
      <c r="CL741" s="52"/>
      <c r="CM741" s="52"/>
      <c r="CN741" s="52"/>
      <c r="CO741" s="52"/>
      <c r="CP741" s="52"/>
      <c r="CQ741" s="52"/>
      <c r="CR741" s="52"/>
      <c r="CS741" s="52"/>
      <c r="CT741" s="52"/>
      <c r="CU741" s="52"/>
      <c r="CV741" s="52"/>
      <c r="CW741" s="52"/>
      <c r="CX741" s="52"/>
    </row>
    <row r="742" spans="3:102" ht="15">
      <c r="C742" s="52"/>
      <c r="D742" s="52"/>
      <c r="E742" s="52"/>
      <c r="F742" s="52"/>
      <c r="G742" s="52"/>
      <c r="H742" s="52"/>
      <c r="I742" s="52"/>
      <c r="J742" s="52"/>
      <c r="K742" s="52"/>
      <c r="L742" s="52"/>
      <c r="M742" s="52"/>
      <c r="N742" s="52"/>
      <c r="O742" s="110"/>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c r="BS742" s="52"/>
      <c r="BT742" s="52"/>
      <c r="BU742" s="52"/>
      <c r="BV742" s="52"/>
      <c r="BW742" s="52"/>
      <c r="BX742" s="52"/>
      <c r="BY742" s="52"/>
      <c r="BZ742" s="52"/>
      <c r="CA742" s="52"/>
      <c r="CB742" s="52"/>
      <c r="CC742" s="52"/>
      <c r="CD742" s="52"/>
      <c r="CE742" s="52"/>
      <c r="CF742" s="52"/>
      <c r="CG742" s="52"/>
      <c r="CH742" s="52"/>
      <c r="CI742" s="52"/>
      <c r="CJ742" s="52"/>
      <c r="CK742" s="52"/>
      <c r="CL742" s="52"/>
      <c r="CM742" s="52"/>
      <c r="CN742" s="52"/>
      <c r="CO742" s="52"/>
      <c r="CP742" s="52"/>
      <c r="CQ742" s="52"/>
      <c r="CR742" s="52"/>
      <c r="CS742" s="52"/>
      <c r="CT742" s="52"/>
      <c r="CU742" s="52"/>
      <c r="CV742" s="52"/>
      <c r="CW742" s="52"/>
      <c r="CX742" s="52"/>
    </row>
    <row r="743" spans="3:102" ht="15">
      <c r="C743" s="52"/>
      <c r="D743" s="52"/>
      <c r="E743" s="52"/>
      <c r="F743" s="52"/>
      <c r="G743" s="52"/>
      <c r="H743" s="52"/>
      <c r="I743" s="52"/>
      <c r="J743" s="52"/>
      <c r="K743" s="52"/>
      <c r="L743" s="52"/>
      <c r="M743" s="52"/>
      <c r="N743" s="52"/>
      <c r="O743" s="110"/>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c r="BC743" s="52"/>
      <c r="BD743" s="52"/>
      <c r="BE743" s="52"/>
      <c r="BF743" s="52"/>
      <c r="BG743" s="52"/>
      <c r="BH743" s="52"/>
      <c r="BI743" s="52"/>
      <c r="BJ743" s="52"/>
      <c r="BK743" s="52"/>
      <c r="BL743" s="52"/>
      <c r="BM743" s="52"/>
      <c r="BN743" s="52"/>
      <c r="BO743" s="52"/>
      <c r="BP743" s="52"/>
      <c r="BQ743" s="52"/>
      <c r="BR743" s="52"/>
      <c r="BS743" s="52"/>
      <c r="BT743" s="52"/>
      <c r="BU743" s="52"/>
      <c r="BV743" s="52"/>
      <c r="BW743" s="52"/>
      <c r="BX743" s="52"/>
      <c r="BY743" s="52"/>
      <c r="BZ743" s="52"/>
      <c r="CA743" s="52"/>
      <c r="CB743" s="52"/>
      <c r="CC743" s="52"/>
      <c r="CD743" s="52"/>
      <c r="CE743" s="52"/>
      <c r="CF743" s="52"/>
      <c r="CG743" s="52"/>
      <c r="CH743" s="52"/>
      <c r="CI743" s="52"/>
      <c r="CJ743" s="52"/>
      <c r="CK743" s="52"/>
      <c r="CL743" s="52"/>
      <c r="CM743" s="52"/>
      <c r="CN743" s="52"/>
      <c r="CO743" s="52"/>
      <c r="CP743" s="52"/>
      <c r="CQ743" s="52"/>
      <c r="CR743" s="52"/>
      <c r="CS743" s="52"/>
      <c r="CT743" s="52"/>
      <c r="CU743" s="52"/>
      <c r="CV743" s="52"/>
      <c r="CW743" s="52"/>
      <c r="CX743" s="52"/>
    </row>
    <row r="744" spans="3:102" ht="15">
      <c r="C744" s="52"/>
      <c r="D744" s="52"/>
      <c r="E744" s="52"/>
      <c r="F744" s="52"/>
      <c r="G744" s="52"/>
      <c r="H744" s="52"/>
      <c r="I744" s="52"/>
      <c r="J744" s="52"/>
      <c r="K744" s="52"/>
      <c r="L744" s="52"/>
      <c r="M744" s="52"/>
      <c r="N744" s="52"/>
      <c r="O744" s="110"/>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c r="BC744" s="52"/>
      <c r="BD744" s="52"/>
      <c r="BE744" s="52"/>
      <c r="BF744" s="52"/>
      <c r="BG744" s="52"/>
      <c r="BH744" s="52"/>
      <c r="BI744" s="52"/>
      <c r="BJ744" s="52"/>
      <c r="BK744" s="52"/>
      <c r="BL744" s="52"/>
      <c r="BM744" s="52"/>
      <c r="BN744" s="52"/>
      <c r="BO744" s="52"/>
      <c r="BP744" s="52"/>
      <c r="BQ744" s="52"/>
      <c r="BR744" s="52"/>
      <c r="BS744" s="52"/>
      <c r="BT744" s="52"/>
      <c r="BU744" s="52"/>
      <c r="BV744" s="52"/>
      <c r="BW744" s="52"/>
      <c r="BX744" s="52"/>
      <c r="BY744" s="52"/>
      <c r="BZ744" s="52"/>
      <c r="CA744" s="52"/>
      <c r="CB744" s="52"/>
      <c r="CC744" s="52"/>
      <c r="CD744" s="52"/>
      <c r="CE744" s="52"/>
      <c r="CF744" s="52"/>
      <c r="CG744" s="52"/>
      <c r="CH744" s="52"/>
      <c r="CI744" s="52"/>
      <c r="CJ744" s="52"/>
      <c r="CK744" s="52"/>
      <c r="CL744" s="52"/>
      <c r="CM744" s="52"/>
      <c r="CN744" s="52"/>
      <c r="CO744" s="52"/>
      <c r="CP744" s="52"/>
      <c r="CQ744" s="52"/>
      <c r="CR744" s="52"/>
      <c r="CS744" s="52"/>
      <c r="CT744" s="52"/>
      <c r="CU744" s="52"/>
      <c r="CV744" s="52"/>
      <c r="CW744" s="52"/>
      <c r="CX744" s="52"/>
    </row>
    <row r="745" spans="3:102" ht="15">
      <c r="C745" s="52"/>
      <c r="D745" s="52"/>
      <c r="E745" s="52"/>
      <c r="F745" s="52"/>
      <c r="G745" s="52"/>
      <c r="H745" s="52"/>
      <c r="I745" s="52"/>
      <c r="J745" s="52"/>
      <c r="K745" s="52"/>
      <c r="L745" s="52"/>
      <c r="M745" s="52"/>
      <c r="N745" s="52"/>
      <c r="O745" s="110"/>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U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row>
    <row r="746" spans="3:102" ht="15">
      <c r="C746" s="52"/>
      <c r="D746" s="52"/>
      <c r="E746" s="52"/>
      <c r="F746" s="52"/>
      <c r="G746" s="52"/>
      <c r="H746" s="52"/>
      <c r="I746" s="52"/>
      <c r="J746" s="52"/>
      <c r="K746" s="52"/>
      <c r="L746" s="52"/>
      <c r="M746" s="52"/>
      <c r="N746" s="52"/>
      <c r="O746" s="110"/>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c r="BS746" s="52"/>
      <c r="BT746" s="52"/>
      <c r="BU746" s="52"/>
      <c r="BV746" s="52"/>
      <c r="BW746" s="52"/>
      <c r="BX746" s="52"/>
      <c r="BY746" s="52"/>
      <c r="BZ746" s="52"/>
      <c r="CA746" s="52"/>
      <c r="CB746" s="52"/>
      <c r="CC746" s="52"/>
      <c r="CD746" s="52"/>
      <c r="CE746" s="52"/>
      <c r="CF746" s="52"/>
      <c r="CG746" s="52"/>
      <c r="CH746" s="52"/>
      <c r="CI746" s="52"/>
      <c r="CJ746" s="52"/>
      <c r="CK746" s="52"/>
      <c r="CL746" s="52"/>
      <c r="CM746" s="52"/>
      <c r="CN746" s="52"/>
      <c r="CO746" s="52"/>
      <c r="CP746" s="52"/>
      <c r="CQ746" s="52"/>
      <c r="CR746" s="52"/>
      <c r="CS746" s="52"/>
      <c r="CT746" s="52"/>
      <c r="CU746" s="52"/>
      <c r="CV746" s="52"/>
      <c r="CW746" s="52"/>
      <c r="CX746" s="52"/>
    </row>
    <row r="747" spans="3:102" ht="15">
      <c r="C747" s="52"/>
      <c r="D747" s="52"/>
      <c r="E747" s="52"/>
      <c r="F747" s="52"/>
      <c r="G747" s="52"/>
      <c r="H747" s="52"/>
      <c r="I747" s="52"/>
      <c r="J747" s="52"/>
      <c r="K747" s="52"/>
      <c r="L747" s="52"/>
      <c r="M747" s="52"/>
      <c r="N747" s="52"/>
      <c r="O747" s="110"/>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c r="BS747" s="52"/>
      <c r="BT747" s="52"/>
      <c r="BU747" s="52"/>
      <c r="BV747" s="52"/>
      <c r="BW747" s="52"/>
      <c r="BX747" s="52"/>
      <c r="BY747" s="52"/>
      <c r="BZ747" s="52"/>
      <c r="CA747" s="52"/>
      <c r="CB747" s="52"/>
      <c r="CC747" s="52"/>
      <c r="CD747" s="52"/>
      <c r="CE747" s="52"/>
      <c r="CF747" s="52"/>
      <c r="CG747" s="52"/>
      <c r="CH747" s="52"/>
      <c r="CI747" s="52"/>
      <c r="CJ747" s="52"/>
      <c r="CK747" s="52"/>
      <c r="CL747" s="52"/>
      <c r="CM747" s="52"/>
      <c r="CN747" s="52"/>
      <c r="CO747" s="52"/>
      <c r="CP747" s="52"/>
      <c r="CQ747" s="52"/>
      <c r="CR747" s="52"/>
      <c r="CS747" s="52"/>
      <c r="CT747" s="52"/>
      <c r="CU747" s="52"/>
      <c r="CV747" s="52"/>
      <c r="CW747" s="52"/>
      <c r="CX747" s="52"/>
    </row>
    <row r="748" spans="3:102" ht="15">
      <c r="C748" s="52"/>
      <c r="D748" s="52"/>
      <c r="E748" s="52"/>
      <c r="F748" s="52"/>
      <c r="G748" s="52"/>
      <c r="H748" s="52"/>
      <c r="I748" s="52"/>
      <c r="J748" s="52"/>
      <c r="K748" s="52"/>
      <c r="L748" s="52"/>
      <c r="M748" s="52"/>
      <c r="N748" s="52"/>
      <c r="O748" s="110"/>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c r="BS748" s="52"/>
      <c r="BT748" s="52"/>
      <c r="BU748" s="52"/>
      <c r="BV748" s="52"/>
      <c r="BW748" s="52"/>
      <c r="BX748" s="52"/>
      <c r="BY748" s="52"/>
      <c r="BZ748" s="52"/>
      <c r="CA748" s="52"/>
      <c r="CB748" s="52"/>
      <c r="CC748" s="52"/>
      <c r="CD748" s="52"/>
      <c r="CE748" s="52"/>
      <c r="CF748" s="52"/>
      <c r="CG748" s="52"/>
      <c r="CH748" s="52"/>
      <c r="CI748" s="52"/>
      <c r="CJ748" s="52"/>
      <c r="CK748" s="52"/>
      <c r="CL748" s="52"/>
      <c r="CM748" s="52"/>
      <c r="CN748" s="52"/>
      <c r="CO748" s="52"/>
      <c r="CP748" s="52"/>
      <c r="CQ748" s="52"/>
      <c r="CR748" s="52"/>
      <c r="CS748" s="52"/>
      <c r="CT748" s="52"/>
      <c r="CU748" s="52"/>
      <c r="CV748" s="52"/>
      <c r="CW748" s="52"/>
      <c r="CX748" s="52"/>
    </row>
    <row r="749" spans="3:102" ht="15">
      <c r="C749" s="52"/>
      <c r="D749" s="52"/>
      <c r="E749" s="52"/>
      <c r="F749" s="52"/>
      <c r="G749" s="52"/>
      <c r="H749" s="52"/>
      <c r="I749" s="52"/>
      <c r="J749" s="52"/>
      <c r="K749" s="52"/>
      <c r="L749" s="52"/>
      <c r="M749" s="52"/>
      <c r="N749" s="52"/>
      <c r="O749" s="110"/>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c r="BS749" s="52"/>
      <c r="BT749" s="52"/>
      <c r="BU749" s="52"/>
      <c r="BV749" s="52"/>
      <c r="BW749" s="52"/>
      <c r="BX749" s="52"/>
      <c r="BY749" s="52"/>
      <c r="BZ749" s="52"/>
      <c r="CA749" s="52"/>
      <c r="CB749" s="52"/>
      <c r="CC749" s="52"/>
      <c r="CD749" s="52"/>
      <c r="CE749" s="52"/>
      <c r="CF749" s="52"/>
      <c r="CG749" s="52"/>
      <c r="CH749" s="52"/>
      <c r="CI749" s="52"/>
      <c r="CJ749" s="52"/>
      <c r="CK749" s="52"/>
      <c r="CL749" s="52"/>
      <c r="CM749" s="52"/>
      <c r="CN749" s="52"/>
      <c r="CO749" s="52"/>
      <c r="CP749" s="52"/>
      <c r="CQ749" s="52"/>
      <c r="CR749" s="52"/>
      <c r="CS749" s="52"/>
      <c r="CT749" s="52"/>
      <c r="CU749" s="52"/>
      <c r="CV749" s="52"/>
      <c r="CW749" s="52"/>
      <c r="CX749" s="52"/>
    </row>
    <row r="750" spans="3:102" ht="15">
      <c r="C750" s="52"/>
      <c r="D750" s="52"/>
      <c r="E750" s="52"/>
      <c r="F750" s="52"/>
      <c r="G750" s="52"/>
      <c r="H750" s="52"/>
      <c r="I750" s="52"/>
      <c r="J750" s="52"/>
      <c r="K750" s="52"/>
      <c r="L750" s="52"/>
      <c r="M750" s="52"/>
      <c r="N750" s="52"/>
      <c r="O750" s="110"/>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c r="BA750" s="52"/>
      <c r="BB750" s="52"/>
      <c r="BC750" s="52"/>
      <c r="BD750" s="52"/>
      <c r="BE750" s="52"/>
      <c r="BF750" s="52"/>
      <c r="BG750" s="52"/>
      <c r="BH750" s="52"/>
      <c r="BI750" s="52"/>
      <c r="BJ750" s="52"/>
      <c r="BK750" s="52"/>
      <c r="BL750" s="52"/>
      <c r="BM750" s="52"/>
      <c r="BN750" s="52"/>
      <c r="BO750" s="52"/>
      <c r="BP750" s="52"/>
      <c r="BQ750" s="52"/>
      <c r="BR750" s="52"/>
      <c r="BS750" s="52"/>
      <c r="BT750" s="52"/>
      <c r="BU750" s="52"/>
      <c r="BV750" s="52"/>
      <c r="BW750" s="52"/>
      <c r="BX750" s="52"/>
      <c r="BY750" s="52"/>
      <c r="BZ750" s="52"/>
      <c r="CA750" s="52"/>
      <c r="CB750" s="52"/>
      <c r="CC750" s="52"/>
      <c r="CD750" s="52"/>
      <c r="CE750" s="52"/>
      <c r="CF750" s="52"/>
      <c r="CG750" s="52"/>
      <c r="CH750" s="52"/>
      <c r="CI750" s="52"/>
      <c r="CJ750" s="52"/>
      <c r="CK750" s="52"/>
      <c r="CL750" s="52"/>
      <c r="CM750" s="52"/>
      <c r="CN750" s="52"/>
      <c r="CO750" s="52"/>
      <c r="CP750" s="52"/>
      <c r="CQ750" s="52"/>
      <c r="CR750" s="52"/>
      <c r="CS750" s="52"/>
      <c r="CT750" s="52"/>
      <c r="CU750" s="52"/>
      <c r="CV750" s="52"/>
      <c r="CW750" s="52"/>
      <c r="CX750" s="52"/>
    </row>
    <row r="751" spans="3:102" ht="15">
      <c r="C751" s="52"/>
      <c r="D751" s="52"/>
      <c r="E751" s="52"/>
      <c r="F751" s="52"/>
      <c r="G751" s="52"/>
      <c r="H751" s="52"/>
      <c r="I751" s="52"/>
      <c r="J751" s="52"/>
      <c r="K751" s="52"/>
      <c r="L751" s="52"/>
      <c r="M751" s="52"/>
      <c r="N751" s="52"/>
      <c r="O751" s="110"/>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c r="BA751" s="52"/>
      <c r="BB751" s="52"/>
      <c r="BC751" s="52"/>
      <c r="BD751" s="52"/>
      <c r="BE751" s="52"/>
      <c r="BF751" s="52"/>
      <c r="BG751" s="52"/>
      <c r="BH751" s="52"/>
      <c r="BI751" s="52"/>
      <c r="BJ751" s="52"/>
      <c r="BK751" s="52"/>
      <c r="BL751" s="52"/>
      <c r="BM751" s="52"/>
      <c r="BN751" s="52"/>
      <c r="BO751" s="52"/>
      <c r="BP751" s="52"/>
      <c r="BQ751" s="52"/>
      <c r="BR751" s="52"/>
      <c r="BS751" s="52"/>
      <c r="BT751" s="52"/>
      <c r="BU751" s="52"/>
      <c r="BV751" s="52"/>
      <c r="BW751" s="52"/>
      <c r="BX751" s="52"/>
      <c r="BY751" s="52"/>
      <c r="BZ751" s="52"/>
      <c r="CA751" s="52"/>
      <c r="CB751" s="52"/>
      <c r="CC751" s="52"/>
      <c r="CD751" s="52"/>
      <c r="CE751" s="52"/>
      <c r="CF751" s="52"/>
      <c r="CG751" s="52"/>
      <c r="CH751" s="52"/>
      <c r="CI751" s="52"/>
      <c r="CJ751" s="52"/>
      <c r="CK751" s="52"/>
      <c r="CL751" s="52"/>
      <c r="CM751" s="52"/>
      <c r="CN751" s="52"/>
      <c r="CO751" s="52"/>
      <c r="CP751" s="52"/>
      <c r="CQ751" s="52"/>
      <c r="CR751" s="52"/>
      <c r="CS751" s="52"/>
      <c r="CT751" s="52"/>
      <c r="CU751" s="52"/>
      <c r="CV751" s="52"/>
      <c r="CW751" s="52"/>
      <c r="CX751" s="52"/>
    </row>
    <row r="752" spans="3:102" ht="15">
      <c r="C752" s="52"/>
      <c r="D752" s="52"/>
      <c r="E752" s="52"/>
      <c r="F752" s="52"/>
      <c r="G752" s="52"/>
      <c r="H752" s="52"/>
      <c r="I752" s="52"/>
      <c r="J752" s="52"/>
      <c r="K752" s="52"/>
      <c r="L752" s="52"/>
      <c r="M752" s="52"/>
      <c r="N752" s="52"/>
      <c r="O752" s="110"/>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c r="BA752" s="52"/>
      <c r="BB752" s="52"/>
      <c r="BC752" s="52"/>
      <c r="BD752" s="52"/>
      <c r="BE752" s="52"/>
      <c r="BF752" s="52"/>
      <c r="BG752" s="52"/>
      <c r="BH752" s="52"/>
      <c r="BI752" s="52"/>
      <c r="BJ752" s="52"/>
      <c r="BK752" s="52"/>
      <c r="BL752" s="52"/>
      <c r="BM752" s="52"/>
      <c r="BN752" s="52"/>
      <c r="BO752" s="52"/>
      <c r="BP752" s="52"/>
      <c r="BQ752" s="52"/>
      <c r="BR752" s="52"/>
      <c r="BS752" s="52"/>
      <c r="BT752" s="52"/>
      <c r="BU752" s="52"/>
      <c r="BV752" s="52"/>
      <c r="BW752" s="52"/>
      <c r="BX752" s="52"/>
      <c r="BY752" s="52"/>
      <c r="BZ752" s="52"/>
      <c r="CA752" s="52"/>
      <c r="CB752" s="52"/>
      <c r="CC752" s="52"/>
      <c r="CD752" s="52"/>
      <c r="CE752" s="52"/>
      <c r="CF752" s="52"/>
      <c r="CG752" s="52"/>
      <c r="CH752" s="52"/>
      <c r="CI752" s="52"/>
      <c r="CJ752" s="52"/>
      <c r="CK752" s="52"/>
      <c r="CL752" s="52"/>
      <c r="CM752" s="52"/>
      <c r="CN752" s="52"/>
      <c r="CO752" s="52"/>
      <c r="CP752" s="52"/>
      <c r="CQ752" s="52"/>
      <c r="CR752" s="52"/>
      <c r="CS752" s="52"/>
      <c r="CT752" s="52"/>
      <c r="CU752" s="52"/>
      <c r="CV752" s="52"/>
      <c r="CW752" s="52"/>
      <c r="CX752" s="52"/>
    </row>
    <row r="753" spans="3:102" ht="15">
      <c r="C753" s="52"/>
      <c r="D753" s="52"/>
      <c r="E753" s="52"/>
      <c r="F753" s="52"/>
      <c r="G753" s="52"/>
      <c r="H753" s="52"/>
      <c r="I753" s="52"/>
      <c r="J753" s="52"/>
      <c r="K753" s="52"/>
      <c r="L753" s="52"/>
      <c r="M753" s="52"/>
      <c r="N753" s="52"/>
      <c r="O753" s="110"/>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c r="BA753" s="52"/>
      <c r="BB753" s="52"/>
      <c r="BC753" s="52"/>
      <c r="BD753" s="52"/>
      <c r="BE753" s="52"/>
      <c r="BF753" s="52"/>
      <c r="BG753" s="52"/>
      <c r="BH753" s="52"/>
      <c r="BI753" s="52"/>
      <c r="BJ753" s="52"/>
      <c r="BK753" s="52"/>
      <c r="BL753" s="52"/>
      <c r="BM753" s="52"/>
      <c r="BN753" s="52"/>
      <c r="BO753" s="52"/>
      <c r="BP753" s="52"/>
      <c r="BQ753" s="52"/>
      <c r="BR753" s="52"/>
      <c r="BS753" s="52"/>
      <c r="BT753" s="52"/>
      <c r="BU753" s="52"/>
      <c r="BV753" s="52"/>
      <c r="BW753" s="52"/>
      <c r="BX753" s="52"/>
      <c r="BY753" s="52"/>
      <c r="BZ753" s="52"/>
      <c r="CA753" s="52"/>
      <c r="CB753" s="52"/>
      <c r="CC753" s="52"/>
      <c r="CD753" s="52"/>
      <c r="CE753" s="52"/>
      <c r="CF753" s="52"/>
      <c r="CG753" s="52"/>
      <c r="CH753" s="52"/>
      <c r="CI753" s="52"/>
      <c r="CJ753" s="52"/>
      <c r="CK753" s="52"/>
      <c r="CL753" s="52"/>
      <c r="CM753" s="52"/>
      <c r="CN753" s="52"/>
      <c r="CO753" s="52"/>
      <c r="CP753" s="52"/>
      <c r="CQ753" s="52"/>
      <c r="CR753" s="52"/>
      <c r="CS753" s="52"/>
      <c r="CT753" s="52"/>
      <c r="CU753" s="52"/>
      <c r="CV753" s="52"/>
      <c r="CW753" s="52"/>
      <c r="CX753" s="52"/>
    </row>
    <row r="754" spans="3:102" ht="15">
      <c r="C754" s="52"/>
      <c r="D754" s="52"/>
      <c r="E754" s="52"/>
      <c r="F754" s="52"/>
      <c r="G754" s="52"/>
      <c r="H754" s="52"/>
      <c r="I754" s="52"/>
      <c r="J754" s="52"/>
      <c r="K754" s="52"/>
      <c r="L754" s="52"/>
      <c r="M754" s="52"/>
      <c r="N754" s="52"/>
      <c r="O754" s="110"/>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c r="BA754" s="52"/>
      <c r="BB754" s="52"/>
      <c r="BC754" s="52"/>
      <c r="BD754" s="52"/>
      <c r="BE754" s="52"/>
      <c r="BF754" s="52"/>
      <c r="BG754" s="52"/>
      <c r="BH754" s="52"/>
      <c r="BI754" s="52"/>
      <c r="BJ754" s="52"/>
      <c r="BK754" s="52"/>
      <c r="BL754" s="52"/>
      <c r="BM754" s="52"/>
      <c r="BN754" s="52"/>
      <c r="BO754" s="52"/>
      <c r="BP754" s="52"/>
      <c r="BQ754" s="52"/>
      <c r="BR754" s="52"/>
      <c r="BS754" s="52"/>
      <c r="BT754" s="52"/>
      <c r="BU754" s="52"/>
      <c r="BV754" s="52"/>
      <c r="BW754" s="52"/>
      <c r="BX754" s="52"/>
      <c r="BY754" s="52"/>
      <c r="BZ754" s="52"/>
      <c r="CA754" s="52"/>
      <c r="CB754" s="52"/>
      <c r="CC754" s="52"/>
      <c r="CD754" s="52"/>
      <c r="CE754" s="52"/>
      <c r="CF754" s="52"/>
      <c r="CG754" s="52"/>
      <c r="CH754" s="52"/>
      <c r="CI754" s="52"/>
      <c r="CJ754" s="52"/>
      <c r="CK754" s="52"/>
      <c r="CL754" s="52"/>
      <c r="CM754" s="52"/>
      <c r="CN754" s="52"/>
      <c r="CO754" s="52"/>
      <c r="CP754" s="52"/>
      <c r="CQ754" s="52"/>
      <c r="CR754" s="52"/>
      <c r="CS754" s="52"/>
      <c r="CT754" s="52"/>
      <c r="CU754" s="52"/>
      <c r="CV754" s="52"/>
      <c r="CW754" s="52"/>
      <c r="CX754" s="52"/>
    </row>
    <row r="755" spans="3:102" ht="15">
      <c r="C755" s="52"/>
      <c r="D755" s="52"/>
      <c r="E755" s="52"/>
      <c r="F755" s="52"/>
      <c r="G755" s="52"/>
      <c r="H755" s="52"/>
      <c r="I755" s="52"/>
      <c r="J755" s="52"/>
      <c r="K755" s="52"/>
      <c r="L755" s="52"/>
      <c r="M755" s="52"/>
      <c r="N755" s="52"/>
      <c r="O755" s="110"/>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row>
    <row r="756" spans="3:102" ht="15">
      <c r="C756" s="52"/>
      <c r="D756" s="52"/>
      <c r="E756" s="52"/>
      <c r="F756" s="52"/>
      <c r="G756" s="52"/>
      <c r="H756" s="52"/>
      <c r="I756" s="52"/>
      <c r="J756" s="52"/>
      <c r="K756" s="52"/>
      <c r="L756" s="52"/>
      <c r="M756" s="52"/>
      <c r="N756" s="52"/>
      <c r="O756" s="110"/>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c r="BC756" s="52"/>
      <c r="BD756" s="52"/>
      <c r="BE756" s="52"/>
      <c r="BF756" s="52"/>
      <c r="BG756" s="52"/>
      <c r="BH756" s="52"/>
      <c r="BI756" s="52"/>
      <c r="BJ756" s="52"/>
      <c r="BK756" s="52"/>
      <c r="BL756" s="52"/>
      <c r="BM756" s="52"/>
      <c r="BN756" s="52"/>
      <c r="BO756" s="52"/>
      <c r="BP756" s="52"/>
      <c r="BQ756" s="52"/>
      <c r="BR756" s="52"/>
      <c r="BS756" s="52"/>
      <c r="BT756" s="52"/>
      <c r="BU756" s="52"/>
      <c r="BV756" s="52"/>
      <c r="BW756" s="52"/>
      <c r="BX756" s="52"/>
      <c r="BY756" s="52"/>
      <c r="BZ756" s="52"/>
      <c r="CA756" s="52"/>
      <c r="CB756" s="52"/>
      <c r="CC756" s="52"/>
      <c r="CD756" s="52"/>
      <c r="CE756" s="52"/>
      <c r="CF756" s="52"/>
      <c r="CG756" s="52"/>
      <c r="CH756" s="52"/>
      <c r="CI756" s="52"/>
      <c r="CJ756" s="52"/>
      <c r="CK756" s="52"/>
      <c r="CL756" s="52"/>
      <c r="CM756" s="52"/>
      <c r="CN756" s="52"/>
      <c r="CO756" s="52"/>
      <c r="CP756" s="52"/>
      <c r="CQ756" s="52"/>
      <c r="CR756" s="52"/>
      <c r="CS756" s="52"/>
      <c r="CT756" s="52"/>
      <c r="CU756" s="52"/>
      <c r="CV756" s="52"/>
      <c r="CW756" s="52"/>
      <c r="CX756" s="52"/>
    </row>
    <row r="757" spans="3:102" ht="15">
      <c r="C757" s="52"/>
      <c r="D757" s="52"/>
      <c r="E757" s="52"/>
      <c r="F757" s="52"/>
      <c r="G757" s="52"/>
      <c r="H757" s="52"/>
      <c r="I757" s="52"/>
      <c r="J757" s="52"/>
      <c r="K757" s="52"/>
      <c r="L757" s="52"/>
      <c r="M757" s="52"/>
      <c r="N757" s="52"/>
      <c r="O757" s="110"/>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c r="BA757" s="52"/>
      <c r="BB757" s="52"/>
      <c r="BC757" s="52"/>
      <c r="BD757" s="52"/>
      <c r="BE757" s="52"/>
      <c r="BF757" s="52"/>
      <c r="BG757" s="52"/>
      <c r="BH757" s="52"/>
      <c r="BI757" s="52"/>
      <c r="BJ757" s="52"/>
      <c r="BK757" s="52"/>
      <c r="BL757" s="52"/>
      <c r="BM757" s="52"/>
      <c r="BN757" s="52"/>
      <c r="BO757" s="52"/>
      <c r="BP757" s="52"/>
      <c r="BQ757" s="52"/>
      <c r="BR757" s="52"/>
      <c r="BS757" s="52"/>
      <c r="BT757" s="52"/>
      <c r="BU757" s="52"/>
      <c r="BV757" s="52"/>
      <c r="BW757" s="52"/>
      <c r="BX757" s="52"/>
      <c r="BY757" s="52"/>
      <c r="BZ757" s="52"/>
      <c r="CA757" s="52"/>
      <c r="CB757" s="52"/>
      <c r="CC757" s="52"/>
      <c r="CD757" s="52"/>
      <c r="CE757" s="52"/>
      <c r="CF757" s="52"/>
      <c r="CG757" s="52"/>
      <c r="CH757" s="52"/>
      <c r="CI757" s="52"/>
      <c r="CJ757" s="52"/>
      <c r="CK757" s="52"/>
      <c r="CL757" s="52"/>
      <c r="CM757" s="52"/>
      <c r="CN757" s="52"/>
      <c r="CO757" s="52"/>
      <c r="CP757" s="52"/>
      <c r="CQ757" s="52"/>
      <c r="CR757" s="52"/>
      <c r="CS757" s="52"/>
      <c r="CT757" s="52"/>
      <c r="CU757" s="52"/>
      <c r="CV757" s="52"/>
      <c r="CW757" s="52"/>
      <c r="CX757" s="52"/>
    </row>
    <row r="758" spans="3:102" ht="15">
      <c r="C758" s="52"/>
      <c r="D758" s="52"/>
      <c r="E758" s="52"/>
      <c r="F758" s="52"/>
      <c r="G758" s="52"/>
      <c r="H758" s="52"/>
      <c r="I758" s="52"/>
      <c r="J758" s="52"/>
      <c r="K758" s="52"/>
      <c r="L758" s="52"/>
      <c r="M758" s="52"/>
      <c r="N758" s="52"/>
      <c r="O758" s="110"/>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c r="BA758" s="52"/>
      <c r="BB758" s="52"/>
      <c r="BC758" s="52"/>
      <c r="BD758" s="52"/>
      <c r="BE758" s="52"/>
      <c r="BF758" s="52"/>
      <c r="BG758" s="52"/>
      <c r="BH758" s="52"/>
      <c r="BI758" s="52"/>
      <c r="BJ758" s="52"/>
      <c r="BK758" s="52"/>
      <c r="BL758" s="52"/>
      <c r="BM758" s="52"/>
      <c r="BN758" s="52"/>
      <c r="BO758" s="52"/>
      <c r="BP758" s="52"/>
      <c r="BQ758" s="52"/>
      <c r="BR758" s="52"/>
      <c r="BS758" s="52"/>
      <c r="BT758" s="52"/>
      <c r="BU758" s="52"/>
      <c r="BV758" s="52"/>
      <c r="BW758" s="52"/>
      <c r="BX758" s="52"/>
      <c r="BY758" s="52"/>
      <c r="BZ758" s="52"/>
      <c r="CA758" s="52"/>
      <c r="CB758" s="52"/>
      <c r="CC758" s="52"/>
      <c r="CD758" s="52"/>
      <c r="CE758" s="52"/>
      <c r="CF758" s="52"/>
      <c r="CG758" s="52"/>
      <c r="CH758" s="52"/>
      <c r="CI758" s="52"/>
      <c r="CJ758" s="52"/>
      <c r="CK758" s="52"/>
      <c r="CL758" s="52"/>
      <c r="CM758" s="52"/>
      <c r="CN758" s="52"/>
      <c r="CO758" s="52"/>
      <c r="CP758" s="52"/>
      <c r="CQ758" s="52"/>
      <c r="CR758" s="52"/>
      <c r="CS758" s="52"/>
      <c r="CT758" s="52"/>
      <c r="CU758" s="52"/>
      <c r="CV758" s="52"/>
      <c r="CW758" s="52"/>
      <c r="CX758" s="52"/>
    </row>
    <row r="759" spans="3:102" ht="15">
      <c r="C759" s="52"/>
      <c r="D759" s="52"/>
      <c r="E759" s="52"/>
      <c r="F759" s="52"/>
      <c r="G759" s="52"/>
      <c r="H759" s="52"/>
      <c r="I759" s="52"/>
      <c r="J759" s="52"/>
      <c r="K759" s="52"/>
      <c r="L759" s="52"/>
      <c r="M759" s="52"/>
      <c r="N759" s="52"/>
      <c r="O759" s="110"/>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c r="BA759" s="52"/>
      <c r="BB759" s="52"/>
      <c r="BC759" s="52"/>
      <c r="BD759" s="52"/>
      <c r="BE759" s="52"/>
      <c r="BF759" s="52"/>
      <c r="BG759" s="52"/>
      <c r="BH759" s="52"/>
      <c r="BI759" s="52"/>
      <c r="BJ759" s="52"/>
      <c r="BK759" s="52"/>
      <c r="BL759" s="52"/>
      <c r="BM759" s="52"/>
      <c r="BN759" s="52"/>
      <c r="BO759" s="52"/>
      <c r="BP759" s="52"/>
      <c r="BQ759" s="52"/>
      <c r="BR759" s="52"/>
      <c r="BS759" s="52"/>
      <c r="BT759" s="52"/>
      <c r="BU759" s="52"/>
      <c r="BV759" s="52"/>
      <c r="BW759" s="52"/>
      <c r="BX759" s="52"/>
      <c r="BY759" s="52"/>
      <c r="BZ759" s="52"/>
      <c r="CA759" s="52"/>
      <c r="CB759" s="52"/>
      <c r="CC759" s="52"/>
      <c r="CD759" s="52"/>
      <c r="CE759" s="52"/>
      <c r="CF759" s="52"/>
      <c r="CG759" s="52"/>
      <c r="CH759" s="52"/>
      <c r="CI759" s="52"/>
      <c r="CJ759" s="52"/>
      <c r="CK759" s="52"/>
      <c r="CL759" s="52"/>
      <c r="CM759" s="52"/>
      <c r="CN759" s="52"/>
      <c r="CO759" s="52"/>
      <c r="CP759" s="52"/>
      <c r="CQ759" s="52"/>
      <c r="CR759" s="52"/>
      <c r="CS759" s="52"/>
      <c r="CT759" s="52"/>
      <c r="CU759" s="52"/>
      <c r="CV759" s="52"/>
      <c r="CW759" s="52"/>
      <c r="CX759" s="52"/>
    </row>
    <row r="760" spans="3:102" ht="15">
      <c r="C760" s="52"/>
      <c r="D760" s="52"/>
      <c r="E760" s="52"/>
      <c r="F760" s="52"/>
      <c r="G760" s="52"/>
      <c r="H760" s="52"/>
      <c r="I760" s="52"/>
      <c r="J760" s="52"/>
      <c r="K760" s="52"/>
      <c r="L760" s="52"/>
      <c r="M760" s="52"/>
      <c r="N760" s="52"/>
      <c r="O760" s="110"/>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c r="BA760" s="52"/>
      <c r="BB760" s="52"/>
      <c r="BC760" s="52"/>
      <c r="BD760" s="52"/>
      <c r="BE760" s="52"/>
      <c r="BF760" s="52"/>
      <c r="BG760" s="52"/>
      <c r="BH760" s="52"/>
      <c r="BI760" s="52"/>
      <c r="BJ760" s="52"/>
      <c r="BK760" s="52"/>
      <c r="BL760" s="52"/>
      <c r="BM760" s="52"/>
      <c r="BN760" s="52"/>
      <c r="BO760" s="52"/>
      <c r="BP760" s="52"/>
      <c r="BQ760" s="52"/>
      <c r="BR760" s="52"/>
      <c r="BS760" s="52"/>
      <c r="BT760" s="52"/>
      <c r="BU760" s="52"/>
      <c r="BV760" s="52"/>
      <c r="BW760" s="52"/>
      <c r="BX760" s="52"/>
      <c r="BY760" s="52"/>
      <c r="BZ760" s="52"/>
      <c r="CA760" s="52"/>
      <c r="CB760" s="52"/>
      <c r="CC760" s="52"/>
      <c r="CD760" s="52"/>
      <c r="CE760" s="52"/>
      <c r="CF760" s="52"/>
      <c r="CG760" s="52"/>
      <c r="CH760" s="52"/>
      <c r="CI760" s="52"/>
      <c r="CJ760" s="52"/>
      <c r="CK760" s="52"/>
      <c r="CL760" s="52"/>
      <c r="CM760" s="52"/>
      <c r="CN760" s="52"/>
      <c r="CO760" s="52"/>
      <c r="CP760" s="52"/>
      <c r="CQ760" s="52"/>
      <c r="CR760" s="52"/>
      <c r="CS760" s="52"/>
      <c r="CT760" s="52"/>
      <c r="CU760" s="52"/>
      <c r="CV760" s="52"/>
      <c r="CW760" s="52"/>
      <c r="CX760" s="52"/>
    </row>
    <row r="761" spans="3:102" ht="15">
      <c r="C761" s="52"/>
      <c r="D761" s="52"/>
      <c r="E761" s="52"/>
      <c r="F761" s="52"/>
      <c r="G761" s="52"/>
      <c r="H761" s="52"/>
      <c r="I761" s="52"/>
      <c r="J761" s="52"/>
      <c r="K761" s="52"/>
      <c r="L761" s="52"/>
      <c r="M761" s="52"/>
      <c r="N761" s="52"/>
      <c r="O761" s="110"/>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c r="BA761" s="52"/>
      <c r="BB761" s="52"/>
      <c r="BC761" s="52"/>
      <c r="BD761" s="52"/>
      <c r="BE761" s="52"/>
      <c r="BF761" s="52"/>
      <c r="BG761" s="52"/>
      <c r="BH761" s="52"/>
      <c r="BI761" s="52"/>
      <c r="BJ761" s="52"/>
      <c r="BK761" s="52"/>
      <c r="BL761" s="52"/>
      <c r="BM761" s="52"/>
      <c r="BN761" s="52"/>
      <c r="BO761" s="52"/>
      <c r="BP761" s="52"/>
      <c r="BQ761" s="52"/>
      <c r="BR761" s="52"/>
      <c r="BS761" s="52"/>
      <c r="BT761" s="52"/>
      <c r="BU761" s="52"/>
      <c r="BV761" s="52"/>
      <c r="BW761" s="52"/>
      <c r="BX761" s="52"/>
      <c r="BY761" s="52"/>
      <c r="BZ761" s="52"/>
      <c r="CA761" s="52"/>
      <c r="CB761" s="52"/>
      <c r="CC761" s="52"/>
      <c r="CD761" s="52"/>
      <c r="CE761" s="52"/>
      <c r="CF761" s="52"/>
      <c r="CG761" s="52"/>
      <c r="CH761" s="52"/>
      <c r="CI761" s="52"/>
      <c r="CJ761" s="52"/>
      <c r="CK761" s="52"/>
      <c r="CL761" s="52"/>
      <c r="CM761" s="52"/>
      <c r="CN761" s="52"/>
      <c r="CO761" s="52"/>
      <c r="CP761" s="52"/>
      <c r="CQ761" s="52"/>
      <c r="CR761" s="52"/>
      <c r="CS761" s="52"/>
      <c r="CT761" s="52"/>
      <c r="CU761" s="52"/>
      <c r="CV761" s="52"/>
      <c r="CW761" s="52"/>
      <c r="CX761" s="52"/>
    </row>
    <row r="762" spans="3:102" ht="15">
      <c r="C762" s="52"/>
      <c r="D762" s="52"/>
      <c r="E762" s="52"/>
      <c r="F762" s="52"/>
      <c r="G762" s="52"/>
      <c r="H762" s="52"/>
      <c r="I762" s="52"/>
      <c r="J762" s="52"/>
      <c r="K762" s="52"/>
      <c r="L762" s="52"/>
      <c r="M762" s="52"/>
      <c r="N762" s="52"/>
      <c r="O762" s="110"/>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c r="BA762" s="52"/>
      <c r="BB762" s="52"/>
      <c r="BC762" s="52"/>
      <c r="BD762" s="52"/>
      <c r="BE762" s="52"/>
      <c r="BF762" s="52"/>
      <c r="BG762" s="52"/>
      <c r="BH762" s="52"/>
      <c r="BI762" s="52"/>
      <c r="BJ762" s="52"/>
      <c r="BK762" s="52"/>
      <c r="BL762" s="52"/>
      <c r="BM762" s="52"/>
      <c r="BN762" s="52"/>
      <c r="BO762" s="52"/>
      <c r="BP762" s="52"/>
      <c r="BQ762" s="52"/>
      <c r="BR762" s="52"/>
      <c r="BS762" s="52"/>
      <c r="BT762" s="52"/>
      <c r="BU762" s="52"/>
      <c r="BV762" s="52"/>
      <c r="BW762" s="52"/>
      <c r="BX762" s="52"/>
      <c r="BY762" s="52"/>
      <c r="BZ762" s="52"/>
      <c r="CA762" s="52"/>
      <c r="CB762" s="52"/>
      <c r="CC762" s="52"/>
      <c r="CD762" s="52"/>
      <c r="CE762" s="52"/>
      <c r="CF762" s="52"/>
      <c r="CG762" s="52"/>
      <c r="CH762" s="52"/>
      <c r="CI762" s="52"/>
      <c r="CJ762" s="52"/>
      <c r="CK762" s="52"/>
      <c r="CL762" s="52"/>
      <c r="CM762" s="52"/>
      <c r="CN762" s="52"/>
      <c r="CO762" s="52"/>
      <c r="CP762" s="52"/>
      <c r="CQ762" s="52"/>
      <c r="CR762" s="52"/>
      <c r="CS762" s="52"/>
      <c r="CT762" s="52"/>
      <c r="CU762" s="52"/>
      <c r="CV762" s="52"/>
      <c r="CW762" s="52"/>
      <c r="CX762" s="52"/>
    </row>
    <row r="763" spans="3:102" ht="15">
      <c r="C763" s="52"/>
      <c r="D763" s="52"/>
      <c r="E763" s="52"/>
      <c r="F763" s="52"/>
      <c r="G763" s="52"/>
      <c r="H763" s="52"/>
      <c r="I763" s="52"/>
      <c r="J763" s="52"/>
      <c r="K763" s="52"/>
      <c r="L763" s="52"/>
      <c r="M763" s="52"/>
      <c r="N763" s="52"/>
      <c r="O763" s="110"/>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c r="BA763" s="52"/>
      <c r="BB763" s="52"/>
      <c r="BC763" s="52"/>
      <c r="BD763" s="52"/>
      <c r="BE763" s="52"/>
      <c r="BF763" s="52"/>
      <c r="BG763" s="52"/>
      <c r="BH763" s="52"/>
      <c r="BI763" s="52"/>
      <c r="BJ763" s="52"/>
      <c r="BK763" s="52"/>
      <c r="BL763" s="52"/>
      <c r="BM763" s="52"/>
      <c r="BN763" s="52"/>
      <c r="BO763" s="52"/>
      <c r="BP763" s="52"/>
      <c r="BQ763" s="52"/>
      <c r="BR763" s="52"/>
      <c r="BS763" s="52"/>
      <c r="BT763" s="52"/>
      <c r="BU763" s="52"/>
      <c r="BV763" s="52"/>
      <c r="BW763" s="52"/>
      <c r="BX763" s="52"/>
      <c r="BY763" s="52"/>
      <c r="BZ763" s="52"/>
      <c r="CA763" s="52"/>
      <c r="CB763" s="52"/>
      <c r="CC763" s="52"/>
      <c r="CD763" s="52"/>
      <c r="CE763" s="52"/>
      <c r="CF763" s="52"/>
      <c r="CG763" s="52"/>
      <c r="CH763" s="52"/>
      <c r="CI763" s="52"/>
      <c r="CJ763" s="52"/>
      <c r="CK763" s="52"/>
      <c r="CL763" s="52"/>
      <c r="CM763" s="52"/>
      <c r="CN763" s="52"/>
      <c r="CO763" s="52"/>
      <c r="CP763" s="52"/>
      <c r="CQ763" s="52"/>
      <c r="CR763" s="52"/>
      <c r="CS763" s="52"/>
      <c r="CT763" s="52"/>
      <c r="CU763" s="52"/>
      <c r="CV763" s="52"/>
      <c r="CW763" s="52"/>
      <c r="CX763" s="52"/>
    </row>
    <row r="764" spans="3:102" ht="15">
      <c r="C764" s="52"/>
      <c r="D764" s="52"/>
      <c r="E764" s="52"/>
      <c r="F764" s="52"/>
      <c r="G764" s="52"/>
      <c r="H764" s="52"/>
      <c r="I764" s="52"/>
      <c r="J764" s="52"/>
      <c r="K764" s="52"/>
      <c r="L764" s="52"/>
      <c r="M764" s="52"/>
      <c r="N764" s="52"/>
      <c r="O764" s="110"/>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c r="BC764" s="52"/>
      <c r="BD764" s="52"/>
      <c r="BE764" s="52"/>
      <c r="BF764" s="52"/>
      <c r="BG764" s="52"/>
      <c r="BH764" s="52"/>
      <c r="BI764" s="52"/>
      <c r="BJ764" s="52"/>
      <c r="BK764" s="52"/>
      <c r="BL764" s="52"/>
      <c r="BM764" s="52"/>
      <c r="BN764" s="52"/>
      <c r="BO764" s="52"/>
      <c r="BP764" s="52"/>
      <c r="BQ764" s="52"/>
      <c r="BR764" s="52"/>
      <c r="BS764" s="52"/>
      <c r="BT764" s="52"/>
      <c r="BU764" s="52"/>
      <c r="BV764" s="52"/>
      <c r="BW764" s="52"/>
      <c r="BX764" s="52"/>
      <c r="BY764" s="52"/>
      <c r="BZ764" s="52"/>
      <c r="CA764" s="52"/>
      <c r="CB764" s="52"/>
      <c r="CC764" s="52"/>
      <c r="CD764" s="52"/>
      <c r="CE764" s="52"/>
      <c r="CF764" s="52"/>
      <c r="CG764" s="52"/>
      <c r="CH764" s="52"/>
      <c r="CI764" s="52"/>
      <c r="CJ764" s="52"/>
      <c r="CK764" s="52"/>
      <c r="CL764" s="52"/>
      <c r="CM764" s="52"/>
      <c r="CN764" s="52"/>
      <c r="CO764" s="52"/>
      <c r="CP764" s="52"/>
      <c r="CQ764" s="52"/>
      <c r="CR764" s="52"/>
      <c r="CS764" s="52"/>
      <c r="CT764" s="52"/>
      <c r="CU764" s="52"/>
      <c r="CV764" s="52"/>
      <c r="CW764" s="52"/>
      <c r="CX764" s="52"/>
    </row>
    <row r="765" spans="3:102" ht="15">
      <c r="C765" s="52"/>
      <c r="D765" s="52"/>
      <c r="E765" s="52"/>
      <c r="F765" s="52"/>
      <c r="G765" s="52"/>
      <c r="H765" s="52"/>
      <c r="I765" s="52"/>
      <c r="J765" s="52"/>
      <c r="K765" s="52"/>
      <c r="L765" s="52"/>
      <c r="M765" s="52"/>
      <c r="N765" s="52"/>
      <c r="O765" s="110"/>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c r="BA765" s="52"/>
      <c r="BB765" s="52"/>
      <c r="BC765" s="52"/>
      <c r="BD765" s="52"/>
      <c r="BE765" s="52"/>
      <c r="BF765" s="52"/>
      <c r="BG765" s="52"/>
      <c r="BH765" s="52"/>
      <c r="BI765" s="52"/>
      <c r="BJ765" s="52"/>
      <c r="BK765" s="52"/>
      <c r="BL765" s="52"/>
      <c r="BM765" s="52"/>
      <c r="BN765" s="52"/>
      <c r="BO765" s="52"/>
      <c r="BP765" s="52"/>
      <c r="BQ765" s="52"/>
      <c r="BR765" s="52"/>
      <c r="BS765" s="52"/>
      <c r="BT765" s="52"/>
      <c r="BU765" s="52"/>
      <c r="BV765" s="52"/>
      <c r="BW765" s="52"/>
      <c r="BX765" s="52"/>
      <c r="BY765" s="52"/>
      <c r="BZ765" s="52"/>
      <c r="CA765" s="52"/>
      <c r="CB765" s="52"/>
      <c r="CC765" s="52"/>
      <c r="CD765" s="52"/>
      <c r="CE765" s="52"/>
      <c r="CF765" s="52"/>
      <c r="CG765" s="52"/>
      <c r="CH765" s="52"/>
      <c r="CI765" s="52"/>
      <c r="CJ765" s="52"/>
      <c r="CK765" s="52"/>
      <c r="CL765" s="52"/>
      <c r="CM765" s="52"/>
      <c r="CN765" s="52"/>
      <c r="CO765" s="52"/>
      <c r="CP765" s="52"/>
      <c r="CQ765" s="52"/>
      <c r="CR765" s="52"/>
      <c r="CS765" s="52"/>
      <c r="CT765" s="52"/>
      <c r="CU765" s="52"/>
      <c r="CV765" s="52"/>
      <c r="CW765" s="52"/>
      <c r="CX765" s="52"/>
    </row>
    <row r="766" spans="3:102" ht="15">
      <c r="C766" s="52"/>
      <c r="D766" s="52"/>
      <c r="E766" s="52"/>
      <c r="F766" s="52"/>
      <c r="G766" s="52"/>
      <c r="H766" s="52"/>
      <c r="I766" s="52"/>
      <c r="J766" s="52"/>
      <c r="K766" s="52"/>
      <c r="L766" s="52"/>
      <c r="M766" s="52"/>
      <c r="N766" s="52"/>
      <c r="O766" s="110"/>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c r="BA766" s="52"/>
      <c r="BB766" s="52"/>
      <c r="BC766" s="52"/>
      <c r="BD766" s="52"/>
      <c r="BE766" s="52"/>
      <c r="BF766" s="52"/>
      <c r="BG766" s="52"/>
      <c r="BH766" s="52"/>
      <c r="BI766" s="52"/>
      <c r="BJ766" s="52"/>
      <c r="BK766" s="52"/>
      <c r="BL766" s="52"/>
      <c r="BM766" s="52"/>
      <c r="BN766" s="52"/>
      <c r="BO766" s="52"/>
      <c r="BP766" s="52"/>
      <c r="BQ766" s="52"/>
      <c r="BR766" s="52"/>
      <c r="BS766" s="52"/>
      <c r="BT766" s="52"/>
      <c r="BU766" s="52"/>
      <c r="BV766" s="52"/>
      <c r="BW766" s="52"/>
      <c r="BX766" s="52"/>
      <c r="BY766" s="52"/>
      <c r="BZ766" s="52"/>
      <c r="CA766" s="52"/>
      <c r="CB766" s="52"/>
      <c r="CC766" s="52"/>
      <c r="CD766" s="52"/>
      <c r="CE766" s="52"/>
      <c r="CF766" s="52"/>
      <c r="CG766" s="52"/>
      <c r="CH766" s="52"/>
      <c r="CI766" s="52"/>
      <c r="CJ766" s="52"/>
      <c r="CK766" s="52"/>
      <c r="CL766" s="52"/>
      <c r="CM766" s="52"/>
      <c r="CN766" s="52"/>
      <c r="CO766" s="52"/>
      <c r="CP766" s="52"/>
      <c r="CQ766" s="52"/>
      <c r="CR766" s="52"/>
      <c r="CS766" s="52"/>
      <c r="CT766" s="52"/>
      <c r="CU766" s="52"/>
      <c r="CV766" s="52"/>
      <c r="CW766" s="52"/>
      <c r="CX766" s="52"/>
    </row>
    <row r="767" spans="3:102" ht="15">
      <c r="C767" s="52"/>
      <c r="D767" s="52"/>
      <c r="E767" s="52"/>
      <c r="F767" s="52"/>
      <c r="G767" s="52"/>
      <c r="H767" s="52"/>
      <c r="I767" s="52"/>
      <c r="J767" s="52"/>
      <c r="K767" s="52"/>
      <c r="L767" s="52"/>
      <c r="M767" s="52"/>
      <c r="N767" s="52"/>
      <c r="O767" s="110"/>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c r="BA767" s="52"/>
      <c r="BB767" s="52"/>
      <c r="BC767" s="52"/>
      <c r="BD767" s="52"/>
      <c r="BE767" s="52"/>
      <c r="BF767" s="52"/>
      <c r="BG767" s="52"/>
      <c r="BH767" s="52"/>
      <c r="BI767" s="52"/>
      <c r="BJ767" s="52"/>
      <c r="BK767" s="52"/>
      <c r="BL767" s="52"/>
      <c r="BM767" s="52"/>
      <c r="BN767" s="52"/>
      <c r="BO767" s="52"/>
      <c r="BP767" s="52"/>
      <c r="BQ767" s="52"/>
      <c r="BR767" s="52"/>
      <c r="BS767" s="52"/>
      <c r="BT767" s="52"/>
      <c r="BU767" s="52"/>
      <c r="BV767" s="52"/>
      <c r="BW767" s="52"/>
      <c r="BX767" s="52"/>
      <c r="BY767" s="52"/>
      <c r="BZ767" s="52"/>
      <c r="CA767" s="52"/>
      <c r="CB767" s="52"/>
      <c r="CC767" s="52"/>
      <c r="CD767" s="52"/>
      <c r="CE767" s="52"/>
      <c r="CF767" s="52"/>
      <c r="CG767" s="52"/>
      <c r="CH767" s="52"/>
      <c r="CI767" s="52"/>
      <c r="CJ767" s="52"/>
      <c r="CK767" s="52"/>
      <c r="CL767" s="52"/>
      <c r="CM767" s="52"/>
      <c r="CN767" s="52"/>
      <c r="CO767" s="52"/>
      <c r="CP767" s="52"/>
      <c r="CQ767" s="52"/>
      <c r="CR767" s="52"/>
      <c r="CS767" s="52"/>
      <c r="CT767" s="52"/>
      <c r="CU767" s="52"/>
      <c r="CV767" s="52"/>
      <c r="CW767" s="52"/>
      <c r="CX767" s="52"/>
    </row>
    <row r="768" spans="3:102" ht="15">
      <c r="C768" s="52"/>
      <c r="D768" s="52"/>
      <c r="E768" s="52"/>
      <c r="F768" s="52"/>
      <c r="G768" s="52"/>
      <c r="H768" s="52"/>
      <c r="I768" s="52"/>
      <c r="J768" s="52"/>
      <c r="K768" s="52"/>
      <c r="L768" s="52"/>
      <c r="M768" s="52"/>
      <c r="N768" s="52"/>
      <c r="O768" s="110"/>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row>
    <row r="769" spans="3:102" ht="15">
      <c r="C769" s="52"/>
      <c r="D769" s="52"/>
      <c r="E769" s="52"/>
      <c r="F769" s="52"/>
      <c r="G769" s="52"/>
      <c r="H769" s="52"/>
      <c r="I769" s="52"/>
      <c r="J769" s="52"/>
      <c r="K769" s="52"/>
      <c r="L769" s="52"/>
      <c r="M769" s="52"/>
      <c r="N769" s="52"/>
      <c r="O769" s="110"/>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c r="BC769" s="52"/>
      <c r="BD769" s="52"/>
      <c r="BE769" s="52"/>
      <c r="BF769" s="52"/>
      <c r="BG769" s="52"/>
      <c r="BH769" s="52"/>
      <c r="BI769" s="52"/>
      <c r="BJ769" s="52"/>
      <c r="BK769" s="52"/>
      <c r="BL769" s="52"/>
      <c r="BM769" s="52"/>
      <c r="BN769" s="52"/>
      <c r="BO769" s="52"/>
      <c r="BP769" s="52"/>
      <c r="BQ769" s="52"/>
      <c r="BR769" s="52"/>
      <c r="BS769" s="52"/>
      <c r="BT769" s="52"/>
      <c r="BU769" s="52"/>
      <c r="BV769" s="52"/>
      <c r="BW769" s="52"/>
      <c r="BX769" s="52"/>
      <c r="BY769" s="52"/>
      <c r="BZ769" s="52"/>
      <c r="CA769" s="52"/>
      <c r="CB769" s="52"/>
      <c r="CC769" s="52"/>
      <c r="CD769" s="52"/>
      <c r="CE769" s="52"/>
      <c r="CF769" s="52"/>
      <c r="CG769" s="52"/>
      <c r="CH769" s="52"/>
      <c r="CI769" s="52"/>
      <c r="CJ769" s="52"/>
      <c r="CK769" s="52"/>
      <c r="CL769" s="52"/>
      <c r="CM769" s="52"/>
      <c r="CN769" s="52"/>
      <c r="CO769" s="52"/>
      <c r="CP769" s="52"/>
      <c r="CQ769" s="52"/>
      <c r="CR769" s="52"/>
      <c r="CS769" s="52"/>
      <c r="CT769" s="52"/>
      <c r="CU769" s="52"/>
      <c r="CV769" s="52"/>
      <c r="CW769" s="52"/>
      <c r="CX769" s="52"/>
    </row>
    <row r="770" spans="3:102" ht="15">
      <c r="C770" s="52"/>
      <c r="D770" s="52"/>
      <c r="E770" s="52"/>
      <c r="F770" s="52"/>
      <c r="G770" s="52"/>
      <c r="H770" s="52"/>
      <c r="I770" s="52"/>
      <c r="J770" s="52"/>
      <c r="K770" s="52"/>
      <c r="L770" s="52"/>
      <c r="M770" s="52"/>
      <c r="N770" s="52"/>
      <c r="O770" s="110"/>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c r="BA770" s="52"/>
      <c r="BB770" s="52"/>
      <c r="BC770" s="52"/>
      <c r="BD770" s="52"/>
      <c r="BE770" s="52"/>
      <c r="BF770" s="52"/>
      <c r="BG770" s="52"/>
      <c r="BH770" s="52"/>
      <c r="BI770" s="52"/>
      <c r="BJ770" s="52"/>
      <c r="BK770" s="52"/>
      <c r="BL770" s="52"/>
      <c r="BM770" s="52"/>
      <c r="BN770" s="52"/>
      <c r="BO770" s="52"/>
      <c r="BP770" s="52"/>
      <c r="BQ770" s="52"/>
      <c r="BR770" s="52"/>
      <c r="BS770" s="52"/>
      <c r="BT770" s="52"/>
      <c r="BU770" s="52"/>
      <c r="BV770" s="52"/>
      <c r="BW770" s="52"/>
      <c r="BX770" s="52"/>
      <c r="BY770" s="52"/>
      <c r="BZ770" s="52"/>
      <c r="CA770" s="52"/>
      <c r="CB770" s="52"/>
      <c r="CC770" s="52"/>
      <c r="CD770" s="52"/>
      <c r="CE770" s="52"/>
      <c r="CF770" s="52"/>
      <c r="CG770" s="52"/>
      <c r="CH770" s="52"/>
      <c r="CI770" s="52"/>
      <c r="CJ770" s="52"/>
      <c r="CK770" s="52"/>
      <c r="CL770" s="52"/>
      <c r="CM770" s="52"/>
      <c r="CN770" s="52"/>
      <c r="CO770" s="52"/>
      <c r="CP770" s="52"/>
      <c r="CQ770" s="52"/>
      <c r="CR770" s="52"/>
      <c r="CS770" s="52"/>
      <c r="CT770" s="52"/>
      <c r="CU770" s="52"/>
      <c r="CV770" s="52"/>
      <c r="CW770" s="52"/>
      <c r="CX770" s="52"/>
    </row>
    <row r="771" spans="3:102" ht="15">
      <c r="C771" s="52"/>
      <c r="D771" s="52"/>
      <c r="E771" s="52"/>
      <c r="F771" s="52"/>
      <c r="G771" s="52"/>
      <c r="H771" s="52"/>
      <c r="I771" s="52"/>
      <c r="J771" s="52"/>
      <c r="K771" s="52"/>
      <c r="L771" s="52"/>
      <c r="M771" s="52"/>
      <c r="N771" s="52"/>
      <c r="O771" s="110"/>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c r="BA771" s="52"/>
      <c r="BB771" s="52"/>
      <c r="BC771" s="52"/>
      <c r="BD771" s="52"/>
      <c r="BE771" s="52"/>
      <c r="BF771" s="52"/>
      <c r="BG771" s="52"/>
      <c r="BH771" s="52"/>
      <c r="BI771" s="52"/>
      <c r="BJ771" s="52"/>
      <c r="BK771" s="52"/>
      <c r="BL771" s="52"/>
      <c r="BM771" s="52"/>
      <c r="BN771" s="52"/>
      <c r="BO771" s="52"/>
      <c r="BP771" s="52"/>
      <c r="BQ771" s="52"/>
      <c r="BR771" s="52"/>
      <c r="BS771" s="52"/>
      <c r="BT771" s="52"/>
      <c r="BU771" s="52"/>
      <c r="BV771" s="52"/>
      <c r="BW771" s="52"/>
      <c r="BX771" s="52"/>
      <c r="BY771" s="52"/>
      <c r="BZ771" s="52"/>
      <c r="CA771" s="52"/>
      <c r="CB771" s="52"/>
      <c r="CC771" s="52"/>
      <c r="CD771" s="52"/>
      <c r="CE771" s="52"/>
      <c r="CF771" s="52"/>
      <c r="CG771" s="52"/>
      <c r="CH771" s="52"/>
      <c r="CI771" s="52"/>
      <c r="CJ771" s="52"/>
      <c r="CK771" s="52"/>
      <c r="CL771" s="52"/>
      <c r="CM771" s="52"/>
      <c r="CN771" s="52"/>
      <c r="CO771" s="52"/>
      <c r="CP771" s="52"/>
      <c r="CQ771" s="52"/>
      <c r="CR771" s="52"/>
      <c r="CS771" s="52"/>
      <c r="CT771" s="52"/>
      <c r="CU771" s="52"/>
      <c r="CV771" s="52"/>
      <c r="CW771" s="52"/>
      <c r="CX771" s="52"/>
    </row>
    <row r="772" spans="3:102" ht="15">
      <c r="C772" s="52"/>
      <c r="D772" s="52"/>
      <c r="E772" s="52"/>
      <c r="F772" s="52"/>
      <c r="G772" s="52"/>
      <c r="H772" s="52"/>
      <c r="I772" s="52"/>
      <c r="J772" s="52"/>
      <c r="K772" s="52"/>
      <c r="L772" s="52"/>
      <c r="M772" s="52"/>
      <c r="N772" s="52"/>
      <c r="O772" s="110"/>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c r="BA772" s="52"/>
      <c r="BB772" s="52"/>
      <c r="BC772" s="52"/>
      <c r="BD772" s="52"/>
      <c r="BE772" s="52"/>
      <c r="BF772" s="52"/>
      <c r="BG772" s="52"/>
      <c r="BH772" s="52"/>
      <c r="BI772" s="52"/>
      <c r="BJ772" s="52"/>
      <c r="BK772" s="52"/>
      <c r="BL772" s="52"/>
      <c r="BM772" s="52"/>
      <c r="BN772" s="52"/>
      <c r="BO772" s="52"/>
      <c r="BP772" s="52"/>
      <c r="BQ772" s="52"/>
      <c r="BR772" s="52"/>
      <c r="BS772" s="52"/>
      <c r="BT772" s="52"/>
      <c r="BU772" s="52"/>
      <c r="BV772" s="52"/>
      <c r="BW772" s="52"/>
      <c r="BX772" s="52"/>
      <c r="BY772" s="52"/>
      <c r="BZ772" s="52"/>
      <c r="CA772" s="52"/>
      <c r="CB772" s="52"/>
      <c r="CC772" s="52"/>
      <c r="CD772" s="52"/>
      <c r="CE772" s="52"/>
      <c r="CF772" s="52"/>
      <c r="CG772" s="52"/>
      <c r="CH772" s="52"/>
      <c r="CI772" s="52"/>
      <c r="CJ772" s="52"/>
      <c r="CK772" s="52"/>
      <c r="CL772" s="52"/>
      <c r="CM772" s="52"/>
      <c r="CN772" s="52"/>
      <c r="CO772" s="52"/>
      <c r="CP772" s="52"/>
      <c r="CQ772" s="52"/>
      <c r="CR772" s="52"/>
      <c r="CS772" s="52"/>
      <c r="CT772" s="52"/>
      <c r="CU772" s="52"/>
      <c r="CV772" s="52"/>
      <c r="CW772" s="52"/>
      <c r="CX772" s="52"/>
    </row>
    <row r="773" spans="3:102" ht="15">
      <c r="C773" s="52"/>
      <c r="D773" s="52"/>
      <c r="E773" s="52"/>
      <c r="F773" s="52"/>
      <c r="G773" s="52"/>
      <c r="H773" s="52"/>
      <c r="I773" s="52"/>
      <c r="J773" s="52"/>
      <c r="K773" s="52"/>
      <c r="L773" s="52"/>
      <c r="M773" s="52"/>
      <c r="N773" s="52"/>
      <c r="O773" s="110"/>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c r="BA773" s="52"/>
      <c r="BB773" s="52"/>
      <c r="BC773" s="52"/>
      <c r="BD773" s="52"/>
      <c r="BE773" s="52"/>
      <c r="BF773" s="52"/>
      <c r="BG773" s="52"/>
      <c r="BH773" s="52"/>
      <c r="BI773" s="52"/>
      <c r="BJ773" s="52"/>
      <c r="BK773" s="52"/>
      <c r="BL773" s="52"/>
      <c r="BM773" s="52"/>
      <c r="BN773" s="52"/>
      <c r="BO773" s="52"/>
      <c r="BP773" s="52"/>
      <c r="BQ773" s="52"/>
      <c r="BR773" s="52"/>
      <c r="BS773" s="52"/>
      <c r="BT773" s="52"/>
      <c r="BU773" s="52"/>
      <c r="BV773" s="52"/>
      <c r="BW773" s="52"/>
      <c r="BX773" s="52"/>
      <c r="BY773" s="52"/>
      <c r="BZ773" s="52"/>
      <c r="CA773" s="52"/>
      <c r="CB773" s="52"/>
      <c r="CC773" s="52"/>
      <c r="CD773" s="52"/>
      <c r="CE773" s="52"/>
      <c r="CF773" s="52"/>
      <c r="CG773" s="52"/>
      <c r="CH773" s="52"/>
      <c r="CI773" s="52"/>
      <c r="CJ773" s="52"/>
      <c r="CK773" s="52"/>
      <c r="CL773" s="52"/>
      <c r="CM773" s="52"/>
      <c r="CN773" s="52"/>
      <c r="CO773" s="52"/>
      <c r="CP773" s="52"/>
      <c r="CQ773" s="52"/>
      <c r="CR773" s="52"/>
      <c r="CS773" s="52"/>
      <c r="CT773" s="52"/>
      <c r="CU773" s="52"/>
      <c r="CV773" s="52"/>
      <c r="CW773" s="52"/>
      <c r="CX773" s="52"/>
    </row>
    <row r="774" spans="3:102" ht="15">
      <c r="C774" s="52"/>
      <c r="D774" s="52"/>
      <c r="E774" s="52"/>
      <c r="F774" s="52"/>
      <c r="G774" s="52"/>
      <c r="H774" s="52"/>
      <c r="I774" s="52"/>
      <c r="J774" s="52"/>
      <c r="K774" s="52"/>
      <c r="L774" s="52"/>
      <c r="M774" s="52"/>
      <c r="N774" s="52"/>
      <c r="O774" s="110"/>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c r="BC774" s="52"/>
      <c r="BD774" s="52"/>
      <c r="BE774" s="52"/>
      <c r="BF774" s="52"/>
      <c r="BG774" s="52"/>
      <c r="BH774" s="52"/>
      <c r="BI774" s="52"/>
      <c r="BJ774" s="52"/>
      <c r="BK774" s="52"/>
      <c r="BL774" s="52"/>
      <c r="BM774" s="52"/>
      <c r="BN774" s="52"/>
      <c r="BO774" s="52"/>
      <c r="BP774" s="52"/>
      <c r="BQ774" s="52"/>
      <c r="BR774" s="52"/>
      <c r="BS774" s="52"/>
      <c r="BT774" s="52"/>
      <c r="BU774" s="52"/>
      <c r="BV774" s="52"/>
      <c r="BW774" s="52"/>
      <c r="BX774" s="52"/>
      <c r="BY774" s="52"/>
      <c r="BZ774" s="52"/>
      <c r="CA774" s="52"/>
      <c r="CB774" s="52"/>
      <c r="CC774" s="52"/>
      <c r="CD774" s="52"/>
      <c r="CE774" s="52"/>
      <c r="CF774" s="52"/>
      <c r="CG774" s="52"/>
      <c r="CH774" s="52"/>
      <c r="CI774" s="52"/>
      <c r="CJ774" s="52"/>
      <c r="CK774" s="52"/>
      <c r="CL774" s="52"/>
      <c r="CM774" s="52"/>
      <c r="CN774" s="52"/>
      <c r="CO774" s="52"/>
      <c r="CP774" s="52"/>
      <c r="CQ774" s="52"/>
      <c r="CR774" s="52"/>
      <c r="CS774" s="52"/>
      <c r="CT774" s="52"/>
      <c r="CU774" s="52"/>
      <c r="CV774" s="52"/>
      <c r="CW774" s="52"/>
      <c r="CX774" s="52"/>
    </row>
    <row r="775" spans="3:102" ht="15">
      <c r="C775" s="52"/>
      <c r="D775" s="52"/>
      <c r="E775" s="52"/>
      <c r="F775" s="52"/>
      <c r="G775" s="52"/>
      <c r="H775" s="52"/>
      <c r="I775" s="52"/>
      <c r="J775" s="52"/>
      <c r="K775" s="52"/>
      <c r="L775" s="52"/>
      <c r="M775" s="52"/>
      <c r="N775" s="52"/>
      <c r="O775" s="110"/>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c r="BC775" s="52"/>
      <c r="BD775" s="52"/>
      <c r="BE775" s="52"/>
      <c r="BF775" s="52"/>
      <c r="BG775" s="52"/>
      <c r="BH775" s="52"/>
      <c r="BI775" s="52"/>
      <c r="BJ775" s="52"/>
      <c r="BK775" s="52"/>
      <c r="BL775" s="52"/>
      <c r="BM775" s="52"/>
      <c r="BN775" s="52"/>
      <c r="BO775" s="52"/>
      <c r="BP775" s="52"/>
      <c r="BQ775" s="52"/>
      <c r="BR775" s="52"/>
      <c r="BS775" s="52"/>
      <c r="BT775" s="52"/>
      <c r="BU775" s="52"/>
      <c r="BV775" s="52"/>
      <c r="BW775" s="52"/>
      <c r="BX775" s="52"/>
      <c r="BY775" s="52"/>
      <c r="BZ775" s="52"/>
      <c r="CA775" s="52"/>
      <c r="CB775" s="52"/>
      <c r="CC775" s="52"/>
      <c r="CD775" s="52"/>
      <c r="CE775" s="52"/>
      <c r="CF775" s="52"/>
      <c r="CG775" s="52"/>
      <c r="CH775" s="52"/>
      <c r="CI775" s="52"/>
      <c r="CJ775" s="52"/>
      <c r="CK775" s="52"/>
      <c r="CL775" s="52"/>
      <c r="CM775" s="52"/>
      <c r="CN775" s="52"/>
      <c r="CO775" s="52"/>
      <c r="CP775" s="52"/>
      <c r="CQ775" s="52"/>
      <c r="CR775" s="52"/>
      <c r="CS775" s="52"/>
      <c r="CT775" s="52"/>
      <c r="CU775" s="52"/>
      <c r="CV775" s="52"/>
      <c r="CW775" s="52"/>
      <c r="CX775" s="52"/>
    </row>
    <row r="776" spans="3:102" ht="15">
      <c r="C776" s="52"/>
      <c r="D776" s="52"/>
      <c r="E776" s="52"/>
      <c r="F776" s="52"/>
      <c r="G776" s="52"/>
      <c r="H776" s="52"/>
      <c r="I776" s="52"/>
      <c r="J776" s="52"/>
      <c r="K776" s="52"/>
      <c r="L776" s="52"/>
      <c r="M776" s="52"/>
      <c r="N776" s="52"/>
      <c r="O776" s="110"/>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row>
    <row r="777" spans="3:102" ht="15">
      <c r="C777" s="52"/>
      <c r="D777" s="52"/>
      <c r="E777" s="52"/>
      <c r="F777" s="52"/>
      <c r="G777" s="52"/>
      <c r="H777" s="52"/>
      <c r="I777" s="52"/>
      <c r="J777" s="52"/>
      <c r="K777" s="52"/>
      <c r="L777" s="52"/>
      <c r="M777" s="52"/>
      <c r="N777" s="52"/>
      <c r="O777" s="110"/>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52"/>
      <c r="BI777" s="52"/>
      <c r="BJ777" s="52"/>
      <c r="BK777" s="52"/>
      <c r="BL777" s="52"/>
      <c r="BM777" s="52"/>
      <c r="BN777" s="52"/>
      <c r="BO777" s="52"/>
      <c r="BP777" s="52"/>
      <c r="BQ777" s="52"/>
      <c r="BR777" s="52"/>
      <c r="BS777" s="52"/>
      <c r="BT777" s="52"/>
      <c r="BU777" s="52"/>
      <c r="BV777" s="52"/>
      <c r="BW777" s="52"/>
      <c r="BX777" s="52"/>
      <c r="BY777" s="52"/>
      <c r="BZ777" s="52"/>
      <c r="CA777" s="52"/>
      <c r="CB777" s="52"/>
      <c r="CC777" s="52"/>
      <c r="CD777" s="52"/>
      <c r="CE777" s="52"/>
      <c r="CF777" s="52"/>
      <c r="CG777" s="52"/>
      <c r="CH777" s="52"/>
      <c r="CI777" s="52"/>
      <c r="CJ777" s="52"/>
      <c r="CK777" s="52"/>
      <c r="CL777" s="52"/>
      <c r="CM777" s="52"/>
      <c r="CN777" s="52"/>
      <c r="CO777" s="52"/>
      <c r="CP777" s="52"/>
      <c r="CQ777" s="52"/>
      <c r="CR777" s="52"/>
      <c r="CS777" s="52"/>
      <c r="CT777" s="52"/>
      <c r="CU777" s="52"/>
      <c r="CV777" s="52"/>
      <c r="CW777" s="52"/>
      <c r="CX777" s="52"/>
    </row>
    <row r="778" spans="3:102" ht="15">
      <c r="C778" s="52"/>
      <c r="D778" s="52"/>
      <c r="E778" s="52"/>
      <c r="F778" s="52"/>
      <c r="G778" s="52"/>
      <c r="H778" s="52"/>
      <c r="I778" s="52"/>
      <c r="J778" s="52"/>
      <c r="K778" s="52"/>
      <c r="L778" s="52"/>
      <c r="M778" s="52"/>
      <c r="N778" s="52"/>
      <c r="O778" s="110"/>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c r="BA778" s="52"/>
      <c r="BB778" s="52"/>
      <c r="BC778" s="52"/>
      <c r="BD778" s="52"/>
      <c r="BE778" s="52"/>
      <c r="BF778" s="52"/>
      <c r="BG778" s="52"/>
      <c r="BH778" s="52"/>
      <c r="BI778" s="52"/>
      <c r="BJ778" s="52"/>
      <c r="BK778" s="52"/>
      <c r="BL778" s="52"/>
      <c r="BM778" s="52"/>
      <c r="BN778" s="52"/>
      <c r="BO778" s="52"/>
      <c r="BP778" s="52"/>
      <c r="BQ778" s="52"/>
      <c r="BR778" s="52"/>
      <c r="BS778" s="52"/>
      <c r="BT778" s="52"/>
      <c r="BU778" s="52"/>
      <c r="BV778" s="52"/>
      <c r="BW778" s="52"/>
      <c r="BX778" s="52"/>
      <c r="BY778" s="52"/>
      <c r="BZ778" s="52"/>
      <c r="CA778" s="52"/>
      <c r="CB778" s="52"/>
      <c r="CC778" s="52"/>
      <c r="CD778" s="52"/>
      <c r="CE778" s="52"/>
      <c r="CF778" s="52"/>
      <c r="CG778" s="52"/>
      <c r="CH778" s="52"/>
      <c r="CI778" s="52"/>
      <c r="CJ778" s="52"/>
      <c r="CK778" s="52"/>
      <c r="CL778" s="52"/>
      <c r="CM778" s="52"/>
      <c r="CN778" s="52"/>
      <c r="CO778" s="52"/>
      <c r="CP778" s="52"/>
      <c r="CQ778" s="52"/>
      <c r="CR778" s="52"/>
      <c r="CS778" s="52"/>
      <c r="CT778" s="52"/>
      <c r="CU778" s="52"/>
      <c r="CV778" s="52"/>
      <c r="CW778" s="52"/>
      <c r="CX778" s="52"/>
    </row>
    <row r="779" spans="3:102" ht="15">
      <c r="C779" s="52"/>
      <c r="D779" s="52"/>
      <c r="E779" s="52"/>
      <c r="F779" s="52"/>
      <c r="G779" s="52"/>
      <c r="H779" s="52"/>
      <c r="I779" s="52"/>
      <c r="J779" s="52"/>
      <c r="K779" s="52"/>
      <c r="L779" s="52"/>
      <c r="M779" s="52"/>
      <c r="N779" s="52"/>
      <c r="O779" s="110"/>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c r="BA779" s="52"/>
      <c r="BB779" s="52"/>
      <c r="BC779" s="52"/>
      <c r="BD779" s="52"/>
      <c r="BE779" s="52"/>
      <c r="BF779" s="52"/>
      <c r="BG779" s="52"/>
      <c r="BH779" s="52"/>
      <c r="BI779" s="52"/>
      <c r="BJ779" s="52"/>
      <c r="BK779" s="52"/>
      <c r="BL779" s="52"/>
      <c r="BM779" s="52"/>
      <c r="BN779" s="52"/>
      <c r="BO779" s="52"/>
      <c r="BP779" s="52"/>
      <c r="BQ779" s="52"/>
      <c r="BR779" s="52"/>
      <c r="BS779" s="52"/>
      <c r="BT779" s="52"/>
      <c r="BU779" s="52"/>
      <c r="BV779" s="52"/>
      <c r="BW779" s="52"/>
      <c r="BX779" s="52"/>
      <c r="BY779" s="52"/>
      <c r="BZ779" s="52"/>
      <c r="CA779" s="52"/>
      <c r="CB779" s="52"/>
      <c r="CC779" s="52"/>
      <c r="CD779" s="52"/>
      <c r="CE779" s="52"/>
      <c r="CF779" s="52"/>
      <c r="CG779" s="52"/>
      <c r="CH779" s="52"/>
      <c r="CI779" s="52"/>
      <c r="CJ779" s="52"/>
      <c r="CK779" s="52"/>
      <c r="CL779" s="52"/>
      <c r="CM779" s="52"/>
      <c r="CN779" s="52"/>
      <c r="CO779" s="52"/>
      <c r="CP779" s="52"/>
      <c r="CQ779" s="52"/>
      <c r="CR779" s="52"/>
      <c r="CS779" s="52"/>
      <c r="CT779" s="52"/>
      <c r="CU779" s="52"/>
      <c r="CV779" s="52"/>
      <c r="CW779" s="52"/>
      <c r="CX779" s="52"/>
    </row>
    <row r="780" spans="3:102" ht="15">
      <c r="C780" s="52"/>
      <c r="D780" s="52"/>
      <c r="E780" s="52"/>
      <c r="F780" s="52"/>
      <c r="G780" s="52"/>
      <c r="H780" s="52"/>
      <c r="I780" s="52"/>
      <c r="J780" s="52"/>
      <c r="K780" s="52"/>
      <c r="L780" s="52"/>
      <c r="M780" s="52"/>
      <c r="N780" s="52"/>
      <c r="O780" s="110"/>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c r="BA780" s="52"/>
      <c r="BB780" s="52"/>
      <c r="BC780" s="52"/>
      <c r="BD780" s="52"/>
      <c r="BE780" s="52"/>
      <c r="BF780" s="52"/>
      <c r="BG780" s="52"/>
      <c r="BH780" s="52"/>
      <c r="BI780" s="52"/>
      <c r="BJ780" s="52"/>
      <c r="BK780" s="52"/>
      <c r="BL780" s="52"/>
      <c r="BM780" s="52"/>
      <c r="BN780" s="52"/>
      <c r="BO780" s="52"/>
      <c r="BP780" s="52"/>
      <c r="BQ780" s="52"/>
      <c r="BR780" s="52"/>
      <c r="BS780" s="52"/>
      <c r="BT780" s="52"/>
      <c r="BU780" s="52"/>
      <c r="BV780" s="52"/>
      <c r="BW780" s="52"/>
      <c r="BX780" s="52"/>
      <c r="BY780" s="52"/>
      <c r="BZ780" s="52"/>
      <c r="CA780" s="52"/>
      <c r="CB780" s="52"/>
      <c r="CC780" s="52"/>
      <c r="CD780" s="52"/>
      <c r="CE780" s="52"/>
      <c r="CF780" s="52"/>
      <c r="CG780" s="52"/>
      <c r="CH780" s="52"/>
      <c r="CI780" s="52"/>
      <c r="CJ780" s="52"/>
      <c r="CK780" s="52"/>
      <c r="CL780" s="52"/>
      <c r="CM780" s="52"/>
      <c r="CN780" s="52"/>
      <c r="CO780" s="52"/>
      <c r="CP780" s="52"/>
      <c r="CQ780" s="52"/>
      <c r="CR780" s="52"/>
      <c r="CS780" s="52"/>
      <c r="CT780" s="52"/>
      <c r="CU780" s="52"/>
      <c r="CV780" s="52"/>
      <c r="CW780" s="52"/>
      <c r="CX780" s="52"/>
    </row>
    <row r="781" spans="3:102" ht="15">
      <c r="C781" s="52"/>
      <c r="D781" s="52"/>
      <c r="E781" s="52"/>
      <c r="F781" s="52"/>
      <c r="G781" s="52"/>
      <c r="H781" s="52"/>
      <c r="I781" s="52"/>
      <c r="J781" s="52"/>
      <c r="K781" s="52"/>
      <c r="L781" s="52"/>
      <c r="M781" s="52"/>
      <c r="N781" s="52"/>
      <c r="O781" s="110"/>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c r="BA781" s="52"/>
      <c r="BB781" s="52"/>
      <c r="BC781" s="52"/>
      <c r="BD781" s="52"/>
      <c r="BE781" s="52"/>
      <c r="BF781" s="52"/>
      <c r="BG781" s="52"/>
      <c r="BH781" s="52"/>
      <c r="BI781" s="52"/>
      <c r="BJ781" s="52"/>
      <c r="BK781" s="52"/>
      <c r="BL781" s="52"/>
      <c r="BM781" s="52"/>
      <c r="BN781" s="52"/>
      <c r="BO781" s="52"/>
      <c r="BP781" s="52"/>
      <c r="BQ781" s="52"/>
      <c r="BR781" s="52"/>
      <c r="BS781" s="52"/>
      <c r="BT781" s="52"/>
      <c r="BU781" s="52"/>
      <c r="BV781" s="52"/>
      <c r="BW781" s="52"/>
      <c r="BX781" s="52"/>
      <c r="BY781" s="52"/>
      <c r="BZ781" s="52"/>
      <c r="CA781" s="52"/>
      <c r="CB781" s="52"/>
      <c r="CC781" s="52"/>
      <c r="CD781" s="52"/>
      <c r="CE781" s="52"/>
      <c r="CF781" s="52"/>
      <c r="CG781" s="52"/>
      <c r="CH781" s="52"/>
      <c r="CI781" s="52"/>
      <c r="CJ781" s="52"/>
      <c r="CK781" s="52"/>
      <c r="CL781" s="52"/>
      <c r="CM781" s="52"/>
      <c r="CN781" s="52"/>
      <c r="CO781" s="52"/>
      <c r="CP781" s="52"/>
      <c r="CQ781" s="52"/>
      <c r="CR781" s="52"/>
      <c r="CS781" s="52"/>
      <c r="CT781" s="52"/>
      <c r="CU781" s="52"/>
      <c r="CV781" s="52"/>
      <c r="CW781" s="52"/>
      <c r="CX781" s="52"/>
    </row>
    <row r="782" spans="3:102" ht="15">
      <c r="C782" s="52"/>
      <c r="D782" s="52"/>
      <c r="E782" s="52"/>
      <c r="F782" s="52"/>
      <c r="G782" s="52"/>
      <c r="H782" s="52"/>
      <c r="I782" s="52"/>
      <c r="J782" s="52"/>
      <c r="K782" s="52"/>
      <c r="L782" s="52"/>
      <c r="M782" s="52"/>
      <c r="N782" s="52"/>
      <c r="O782" s="110"/>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c r="BA782" s="52"/>
      <c r="BB782" s="52"/>
      <c r="BC782" s="52"/>
      <c r="BD782" s="52"/>
      <c r="BE782" s="52"/>
      <c r="BF782" s="52"/>
      <c r="BG782" s="52"/>
      <c r="BH782" s="52"/>
      <c r="BI782" s="52"/>
      <c r="BJ782" s="52"/>
      <c r="BK782" s="52"/>
      <c r="BL782" s="52"/>
      <c r="BM782" s="52"/>
      <c r="BN782" s="52"/>
      <c r="BO782" s="52"/>
      <c r="BP782" s="52"/>
      <c r="BQ782" s="52"/>
      <c r="BR782" s="52"/>
      <c r="BS782" s="52"/>
      <c r="BT782" s="52"/>
      <c r="BU782" s="52"/>
      <c r="BV782" s="52"/>
      <c r="BW782" s="52"/>
      <c r="BX782" s="52"/>
      <c r="BY782" s="52"/>
      <c r="BZ782" s="52"/>
      <c r="CA782" s="52"/>
      <c r="CB782" s="52"/>
      <c r="CC782" s="52"/>
      <c r="CD782" s="52"/>
      <c r="CE782" s="52"/>
      <c r="CF782" s="52"/>
      <c r="CG782" s="52"/>
      <c r="CH782" s="52"/>
      <c r="CI782" s="52"/>
      <c r="CJ782" s="52"/>
      <c r="CK782" s="52"/>
      <c r="CL782" s="52"/>
      <c r="CM782" s="52"/>
      <c r="CN782" s="52"/>
      <c r="CO782" s="52"/>
      <c r="CP782" s="52"/>
      <c r="CQ782" s="52"/>
      <c r="CR782" s="52"/>
      <c r="CS782" s="52"/>
      <c r="CT782" s="52"/>
      <c r="CU782" s="52"/>
      <c r="CV782" s="52"/>
      <c r="CW782" s="52"/>
      <c r="CX782" s="52"/>
    </row>
    <row r="783" spans="3:102" ht="15">
      <c r="C783" s="52"/>
      <c r="D783" s="52"/>
      <c r="E783" s="52"/>
      <c r="F783" s="52"/>
      <c r="G783" s="52"/>
      <c r="H783" s="52"/>
      <c r="I783" s="52"/>
      <c r="J783" s="52"/>
      <c r="K783" s="52"/>
      <c r="L783" s="52"/>
      <c r="M783" s="52"/>
      <c r="N783" s="52"/>
      <c r="O783" s="110"/>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row>
    <row r="784" spans="3:102" ht="15">
      <c r="C784" s="52"/>
      <c r="D784" s="52"/>
      <c r="E784" s="52"/>
      <c r="F784" s="52"/>
      <c r="G784" s="52"/>
      <c r="H784" s="52"/>
      <c r="I784" s="52"/>
      <c r="J784" s="52"/>
      <c r="K784" s="52"/>
      <c r="L784" s="52"/>
      <c r="M784" s="52"/>
      <c r="N784" s="52"/>
      <c r="O784" s="110"/>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c r="BC784" s="52"/>
      <c r="BD784" s="52"/>
      <c r="BE784" s="52"/>
      <c r="BF784" s="52"/>
      <c r="BG784" s="52"/>
      <c r="BH784" s="52"/>
      <c r="BI784" s="52"/>
      <c r="BJ784" s="52"/>
      <c r="BK784" s="52"/>
      <c r="BL784" s="52"/>
      <c r="BM784" s="52"/>
      <c r="BN784" s="52"/>
      <c r="BO784" s="52"/>
      <c r="BP784" s="52"/>
      <c r="BQ784" s="52"/>
      <c r="BR784" s="52"/>
      <c r="BS784" s="52"/>
      <c r="BT784" s="52"/>
      <c r="BU784" s="52"/>
      <c r="BV784" s="52"/>
      <c r="BW784" s="52"/>
      <c r="BX784" s="52"/>
      <c r="BY784" s="52"/>
      <c r="BZ784" s="52"/>
      <c r="CA784" s="52"/>
      <c r="CB784" s="52"/>
      <c r="CC784" s="52"/>
      <c r="CD784" s="52"/>
      <c r="CE784" s="52"/>
      <c r="CF784" s="52"/>
      <c r="CG784" s="52"/>
      <c r="CH784" s="52"/>
      <c r="CI784" s="52"/>
      <c r="CJ784" s="52"/>
      <c r="CK784" s="52"/>
      <c r="CL784" s="52"/>
      <c r="CM784" s="52"/>
      <c r="CN784" s="52"/>
      <c r="CO784" s="52"/>
      <c r="CP784" s="52"/>
      <c r="CQ784" s="52"/>
      <c r="CR784" s="52"/>
      <c r="CS784" s="52"/>
      <c r="CT784" s="52"/>
      <c r="CU784" s="52"/>
      <c r="CV784" s="52"/>
      <c r="CW784" s="52"/>
      <c r="CX784" s="52"/>
    </row>
    <row r="785" spans="3:102" ht="15">
      <c r="C785" s="52"/>
      <c r="D785" s="52"/>
      <c r="E785" s="52"/>
      <c r="F785" s="52"/>
      <c r="G785" s="52"/>
      <c r="H785" s="52"/>
      <c r="I785" s="52"/>
      <c r="J785" s="52"/>
      <c r="K785" s="52"/>
      <c r="L785" s="52"/>
      <c r="M785" s="52"/>
      <c r="N785" s="52"/>
      <c r="O785" s="110"/>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c r="BA785" s="52"/>
      <c r="BB785" s="52"/>
      <c r="BC785" s="52"/>
      <c r="BD785" s="52"/>
      <c r="BE785" s="52"/>
      <c r="BF785" s="52"/>
      <c r="BG785" s="52"/>
      <c r="BH785" s="52"/>
      <c r="BI785" s="52"/>
      <c r="BJ785" s="52"/>
      <c r="BK785" s="52"/>
      <c r="BL785" s="52"/>
      <c r="BM785" s="52"/>
      <c r="BN785" s="52"/>
      <c r="BO785" s="52"/>
      <c r="BP785" s="52"/>
      <c r="BQ785" s="52"/>
      <c r="BR785" s="52"/>
      <c r="BS785" s="52"/>
      <c r="BT785" s="52"/>
      <c r="BU785" s="52"/>
      <c r="BV785" s="52"/>
      <c r="BW785" s="52"/>
      <c r="BX785" s="52"/>
      <c r="BY785" s="52"/>
      <c r="BZ785" s="52"/>
      <c r="CA785" s="52"/>
      <c r="CB785" s="52"/>
      <c r="CC785" s="52"/>
      <c r="CD785" s="52"/>
      <c r="CE785" s="52"/>
      <c r="CF785" s="52"/>
      <c r="CG785" s="52"/>
      <c r="CH785" s="52"/>
      <c r="CI785" s="52"/>
      <c r="CJ785" s="52"/>
      <c r="CK785" s="52"/>
      <c r="CL785" s="52"/>
      <c r="CM785" s="52"/>
      <c r="CN785" s="52"/>
      <c r="CO785" s="52"/>
      <c r="CP785" s="52"/>
      <c r="CQ785" s="52"/>
      <c r="CR785" s="52"/>
      <c r="CS785" s="52"/>
      <c r="CT785" s="52"/>
      <c r="CU785" s="52"/>
      <c r="CV785" s="52"/>
      <c r="CW785" s="52"/>
      <c r="CX785" s="52"/>
    </row>
    <row r="786" spans="3:102" ht="15">
      <c r="C786" s="52"/>
      <c r="D786" s="52"/>
      <c r="E786" s="52"/>
      <c r="F786" s="52"/>
      <c r="G786" s="52"/>
      <c r="H786" s="52"/>
      <c r="I786" s="52"/>
      <c r="J786" s="52"/>
      <c r="K786" s="52"/>
      <c r="L786" s="52"/>
      <c r="M786" s="52"/>
      <c r="N786" s="52"/>
      <c r="O786" s="110"/>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c r="BA786" s="52"/>
      <c r="BB786" s="52"/>
      <c r="BC786" s="52"/>
      <c r="BD786" s="52"/>
      <c r="BE786" s="52"/>
      <c r="BF786" s="52"/>
      <c r="BG786" s="52"/>
      <c r="BH786" s="52"/>
      <c r="BI786" s="52"/>
      <c r="BJ786" s="52"/>
      <c r="BK786" s="52"/>
      <c r="BL786" s="52"/>
      <c r="BM786" s="52"/>
      <c r="BN786" s="52"/>
      <c r="BO786" s="52"/>
      <c r="BP786" s="52"/>
      <c r="BQ786" s="52"/>
      <c r="BR786" s="52"/>
      <c r="BS786" s="52"/>
      <c r="BT786" s="52"/>
      <c r="BU786" s="52"/>
      <c r="BV786" s="52"/>
      <c r="BW786" s="52"/>
      <c r="BX786" s="52"/>
      <c r="BY786" s="52"/>
      <c r="BZ786" s="52"/>
      <c r="CA786" s="52"/>
      <c r="CB786" s="52"/>
      <c r="CC786" s="52"/>
      <c r="CD786" s="52"/>
      <c r="CE786" s="52"/>
      <c r="CF786" s="52"/>
      <c r="CG786" s="52"/>
      <c r="CH786" s="52"/>
      <c r="CI786" s="52"/>
      <c r="CJ786" s="52"/>
      <c r="CK786" s="52"/>
      <c r="CL786" s="52"/>
      <c r="CM786" s="52"/>
      <c r="CN786" s="52"/>
      <c r="CO786" s="52"/>
      <c r="CP786" s="52"/>
      <c r="CQ786" s="52"/>
      <c r="CR786" s="52"/>
      <c r="CS786" s="52"/>
      <c r="CT786" s="52"/>
      <c r="CU786" s="52"/>
      <c r="CV786" s="52"/>
      <c r="CW786" s="52"/>
      <c r="CX786" s="52"/>
    </row>
    <row r="787" spans="3:102" ht="15">
      <c r="C787" s="52"/>
      <c r="D787" s="52"/>
      <c r="E787" s="52"/>
      <c r="F787" s="52"/>
      <c r="G787" s="52"/>
      <c r="H787" s="52"/>
      <c r="I787" s="52"/>
      <c r="J787" s="52"/>
      <c r="K787" s="52"/>
      <c r="L787" s="52"/>
      <c r="M787" s="52"/>
      <c r="N787" s="52"/>
      <c r="O787" s="110"/>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c r="BA787" s="52"/>
      <c r="BB787" s="52"/>
      <c r="BC787" s="52"/>
      <c r="BD787" s="52"/>
      <c r="BE787" s="52"/>
      <c r="BF787" s="52"/>
      <c r="BG787" s="52"/>
      <c r="BH787" s="52"/>
      <c r="BI787" s="52"/>
      <c r="BJ787" s="52"/>
      <c r="BK787" s="52"/>
      <c r="BL787" s="52"/>
      <c r="BM787" s="52"/>
      <c r="BN787" s="52"/>
      <c r="BO787" s="52"/>
      <c r="BP787" s="52"/>
      <c r="BQ787" s="52"/>
      <c r="BR787" s="52"/>
      <c r="BS787" s="52"/>
      <c r="BT787" s="52"/>
      <c r="BU787" s="52"/>
      <c r="BV787" s="52"/>
      <c r="BW787" s="52"/>
      <c r="BX787" s="52"/>
      <c r="BY787" s="52"/>
      <c r="BZ787" s="52"/>
      <c r="CA787" s="52"/>
      <c r="CB787" s="52"/>
      <c r="CC787" s="52"/>
      <c r="CD787" s="52"/>
      <c r="CE787" s="52"/>
      <c r="CF787" s="52"/>
      <c r="CG787" s="52"/>
      <c r="CH787" s="52"/>
      <c r="CI787" s="52"/>
      <c r="CJ787" s="52"/>
      <c r="CK787" s="52"/>
      <c r="CL787" s="52"/>
      <c r="CM787" s="52"/>
      <c r="CN787" s="52"/>
      <c r="CO787" s="52"/>
      <c r="CP787" s="52"/>
      <c r="CQ787" s="52"/>
      <c r="CR787" s="52"/>
      <c r="CS787" s="52"/>
      <c r="CT787" s="52"/>
      <c r="CU787" s="52"/>
      <c r="CV787" s="52"/>
      <c r="CW787" s="52"/>
      <c r="CX787" s="52"/>
    </row>
    <row r="788" spans="3:102" ht="15">
      <c r="C788" s="52"/>
      <c r="D788" s="52"/>
      <c r="E788" s="52"/>
      <c r="F788" s="52"/>
      <c r="G788" s="52"/>
      <c r="H788" s="52"/>
      <c r="I788" s="52"/>
      <c r="J788" s="52"/>
      <c r="K788" s="52"/>
      <c r="L788" s="52"/>
      <c r="M788" s="52"/>
      <c r="N788" s="52"/>
      <c r="O788" s="110"/>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c r="BA788" s="52"/>
      <c r="BB788" s="52"/>
      <c r="BC788" s="52"/>
      <c r="BD788" s="52"/>
      <c r="BE788" s="52"/>
      <c r="BF788" s="52"/>
      <c r="BG788" s="52"/>
      <c r="BH788" s="52"/>
      <c r="BI788" s="52"/>
      <c r="BJ788" s="52"/>
      <c r="BK788" s="52"/>
      <c r="BL788" s="52"/>
      <c r="BM788" s="52"/>
      <c r="BN788" s="52"/>
      <c r="BO788" s="52"/>
      <c r="BP788" s="52"/>
      <c r="BQ788" s="52"/>
      <c r="BR788" s="52"/>
      <c r="BS788" s="52"/>
      <c r="BT788" s="52"/>
      <c r="BU788" s="52"/>
      <c r="BV788" s="52"/>
      <c r="BW788" s="52"/>
      <c r="BX788" s="52"/>
      <c r="BY788" s="52"/>
      <c r="BZ788" s="52"/>
      <c r="CA788" s="52"/>
      <c r="CB788" s="52"/>
      <c r="CC788" s="52"/>
      <c r="CD788" s="52"/>
      <c r="CE788" s="52"/>
      <c r="CF788" s="52"/>
      <c r="CG788" s="52"/>
      <c r="CH788" s="52"/>
      <c r="CI788" s="52"/>
      <c r="CJ788" s="52"/>
      <c r="CK788" s="52"/>
      <c r="CL788" s="52"/>
      <c r="CM788" s="52"/>
      <c r="CN788" s="52"/>
      <c r="CO788" s="52"/>
      <c r="CP788" s="52"/>
      <c r="CQ788" s="52"/>
      <c r="CR788" s="52"/>
      <c r="CS788" s="52"/>
      <c r="CT788" s="52"/>
      <c r="CU788" s="52"/>
      <c r="CV788" s="52"/>
      <c r="CW788" s="52"/>
      <c r="CX788" s="52"/>
    </row>
    <row r="789" spans="3:102" ht="15">
      <c r="C789" s="52"/>
      <c r="D789" s="52"/>
      <c r="E789" s="52"/>
      <c r="F789" s="52"/>
      <c r="G789" s="52"/>
      <c r="H789" s="52"/>
      <c r="I789" s="52"/>
      <c r="J789" s="52"/>
      <c r="K789" s="52"/>
      <c r="L789" s="52"/>
      <c r="M789" s="52"/>
      <c r="N789" s="52"/>
      <c r="O789" s="110"/>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c r="BA789" s="52"/>
      <c r="BB789" s="52"/>
      <c r="BC789" s="52"/>
      <c r="BD789" s="52"/>
      <c r="BE789" s="52"/>
      <c r="BF789" s="52"/>
      <c r="BG789" s="52"/>
      <c r="BH789" s="52"/>
      <c r="BI789" s="52"/>
      <c r="BJ789" s="52"/>
      <c r="BK789" s="52"/>
      <c r="BL789" s="52"/>
      <c r="BM789" s="52"/>
      <c r="BN789" s="52"/>
      <c r="BO789" s="52"/>
      <c r="BP789" s="52"/>
      <c r="BQ789" s="52"/>
      <c r="BR789" s="52"/>
      <c r="BS789" s="52"/>
      <c r="BT789" s="52"/>
      <c r="BU789" s="52"/>
      <c r="BV789" s="52"/>
      <c r="BW789" s="52"/>
      <c r="BX789" s="52"/>
      <c r="BY789" s="52"/>
      <c r="BZ789" s="52"/>
      <c r="CA789" s="52"/>
      <c r="CB789" s="52"/>
      <c r="CC789" s="52"/>
      <c r="CD789" s="52"/>
      <c r="CE789" s="52"/>
      <c r="CF789" s="52"/>
      <c r="CG789" s="52"/>
      <c r="CH789" s="52"/>
      <c r="CI789" s="52"/>
      <c r="CJ789" s="52"/>
      <c r="CK789" s="52"/>
      <c r="CL789" s="52"/>
      <c r="CM789" s="52"/>
      <c r="CN789" s="52"/>
      <c r="CO789" s="52"/>
      <c r="CP789" s="52"/>
      <c r="CQ789" s="52"/>
      <c r="CR789" s="52"/>
      <c r="CS789" s="52"/>
      <c r="CT789" s="52"/>
      <c r="CU789" s="52"/>
      <c r="CV789" s="52"/>
      <c r="CW789" s="52"/>
      <c r="CX789" s="52"/>
    </row>
    <row r="790" spans="3:102" ht="15">
      <c r="C790" s="52"/>
      <c r="D790" s="52"/>
      <c r="E790" s="52"/>
      <c r="F790" s="52"/>
      <c r="G790" s="52"/>
      <c r="H790" s="52"/>
      <c r="I790" s="52"/>
      <c r="J790" s="52"/>
      <c r="K790" s="52"/>
      <c r="L790" s="52"/>
      <c r="M790" s="52"/>
      <c r="N790" s="52"/>
      <c r="O790" s="110"/>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c r="BA790" s="52"/>
      <c r="BB790" s="52"/>
      <c r="BC790" s="52"/>
      <c r="BD790" s="52"/>
      <c r="BE790" s="52"/>
      <c r="BF790" s="52"/>
      <c r="BG790" s="52"/>
      <c r="BH790" s="52"/>
      <c r="BI790" s="52"/>
      <c r="BJ790" s="52"/>
      <c r="BK790" s="52"/>
      <c r="BL790" s="52"/>
      <c r="BM790" s="52"/>
      <c r="BN790" s="52"/>
      <c r="BO790" s="52"/>
      <c r="BP790" s="52"/>
      <c r="BQ790" s="52"/>
      <c r="BR790" s="52"/>
      <c r="BS790" s="52"/>
      <c r="BT790" s="52"/>
      <c r="BU790" s="52"/>
      <c r="BV790" s="52"/>
      <c r="BW790" s="52"/>
      <c r="BX790" s="52"/>
      <c r="BY790" s="52"/>
      <c r="BZ790" s="52"/>
      <c r="CA790" s="52"/>
      <c r="CB790" s="52"/>
      <c r="CC790" s="52"/>
      <c r="CD790" s="52"/>
      <c r="CE790" s="52"/>
      <c r="CF790" s="52"/>
      <c r="CG790" s="52"/>
      <c r="CH790" s="52"/>
      <c r="CI790" s="52"/>
      <c r="CJ790" s="52"/>
      <c r="CK790" s="52"/>
      <c r="CL790" s="52"/>
      <c r="CM790" s="52"/>
      <c r="CN790" s="52"/>
      <c r="CO790" s="52"/>
      <c r="CP790" s="52"/>
      <c r="CQ790" s="52"/>
      <c r="CR790" s="52"/>
      <c r="CS790" s="52"/>
      <c r="CT790" s="52"/>
      <c r="CU790" s="52"/>
      <c r="CV790" s="52"/>
      <c r="CW790" s="52"/>
      <c r="CX790" s="52"/>
    </row>
    <row r="791" spans="3:102" ht="15">
      <c r="C791" s="52"/>
      <c r="D791" s="52"/>
      <c r="E791" s="52"/>
      <c r="F791" s="52"/>
      <c r="G791" s="52"/>
      <c r="H791" s="52"/>
      <c r="I791" s="52"/>
      <c r="J791" s="52"/>
      <c r="K791" s="52"/>
      <c r="L791" s="52"/>
      <c r="M791" s="52"/>
      <c r="N791" s="52"/>
      <c r="O791" s="110"/>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c r="BC791" s="52"/>
      <c r="BD791" s="52"/>
      <c r="BE791" s="52"/>
      <c r="BF791" s="52"/>
      <c r="BG791" s="52"/>
      <c r="BH791" s="52"/>
      <c r="BI791" s="52"/>
      <c r="BJ791" s="52"/>
      <c r="BK791" s="52"/>
      <c r="BL791" s="52"/>
      <c r="BM791" s="52"/>
      <c r="BN791" s="52"/>
      <c r="BO791" s="52"/>
      <c r="BP791" s="52"/>
      <c r="BQ791" s="52"/>
      <c r="BR791" s="52"/>
      <c r="BS791" s="52"/>
      <c r="BT791" s="52"/>
      <c r="BU791" s="52"/>
      <c r="BV791" s="52"/>
      <c r="BW791" s="52"/>
      <c r="BX791" s="52"/>
      <c r="BY791" s="52"/>
      <c r="BZ791" s="52"/>
      <c r="CA791" s="52"/>
      <c r="CB791" s="52"/>
      <c r="CC791" s="52"/>
      <c r="CD791" s="52"/>
      <c r="CE791" s="52"/>
      <c r="CF791" s="52"/>
      <c r="CG791" s="52"/>
      <c r="CH791" s="52"/>
      <c r="CI791" s="52"/>
      <c r="CJ791" s="52"/>
      <c r="CK791" s="52"/>
      <c r="CL791" s="52"/>
      <c r="CM791" s="52"/>
      <c r="CN791" s="52"/>
      <c r="CO791" s="52"/>
      <c r="CP791" s="52"/>
      <c r="CQ791" s="52"/>
      <c r="CR791" s="52"/>
      <c r="CS791" s="52"/>
      <c r="CT791" s="52"/>
      <c r="CU791" s="52"/>
      <c r="CV791" s="52"/>
      <c r="CW791" s="52"/>
      <c r="CX791" s="52"/>
    </row>
    <row r="792" spans="3:102" ht="15">
      <c r="C792" s="52"/>
      <c r="D792" s="52"/>
      <c r="E792" s="52"/>
      <c r="F792" s="52"/>
      <c r="G792" s="52"/>
      <c r="H792" s="52"/>
      <c r="I792" s="52"/>
      <c r="J792" s="52"/>
      <c r="K792" s="52"/>
      <c r="L792" s="52"/>
      <c r="M792" s="52"/>
      <c r="N792" s="52"/>
      <c r="O792" s="110"/>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c r="BA792" s="52"/>
      <c r="BB792" s="52"/>
      <c r="BC792" s="52"/>
      <c r="BD792" s="52"/>
      <c r="BE792" s="52"/>
      <c r="BF792" s="52"/>
      <c r="BG792" s="52"/>
      <c r="BH792" s="52"/>
      <c r="BI792" s="52"/>
      <c r="BJ792" s="52"/>
      <c r="BK792" s="52"/>
      <c r="BL792" s="52"/>
      <c r="BM792" s="52"/>
      <c r="BN792" s="52"/>
      <c r="BO792" s="52"/>
      <c r="BP792" s="52"/>
      <c r="BQ792" s="52"/>
      <c r="BR792" s="52"/>
      <c r="BS792" s="52"/>
      <c r="BT792" s="52"/>
      <c r="BU792" s="52"/>
      <c r="BV792" s="52"/>
      <c r="BW792" s="52"/>
      <c r="BX792" s="52"/>
      <c r="BY792" s="52"/>
      <c r="BZ792" s="52"/>
      <c r="CA792" s="52"/>
      <c r="CB792" s="52"/>
      <c r="CC792" s="52"/>
      <c r="CD792" s="52"/>
      <c r="CE792" s="52"/>
      <c r="CF792" s="52"/>
      <c r="CG792" s="52"/>
      <c r="CH792" s="52"/>
      <c r="CI792" s="52"/>
      <c r="CJ792" s="52"/>
      <c r="CK792" s="52"/>
      <c r="CL792" s="52"/>
      <c r="CM792" s="52"/>
      <c r="CN792" s="52"/>
      <c r="CO792" s="52"/>
      <c r="CP792" s="52"/>
      <c r="CQ792" s="52"/>
      <c r="CR792" s="52"/>
      <c r="CS792" s="52"/>
      <c r="CT792" s="52"/>
      <c r="CU792" s="52"/>
      <c r="CV792" s="52"/>
      <c r="CW792" s="52"/>
      <c r="CX792" s="52"/>
    </row>
    <row r="793" spans="3:102" ht="15">
      <c r="C793" s="52"/>
      <c r="D793" s="52"/>
      <c r="E793" s="52"/>
      <c r="F793" s="52"/>
      <c r="G793" s="52"/>
      <c r="H793" s="52"/>
      <c r="I793" s="52"/>
      <c r="J793" s="52"/>
      <c r="K793" s="52"/>
      <c r="L793" s="52"/>
      <c r="M793" s="52"/>
      <c r="N793" s="52"/>
      <c r="O793" s="110"/>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c r="BA793" s="52"/>
      <c r="BB793" s="52"/>
      <c r="BC793" s="52"/>
      <c r="BD793" s="52"/>
      <c r="BE793" s="52"/>
      <c r="BF793" s="52"/>
      <c r="BG793" s="52"/>
      <c r="BH793" s="52"/>
      <c r="BI793" s="52"/>
      <c r="BJ793" s="52"/>
      <c r="BK793" s="52"/>
      <c r="BL793" s="52"/>
      <c r="BM793" s="52"/>
      <c r="BN793" s="52"/>
      <c r="BO793" s="52"/>
      <c r="BP793" s="52"/>
      <c r="BQ793" s="52"/>
      <c r="BR793" s="52"/>
      <c r="BS793" s="52"/>
      <c r="BT793" s="52"/>
      <c r="BU793" s="52"/>
      <c r="BV793" s="52"/>
      <c r="BW793" s="52"/>
      <c r="BX793" s="52"/>
      <c r="BY793" s="52"/>
      <c r="BZ793" s="52"/>
      <c r="CA793" s="52"/>
      <c r="CB793" s="52"/>
      <c r="CC793" s="52"/>
      <c r="CD793" s="52"/>
      <c r="CE793" s="52"/>
      <c r="CF793" s="52"/>
      <c r="CG793" s="52"/>
      <c r="CH793" s="52"/>
      <c r="CI793" s="52"/>
      <c r="CJ793" s="52"/>
      <c r="CK793" s="52"/>
      <c r="CL793" s="52"/>
      <c r="CM793" s="52"/>
      <c r="CN793" s="52"/>
      <c r="CO793" s="52"/>
      <c r="CP793" s="52"/>
      <c r="CQ793" s="52"/>
      <c r="CR793" s="52"/>
      <c r="CS793" s="52"/>
      <c r="CT793" s="52"/>
      <c r="CU793" s="52"/>
      <c r="CV793" s="52"/>
      <c r="CW793" s="52"/>
      <c r="CX793" s="52"/>
    </row>
    <row r="794" spans="3:102" ht="15">
      <c r="C794" s="52"/>
      <c r="D794" s="52"/>
      <c r="E794" s="52"/>
      <c r="F794" s="52"/>
      <c r="G794" s="52"/>
      <c r="H794" s="52"/>
      <c r="I794" s="52"/>
      <c r="J794" s="52"/>
      <c r="K794" s="52"/>
      <c r="L794" s="52"/>
      <c r="M794" s="52"/>
      <c r="N794" s="52"/>
      <c r="O794" s="110"/>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c r="BA794" s="52"/>
      <c r="BB794" s="52"/>
      <c r="BC794" s="52"/>
      <c r="BD794" s="52"/>
      <c r="BE794" s="52"/>
      <c r="BF794" s="52"/>
      <c r="BG794" s="52"/>
      <c r="BH794" s="52"/>
      <c r="BI794" s="52"/>
      <c r="BJ794" s="52"/>
      <c r="BK794" s="52"/>
      <c r="BL794" s="52"/>
      <c r="BM794" s="52"/>
      <c r="BN794" s="52"/>
      <c r="BO794" s="52"/>
      <c r="BP794" s="52"/>
      <c r="BQ794" s="52"/>
      <c r="BR794" s="52"/>
      <c r="BS794" s="52"/>
      <c r="BT794" s="52"/>
      <c r="BU794" s="52"/>
      <c r="BV794" s="52"/>
      <c r="BW794" s="52"/>
      <c r="BX794" s="52"/>
      <c r="BY794" s="52"/>
      <c r="BZ794" s="52"/>
      <c r="CA794" s="52"/>
      <c r="CB794" s="52"/>
      <c r="CC794" s="52"/>
      <c r="CD794" s="52"/>
      <c r="CE794" s="52"/>
      <c r="CF794" s="52"/>
      <c r="CG794" s="52"/>
      <c r="CH794" s="52"/>
      <c r="CI794" s="52"/>
      <c r="CJ794" s="52"/>
      <c r="CK794" s="52"/>
      <c r="CL794" s="52"/>
      <c r="CM794" s="52"/>
      <c r="CN794" s="52"/>
      <c r="CO794" s="52"/>
      <c r="CP794" s="52"/>
      <c r="CQ794" s="52"/>
      <c r="CR794" s="52"/>
      <c r="CS794" s="52"/>
      <c r="CT794" s="52"/>
      <c r="CU794" s="52"/>
      <c r="CV794" s="52"/>
      <c r="CW794" s="52"/>
      <c r="CX794" s="52"/>
    </row>
    <row r="795" spans="3:102" ht="15">
      <c r="C795" s="52"/>
      <c r="D795" s="52"/>
      <c r="E795" s="52"/>
      <c r="F795" s="52"/>
      <c r="G795" s="52"/>
      <c r="H795" s="52"/>
      <c r="I795" s="52"/>
      <c r="J795" s="52"/>
      <c r="K795" s="52"/>
      <c r="L795" s="52"/>
      <c r="M795" s="52"/>
      <c r="N795" s="52"/>
      <c r="O795" s="110"/>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c r="BA795" s="52"/>
      <c r="BB795" s="52"/>
      <c r="BC795" s="52"/>
      <c r="BD795" s="52"/>
      <c r="BE795" s="52"/>
      <c r="BF795" s="52"/>
      <c r="BG795" s="52"/>
      <c r="BH795" s="52"/>
      <c r="BI795" s="52"/>
      <c r="BJ795" s="52"/>
      <c r="BK795" s="52"/>
      <c r="BL795" s="52"/>
      <c r="BM795" s="52"/>
      <c r="BN795" s="52"/>
      <c r="BO795" s="52"/>
      <c r="BP795" s="52"/>
      <c r="BQ795" s="52"/>
      <c r="BR795" s="52"/>
      <c r="BS795" s="52"/>
      <c r="BT795" s="52"/>
      <c r="BU795" s="52"/>
      <c r="BV795" s="52"/>
      <c r="BW795" s="52"/>
      <c r="BX795" s="52"/>
      <c r="BY795" s="52"/>
      <c r="BZ795" s="52"/>
      <c r="CA795" s="52"/>
      <c r="CB795" s="52"/>
      <c r="CC795" s="52"/>
      <c r="CD795" s="52"/>
      <c r="CE795" s="52"/>
      <c r="CF795" s="52"/>
      <c r="CG795" s="52"/>
      <c r="CH795" s="52"/>
      <c r="CI795" s="52"/>
      <c r="CJ795" s="52"/>
      <c r="CK795" s="52"/>
      <c r="CL795" s="52"/>
      <c r="CM795" s="52"/>
      <c r="CN795" s="52"/>
      <c r="CO795" s="52"/>
      <c r="CP795" s="52"/>
      <c r="CQ795" s="52"/>
      <c r="CR795" s="52"/>
      <c r="CS795" s="52"/>
      <c r="CT795" s="52"/>
      <c r="CU795" s="52"/>
      <c r="CV795" s="52"/>
      <c r="CW795" s="52"/>
      <c r="CX795" s="52"/>
    </row>
    <row r="796" spans="3:102" ht="15">
      <c r="C796" s="52"/>
      <c r="D796" s="52"/>
      <c r="E796" s="52"/>
      <c r="F796" s="52"/>
      <c r="G796" s="52"/>
      <c r="H796" s="52"/>
      <c r="I796" s="52"/>
      <c r="J796" s="52"/>
      <c r="K796" s="52"/>
      <c r="L796" s="52"/>
      <c r="M796" s="52"/>
      <c r="N796" s="52"/>
      <c r="O796" s="110"/>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c r="BA796" s="52"/>
      <c r="BB796" s="52"/>
      <c r="BC796" s="52"/>
      <c r="BD796" s="52"/>
      <c r="BE796" s="52"/>
      <c r="BF796" s="52"/>
      <c r="BG796" s="52"/>
      <c r="BH796" s="52"/>
      <c r="BI796" s="52"/>
      <c r="BJ796" s="52"/>
      <c r="BK796" s="52"/>
      <c r="BL796" s="52"/>
      <c r="BM796" s="52"/>
      <c r="BN796" s="52"/>
      <c r="BO796" s="52"/>
      <c r="BP796" s="52"/>
      <c r="BQ796" s="52"/>
      <c r="BR796" s="52"/>
      <c r="BS796" s="52"/>
      <c r="BT796" s="52"/>
      <c r="BU796" s="52"/>
      <c r="BV796" s="52"/>
      <c r="BW796" s="52"/>
      <c r="BX796" s="52"/>
      <c r="BY796" s="52"/>
      <c r="BZ796" s="52"/>
      <c r="CA796" s="52"/>
      <c r="CB796" s="52"/>
      <c r="CC796" s="52"/>
      <c r="CD796" s="52"/>
      <c r="CE796" s="52"/>
      <c r="CF796" s="52"/>
      <c r="CG796" s="52"/>
      <c r="CH796" s="52"/>
      <c r="CI796" s="52"/>
      <c r="CJ796" s="52"/>
      <c r="CK796" s="52"/>
      <c r="CL796" s="52"/>
      <c r="CM796" s="52"/>
      <c r="CN796" s="52"/>
      <c r="CO796" s="52"/>
      <c r="CP796" s="52"/>
      <c r="CQ796" s="52"/>
      <c r="CR796" s="52"/>
      <c r="CS796" s="52"/>
      <c r="CT796" s="52"/>
      <c r="CU796" s="52"/>
      <c r="CV796" s="52"/>
      <c r="CW796" s="52"/>
      <c r="CX796" s="52"/>
    </row>
    <row r="797" spans="3:102" ht="15">
      <c r="C797" s="52"/>
      <c r="D797" s="52"/>
      <c r="E797" s="52"/>
      <c r="F797" s="52"/>
      <c r="G797" s="52"/>
      <c r="H797" s="52"/>
      <c r="I797" s="52"/>
      <c r="J797" s="52"/>
      <c r="K797" s="52"/>
      <c r="L797" s="52"/>
      <c r="M797" s="52"/>
      <c r="N797" s="52"/>
      <c r="O797" s="110"/>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52"/>
      <c r="BI797" s="52"/>
      <c r="BJ797" s="52"/>
      <c r="BK797" s="52"/>
      <c r="BL797" s="52"/>
      <c r="BM797" s="52"/>
      <c r="BN797" s="52"/>
      <c r="BO797" s="52"/>
      <c r="BP797" s="52"/>
      <c r="BQ797" s="52"/>
      <c r="BR797" s="52"/>
      <c r="BS797" s="52"/>
      <c r="BT797" s="52"/>
      <c r="BU797" s="52"/>
      <c r="BV797" s="52"/>
      <c r="BW797" s="52"/>
      <c r="BX797" s="52"/>
      <c r="BY797" s="52"/>
      <c r="BZ797" s="52"/>
      <c r="CA797" s="52"/>
      <c r="CB797" s="52"/>
      <c r="CC797" s="52"/>
      <c r="CD797" s="52"/>
      <c r="CE797" s="52"/>
      <c r="CF797" s="52"/>
      <c r="CG797" s="52"/>
      <c r="CH797" s="52"/>
      <c r="CI797" s="52"/>
      <c r="CJ797" s="52"/>
      <c r="CK797" s="52"/>
      <c r="CL797" s="52"/>
      <c r="CM797" s="52"/>
      <c r="CN797" s="52"/>
      <c r="CO797" s="52"/>
      <c r="CP797" s="52"/>
      <c r="CQ797" s="52"/>
      <c r="CR797" s="52"/>
      <c r="CS797" s="52"/>
      <c r="CT797" s="52"/>
      <c r="CU797" s="52"/>
      <c r="CV797" s="52"/>
      <c r="CW797" s="52"/>
      <c r="CX797" s="52"/>
    </row>
    <row r="798" spans="3:102" ht="15">
      <c r="C798" s="52"/>
      <c r="D798" s="52"/>
      <c r="E798" s="52"/>
      <c r="F798" s="52"/>
      <c r="G798" s="52"/>
      <c r="H798" s="52"/>
      <c r="I798" s="52"/>
      <c r="J798" s="52"/>
      <c r="K798" s="52"/>
      <c r="L798" s="52"/>
      <c r="M798" s="52"/>
      <c r="N798" s="52"/>
      <c r="O798" s="110"/>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52"/>
      <c r="BI798" s="52"/>
      <c r="BJ798" s="52"/>
      <c r="BK798" s="52"/>
      <c r="BL798" s="52"/>
      <c r="BM798" s="52"/>
      <c r="BN798" s="52"/>
      <c r="BO798" s="52"/>
      <c r="BP798" s="52"/>
      <c r="BQ798" s="52"/>
      <c r="BR798" s="52"/>
      <c r="BS798" s="52"/>
      <c r="BT798" s="52"/>
      <c r="BU798" s="52"/>
      <c r="BV798" s="52"/>
      <c r="BW798" s="52"/>
      <c r="BX798" s="52"/>
      <c r="BY798" s="52"/>
      <c r="BZ798" s="52"/>
      <c r="CA798" s="52"/>
      <c r="CB798" s="52"/>
      <c r="CC798" s="52"/>
      <c r="CD798" s="52"/>
      <c r="CE798" s="52"/>
      <c r="CF798" s="52"/>
      <c r="CG798" s="52"/>
      <c r="CH798" s="52"/>
      <c r="CI798" s="52"/>
      <c r="CJ798" s="52"/>
      <c r="CK798" s="52"/>
      <c r="CL798" s="52"/>
      <c r="CM798" s="52"/>
      <c r="CN798" s="52"/>
      <c r="CO798" s="52"/>
      <c r="CP798" s="52"/>
      <c r="CQ798" s="52"/>
      <c r="CR798" s="52"/>
      <c r="CS798" s="52"/>
      <c r="CT798" s="52"/>
      <c r="CU798" s="52"/>
      <c r="CV798" s="52"/>
      <c r="CW798" s="52"/>
      <c r="CX798" s="52"/>
    </row>
    <row r="799" spans="3:102" ht="15">
      <c r="C799" s="52"/>
      <c r="D799" s="52"/>
      <c r="E799" s="52"/>
      <c r="F799" s="52"/>
      <c r="G799" s="52"/>
      <c r="H799" s="52"/>
      <c r="I799" s="52"/>
      <c r="J799" s="52"/>
      <c r="K799" s="52"/>
      <c r="L799" s="52"/>
      <c r="M799" s="52"/>
      <c r="N799" s="52"/>
      <c r="O799" s="110"/>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c r="BC799" s="52"/>
      <c r="BD799" s="52"/>
      <c r="BE799" s="52"/>
      <c r="BF799" s="52"/>
      <c r="BG799" s="52"/>
      <c r="BH799" s="52"/>
      <c r="BI799" s="52"/>
      <c r="BJ799" s="52"/>
      <c r="BK799" s="52"/>
      <c r="BL799" s="52"/>
      <c r="BM799" s="52"/>
      <c r="BN799" s="52"/>
      <c r="BO799" s="52"/>
      <c r="BP799" s="52"/>
      <c r="BQ799" s="52"/>
      <c r="BR799" s="52"/>
      <c r="BS799" s="52"/>
      <c r="BT799" s="52"/>
      <c r="BU799" s="52"/>
      <c r="BV799" s="52"/>
      <c r="BW799" s="52"/>
      <c r="BX799" s="52"/>
      <c r="BY799" s="52"/>
      <c r="BZ799" s="52"/>
      <c r="CA799" s="52"/>
      <c r="CB799" s="52"/>
      <c r="CC799" s="52"/>
      <c r="CD799" s="52"/>
      <c r="CE799" s="52"/>
      <c r="CF799" s="52"/>
      <c r="CG799" s="52"/>
      <c r="CH799" s="52"/>
      <c r="CI799" s="52"/>
      <c r="CJ799" s="52"/>
      <c r="CK799" s="52"/>
      <c r="CL799" s="52"/>
      <c r="CM799" s="52"/>
      <c r="CN799" s="52"/>
      <c r="CO799" s="52"/>
      <c r="CP799" s="52"/>
      <c r="CQ799" s="52"/>
      <c r="CR799" s="52"/>
      <c r="CS799" s="52"/>
      <c r="CT799" s="52"/>
      <c r="CU799" s="52"/>
      <c r="CV799" s="52"/>
      <c r="CW799" s="52"/>
      <c r="CX799" s="52"/>
    </row>
    <row r="800" spans="3:102" ht="15">
      <c r="C800" s="52"/>
      <c r="D800" s="52"/>
      <c r="E800" s="52"/>
      <c r="F800" s="52"/>
      <c r="G800" s="52"/>
      <c r="H800" s="52"/>
      <c r="I800" s="52"/>
      <c r="J800" s="52"/>
      <c r="K800" s="52"/>
      <c r="L800" s="52"/>
      <c r="M800" s="52"/>
      <c r="N800" s="52"/>
      <c r="O800" s="110"/>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2"/>
      <c r="BD800" s="52"/>
      <c r="BE800" s="52"/>
      <c r="BF800" s="52"/>
      <c r="BG800" s="52"/>
      <c r="BH800" s="52"/>
      <c r="BI800" s="52"/>
      <c r="BJ800" s="52"/>
      <c r="BK800" s="52"/>
      <c r="BL800" s="52"/>
      <c r="BM800" s="52"/>
      <c r="BN800" s="52"/>
      <c r="BO800" s="52"/>
      <c r="BP800" s="52"/>
      <c r="BQ800" s="52"/>
      <c r="BR800" s="52"/>
      <c r="BS800" s="52"/>
      <c r="BT800" s="52"/>
      <c r="BU800" s="52"/>
      <c r="BV800" s="52"/>
      <c r="BW800" s="52"/>
      <c r="BX800" s="52"/>
      <c r="BY800" s="52"/>
      <c r="BZ800" s="52"/>
      <c r="CA800" s="52"/>
      <c r="CB800" s="52"/>
      <c r="CC800" s="52"/>
      <c r="CD800" s="52"/>
      <c r="CE800" s="52"/>
      <c r="CF800" s="52"/>
      <c r="CG800" s="52"/>
      <c r="CH800" s="52"/>
      <c r="CI800" s="52"/>
      <c r="CJ800" s="52"/>
      <c r="CK800" s="52"/>
      <c r="CL800" s="52"/>
      <c r="CM800" s="52"/>
      <c r="CN800" s="52"/>
      <c r="CO800" s="52"/>
      <c r="CP800" s="52"/>
      <c r="CQ800" s="52"/>
      <c r="CR800" s="52"/>
      <c r="CS800" s="52"/>
      <c r="CT800" s="52"/>
      <c r="CU800" s="52"/>
      <c r="CV800" s="52"/>
      <c r="CW800" s="52"/>
      <c r="CX800" s="52"/>
    </row>
    <row r="801" spans="3:102" ht="15">
      <c r="C801" s="52"/>
      <c r="D801" s="52"/>
      <c r="E801" s="52"/>
      <c r="F801" s="52"/>
      <c r="G801" s="52"/>
      <c r="H801" s="52"/>
      <c r="I801" s="52"/>
      <c r="J801" s="52"/>
      <c r="K801" s="52"/>
      <c r="L801" s="52"/>
      <c r="M801" s="52"/>
      <c r="N801" s="52"/>
      <c r="O801" s="110"/>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c r="BC801" s="52"/>
      <c r="BD801" s="52"/>
      <c r="BE801" s="52"/>
      <c r="BF801" s="52"/>
      <c r="BG801" s="52"/>
      <c r="BH801" s="52"/>
      <c r="BI801" s="52"/>
      <c r="BJ801" s="52"/>
      <c r="BK801" s="52"/>
      <c r="BL801" s="52"/>
      <c r="BM801" s="52"/>
      <c r="BN801" s="52"/>
      <c r="BO801" s="52"/>
      <c r="BP801" s="52"/>
      <c r="BQ801" s="52"/>
      <c r="BR801" s="52"/>
      <c r="BS801" s="52"/>
      <c r="BT801" s="52"/>
      <c r="BU801" s="52"/>
      <c r="BV801" s="52"/>
      <c r="BW801" s="52"/>
      <c r="BX801" s="52"/>
      <c r="BY801" s="52"/>
      <c r="BZ801" s="52"/>
      <c r="CA801" s="52"/>
      <c r="CB801" s="52"/>
      <c r="CC801" s="52"/>
      <c r="CD801" s="52"/>
      <c r="CE801" s="52"/>
      <c r="CF801" s="52"/>
      <c r="CG801" s="52"/>
      <c r="CH801" s="52"/>
      <c r="CI801" s="52"/>
      <c r="CJ801" s="52"/>
      <c r="CK801" s="52"/>
      <c r="CL801" s="52"/>
      <c r="CM801" s="52"/>
      <c r="CN801" s="52"/>
      <c r="CO801" s="52"/>
      <c r="CP801" s="52"/>
      <c r="CQ801" s="52"/>
      <c r="CR801" s="52"/>
      <c r="CS801" s="52"/>
      <c r="CT801" s="52"/>
      <c r="CU801" s="52"/>
      <c r="CV801" s="52"/>
      <c r="CW801" s="52"/>
      <c r="CX801" s="52"/>
    </row>
    <row r="802" spans="3:102" ht="15">
      <c r="C802" s="52"/>
      <c r="D802" s="52"/>
      <c r="E802" s="52"/>
      <c r="F802" s="52"/>
      <c r="G802" s="52"/>
      <c r="H802" s="52"/>
      <c r="I802" s="52"/>
      <c r="J802" s="52"/>
      <c r="K802" s="52"/>
      <c r="L802" s="52"/>
      <c r="M802" s="52"/>
      <c r="N802" s="52"/>
      <c r="O802" s="110"/>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c r="BC802" s="52"/>
      <c r="BD802" s="52"/>
      <c r="BE802" s="52"/>
      <c r="BF802" s="52"/>
      <c r="BG802" s="52"/>
      <c r="BH802" s="52"/>
      <c r="BI802" s="52"/>
      <c r="BJ802" s="52"/>
      <c r="BK802" s="52"/>
      <c r="BL802" s="52"/>
      <c r="BM802" s="52"/>
      <c r="BN802" s="52"/>
      <c r="BO802" s="52"/>
      <c r="BP802" s="52"/>
      <c r="BQ802" s="52"/>
      <c r="BR802" s="52"/>
      <c r="BS802" s="52"/>
      <c r="BT802" s="52"/>
      <c r="BU802" s="52"/>
      <c r="BV802" s="52"/>
      <c r="BW802" s="52"/>
      <c r="BX802" s="52"/>
      <c r="BY802" s="52"/>
      <c r="BZ802" s="52"/>
      <c r="CA802" s="52"/>
      <c r="CB802" s="52"/>
      <c r="CC802" s="52"/>
      <c r="CD802" s="52"/>
      <c r="CE802" s="52"/>
      <c r="CF802" s="52"/>
      <c r="CG802" s="52"/>
      <c r="CH802" s="52"/>
      <c r="CI802" s="52"/>
      <c r="CJ802" s="52"/>
      <c r="CK802" s="52"/>
      <c r="CL802" s="52"/>
      <c r="CM802" s="52"/>
      <c r="CN802" s="52"/>
      <c r="CO802" s="52"/>
      <c r="CP802" s="52"/>
      <c r="CQ802" s="52"/>
      <c r="CR802" s="52"/>
      <c r="CS802" s="52"/>
      <c r="CT802" s="52"/>
      <c r="CU802" s="52"/>
      <c r="CV802" s="52"/>
      <c r="CW802" s="52"/>
      <c r="CX802" s="52"/>
    </row>
    <row r="803" spans="3:102" ht="15">
      <c r="C803" s="52"/>
      <c r="D803" s="52"/>
      <c r="E803" s="52"/>
      <c r="F803" s="52"/>
      <c r="G803" s="52"/>
      <c r="H803" s="52"/>
      <c r="I803" s="52"/>
      <c r="J803" s="52"/>
      <c r="K803" s="52"/>
      <c r="L803" s="52"/>
      <c r="M803" s="52"/>
      <c r="N803" s="52"/>
      <c r="O803" s="110"/>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c r="BC803" s="52"/>
      <c r="BD803" s="52"/>
      <c r="BE803" s="52"/>
      <c r="BF803" s="52"/>
      <c r="BG803" s="52"/>
      <c r="BH803" s="52"/>
      <c r="BI803" s="52"/>
      <c r="BJ803" s="52"/>
      <c r="BK803" s="52"/>
      <c r="BL803" s="52"/>
      <c r="BM803" s="52"/>
      <c r="BN803" s="52"/>
      <c r="BO803" s="52"/>
      <c r="BP803" s="52"/>
      <c r="BQ803" s="52"/>
      <c r="BR803" s="52"/>
      <c r="BS803" s="52"/>
      <c r="BT803" s="52"/>
      <c r="BU803" s="52"/>
      <c r="BV803" s="52"/>
      <c r="BW803" s="52"/>
      <c r="BX803" s="52"/>
      <c r="BY803" s="52"/>
      <c r="BZ803" s="52"/>
      <c r="CA803" s="52"/>
      <c r="CB803" s="52"/>
      <c r="CC803" s="52"/>
      <c r="CD803" s="52"/>
      <c r="CE803" s="52"/>
      <c r="CF803" s="52"/>
      <c r="CG803" s="52"/>
      <c r="CH803" s="52"/>
      <c r="CI803" s="52"/>
      <c r="CJ803" s="52"/>
      <c r="CK803" s="52"/>
      <c r="CL803" s="52"/>
      <c r="CM803" s="52"/>
      <c r="CN803" s="52"/>
      <c r="CO803" s="52"/>
      <c r="CP803" s="52"/>
      <c r="CQ803" s="52"/>
      <c r="CR803" s="52"/>
      <c r="CS803" s="52"/>
      <c r="CT803" s="52"/>
      <c r="CU803" s="52"/>
      <c r="CV803" s="52"/>
      <c r="CW803" s="52"/>
      <c r="CX803" s="52"/>
    </row>
    <row r="804" spans="3:102" ht="15">
      <c r="C804" s="52"/>
      <c r="D804" s="52"/>
      <c r="E804" s="52"/>
      <c r="F804" s="52"/>
      <c r="G804" s="52"/>
      <c r="H804" s="52"/>
      <c r="I804" s="52"/>
      <c r="J804" s="52"/>
      <c r="K804" s="52"/>
      <c r="L804" s="52"/>
      <c r="M804" s="52"/>
      <c r="N804" s="52"/>
      <c r="O804" s="110"/>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52"/>
      <c r="CN804" s="52"/>
      <c r="CO804" s="52"/>
      <c r="CP804" s="52"/>
      <c r="CQ804" s="52"/>
      <c r="CR804" s="52"/>
      <c r="CS804" s="52"/>
      <c r="CT804" s="52"/>
      <c r="CU804" s="52"/>
      <c r="CV804" s="52"/>
      <c r="CW804" s="52"/>
      <c r="CX804" s="52"/>
    </row>
    <row r="805" spans="3:102" ht="15">
      <c r="C805" s="52"/>
      <c r="D805" s="52"/>
      <c r="E805" s="52"/>
      <c r="F805" s="52"/>
      <c r="G805" s="52"/>
      <c r="H805" s="52"/>
      <c r="I805" s="52"/>
      <c r="J805" s="52"/>
      <c r="K805" s="52"/>
      <c r="L805" s="52"/>
      <c r="M805" s="52"/>
      <c r="N805" s="52"/>
      <c r="O805" s="110"/>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52"/>
      <c r="CN805" s="52"/>
      <c r="CO805" s="52"/>
      <c r="CP805" s="52"/>
      <c r="CQ805" s="52"/>
      <c r="CR805" s="52"/>
      <c r="CS805" s="52"/>
      <c r="CT805" s="52"/>
      <c r="CU805" s="52"/>
      <c r="CV805" s="52"/>
      <c r="CW805" s="52"/>
      <c r="CX805" s="52"/>
    </row>
    <row r="806" spans="3:102" ht="15">
      <c r="C806" s="52"/>
      <c r="D806" s="52"/>
      <c r="E806" s="52"/>
      <c r="F806" s="52"/>
      <c r="G806" s="52"/>
      <c r="H806" s="52"/>
      <c r="I806" s="52"/>
      <c r="J806" s="52"/>
      <c r="K806" s="52"/>
      <c r="L806" s="52"/>
      <c r="M806" s="52"/>
      <c r="N806" s="52"/>
      <c r="O806" s="110"/>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52"/>
      <c r="CN806" s="52"/>
      <c r="CO806" s="52"/>
      <c r="CP806" s="52"/>
      <c r="CQ806" s="52"/>
      <c r="CR806" s="52"/>
      <c r="CS806" s="52"/>
      <c r="CT806" s="52"/>
      <c r="CU806" s="52"/>
      <c r="CV806" s="52"/>
      <c r="CW806" s="52"/>
      <c r="CX806" s="52"/>
    </row>
    <row r="807" spans="3:102" ht="15">
      <c r="C807" s="52"/>
      <c r="D807" s="52"/>
      <c r="E807" s="52"/>
      <c r="F807" s="52"/>
      <c r="G807" s="52"/>
      <c r="H807" s="52"/>
      <c r="I807" s="52"/>
      <c r="J807" s="52"/>
      <c r="K807" s="52"/>
      <c r="L807" s="52"/>
      <c r="M807" s="52"/>
      <c r="N807" s="52"/>
      <c r="O807" s="110"/>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c r="BC807" s="52"/>
      <c r="BD807" s="52"/>
      <c r="BE807" s="52"/>
      <c r="BF807" s="52"/>
      <c r="BG807" s="52"/>
      <c r="BH807" s="52"/>
      <c r="BI807" s="52"/>
      <c r="BJ807" s="52"/>
      <c r="BK807" s="52"/>
      <c r="BL807" s="52"/>
      <c r="BM807" s="52"/>
      <c r="BN807" s="52"/>
      <c r="BO807" s="52"/>
      <c r="BP807" s="52"/>
      <c r="BQ807" s="52"/>
      <c r="BR807" s="52"/>
      <c r="BS807" s="52"/>
      <c r="BT807" s="52"/>
      <c r="BU807" s="52"/>
      <c r="BV807" s="52"/>
      <c r="BW807" s="52"/>
      <c r="BX807" s="52"/>
      <c r="BY807" s="52"/>
      <c r="BZ807" s="52"/>
      <c r="CA807" s="52"/>
      <c r="CB807" s="52"/>
      <c r="CC807" s="52"/>
      <c r="CD807" s="52"/>
      <c r="CE807" s="52"/>
      <c r="CF807" s="52"/>
      <c r="CG807" s="52"/>
      <c r="CH807" s="52"/>
      <c r="CI807" s="52"/>
      <c r="CJ807" s="52"/>
      <c r="CK807" s="52"/>
      <c r="CL807" s="52"/>
      <c r="CM807" s="52"/>
      <c r="CN807" s="52"/>
      <c r="CO807" s="52"/>
      <c r="CP807" s="52"/>
      <c r="CQ807" s="52"/>
      <c r="CR807" s="52"/>
      <c r="CS807" s="52"/>
      <c r="CT807" s="52"/>
      <c r="CU807" s="52"/>
      <c r="CV807" s="52"/>
      <c r="CW807" s="52"/>
      <c r="CX807" s="52"/>
    </row>
    <row r="808" spans="3:102" ht="15">
      <c r="C808" s="52"/>
      <c r="D808" s="52"/>
      <c r="E808" s="52"/>
      <c r="F808" s="52"/>
      <c r="G808" s="52"/>
      <c r="H808" s="52"/>
      <c r="I808" s="52"/>
      <c r="J808" s="52"/>
      <c r="K808" s="52"/>
      <c r="L808" s="52"/>
      <c r="M808" s="52"/>
      <c r="N808" s="52"/>
      <c r="O808" s="110"/>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c r="BC808" s="52"/>
      <c r="BD808" s="52"/>
      <c r="BE808" s="52"/>
      <c r="BF808" s="52"/>
      <c r="BG808" s="52"/>
      <c r="BH808" s="52"/>
      <c r="BI808" s="52"/>
      <c r="BJ808" s="52"/>
      <c r="BK808" s="52"/>
      <c r="BL808" s="52"/>
      <c r="BM808" s="52"/>
      <c r="BN808" s="52"/>
      <c r="BO808" s="52"/>
      <c r="BP808" s="52"/>
      <c r="BQ808" s="52"/>
      <c r="BR808" s="52"/>
      <c r="BS808" s="52"/>
      <c r="BT808" s="52"/>
      <c r="BU808" s="52"/>
      <c r="BV808" s="52"/>
      <c r="BW808" s="52"/>
      <c r="BX808" s="52"/>
      <c r="BY808" s="52"/>
      <c r="BZ808" s="52"/>
      <c r="CA808" s="52"/>
      <c r="CB808" s="52"/>
      <c r="CC808" s="52"/>
      <c r="CD808" s="52"/>
      <c r="CE808" s="52"/>
      <c r="CF808" s="52"/>
      <c r="CG808" s="52"/>
      <c r="CH808" s="52"/>
      <c r="CI808" s="52"/>
      <c r="CJ808" s="52"/>
      <c r="CK808" s="52"/>
      <c r="CL808" s="52"/>
      <c r="CM808" s="52"/>
      <c r="CN808" s="52"/>
      <c r="CO808" s="52"/>
      <c r="CP808" s="52"/>
      <c r="CQ808" s="52"/>
      <c r="CR808" s="52"/>
      <c r="CS808" s="52"/>
      <c r="CT808" s="52"/>
      <c r="CU808" s="52"/>
      <c r="CV808" s="52"/>
      <c r="CW808" s="52"/>
      <c r="CX808" s="52"/>
    </row>
    <row r="809" spans="3:102" ht="15">
      <c r="C809" s="52"/>
      <c r="D809" s="52"/>
      <c r="E809" s="52"/>
      <c r="F809" s="52"/>
      <c r="G809" s="52"/>
      <c r="H809" s="52"/>
      <c r="I809" s="52"/>
      <c r="J809" s="52"/>
      <c r="K809" s="52"/>
      <c r="L809" s="52"/>
      <c r="M809" s="52"/>
      <c r="N809" s="52"/>
      <c r="O809" s="110"/>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c r="BC809" s="52"/>
      <c r="BD809" s="52"/>
      <c r="BE809" s="52"/>
      <c r="BF809" s="52"/>
      <c r="BG809" s="52"/>
      <c r="BH809" s="52"/>
      <c r="BI809" s="52"/>
      <c r="BJ809" s="52"/>
      <c r="BK809" s="52"/>
      <c r="BL809" s="52"/>
      <c r="BM809" s="52"/>
      <c r="BN809" s="52"/>
      <c r="BO809" s="52"/>
      <c r="BP809" s="52"/>
      <c r="BQ809" s="52"/>
      <c r="BR809" s="52"/>
      <c r="BS809" s="52"/>
      <c r="BT809" s="52"/>
      <c r="BU809" s="52"/>
      <c r="BV809" s="52"/>
      <c r="BW809" s="52"/>
      <c r="BX809" s="52"/>
      <c r="BY809" s="52"/>
      <c r="BZ809" s="52"/>
      <c r="CA809" s="52"/>
      <c r="CB809" s="52"/>
      <c r="CC809" s="52"/>
      <c r="CD809" s="52"/>
      <c r="CE809" s="52"/>
      <c r="CF809" s="52"/>
      <c r="CG809" s="52"/>
      <c r="CH809" s="52"/>
      <c r="CI809" s="52"/>
      <c r="CJ809" s="52"/>
      <c r="CK809" s="52"/>
      <c r="CL809" s="52"/>
      <c r="CM809" s="52"/>
      <c r="CN809" s="52"/>
      <c r="CO809" s="52"/>
      <c r="CP809" s="52"/>
      <c r="CQ809" s="52"/>
      <c r="CR809" s="52"/>
      <c r="CS809" s="52"/>
      <c r="CT809" s="52"/>
      <c r="CU809" s="52"/>
      <c r="CV809" s="52"/>
      <c r="CW809" s="52"/>
      <c r="CX809" s="52"/>
    </row>
    <row r="810" spans="3:102" ht="15">
      <c r="C810" s="52"/>
      <c r="D810" s="52"/>
      <c r="E810" s="52"/>
      <c r="F810" s="52"/>
      <c r="G810" s="52"/>
      <c r="H810" s="52"/>
      <c r="I810" s="52"/>
      <c r="J810" s="52"/>
      <c r="K810" s="52"/>
      <c r="L810" s="52"/>
      <c r="M810" s="52"/>
      <c r="N810" s="52"/>
      <c r="O810" s="110"/>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row>
    <row r="811" spans="3:102" ht="15">
      <c r="C811" s="52"/>
      <c r="D811" s="52"/>
      <c r="E811" s="52"/>
      <c r="F811" s="52"/>
      <c r="G811" s="52"/>
      <c r="H811" s="52"/>
      <c r="I811" s="52"/>
      <c r="J811" s="52"/>
      <c r="K811" s="52"/>
      <c r="L811" s="52"/>
      <c r="M811" s="52"/>
      <c r="N811" s="52"/>
      <c r="O811" s="110"/>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c r="BC811" s="52"/>
      <c r="BD811" s="52"/>
      <c r="BE811" s="52"/>
      <c r="BF811" s="52"/>
      <c r="BG811" s="52"/>
      <c r="BH811" s="52"/>
      <c r="BI811" s="52"/>
      <c r="BJ811" s="52"/>
      <c r="BK811" s="52"/>
      <c r="BL811" s="52"/>
      <c r="BM811" s="52"/>
      <c r="BN811" s="52"/>
      <c r="BO811" s="52"/>
      <c r="BP811" s="52"/>
      <c r="BQ811" s="52"/>
      <c r="BR811" s="52"/>
      <c r="BS811" s="52"/>
      <c r="BT811" s="52"/>
      <c r="BU811" s="52"/>
      <c r="BV811" s="52"/>
      <c r="BW811" s="52"/>
      <c r="BX811" s="52"/>
      <c r="BY811" s="52"/>
      <c r="BZ811" s="52"/>
      <c r="CA811" s="52"/>
      <c r="CB811" s="52"/>
      <c r="CC811" s="52"/>
      <c r="CD811" s="52"/>
      <c r="CE811" s="52"/>
      <c r="CF811" s="52"/>
      <c r="CG811" s="52"/>
      <c r="CH811" s="52"/>
      <c r="CI811" s="52"/>
      <c r="CJ811" s="52"/>
      <c r="CK811" s="52"/>
      <c r="CL811" s="52"/>
      <c r="CM811" s="52"/>
      <c r="CN811" s="52"/>
      <c r="CO811" s="52"/>
      <c r="CP811" s="52"/>
      <c r="CQ811" s="52"/>
      <c r="CR811" s="52"/>
      <c r="CS811" s="52"/>
      <c r="CT811" s="52"/>
      <c r="CU811" s="52"/>
      <c r="CV811" s="52"/>
      <c r="CW811" s="52"/>
      <c r="CX811" s="52"/>
    </row>
    <row r="812" spans="3:102" ht="15">
      <c r="C812" s="52"/>
      <c r="D812" s="52"/>
      <c r="E812" s="52"/>
      <c r="F812" s="52"/>
      <c r="G812" s="52"/>
      <c r="H812" s="52"/>
      <c r="I812" s="52"/>
      <c r="J812" s="52"/>
      <c r="K812" s="52"/>
      <c r="L812" s="52"/>
      <c r="M812" s="52"/>
      <c r="N812" s="52"/>
      <c r="O812" s="110"/>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c r="BC812" s="52"/>
      <c r="BD812" s="52"/>
      <c r="BE812" s="52"/>
      <c r="BF812" s="52"/>
      <c r="BG812" s="52"/>
      <c r="BH812" s="52"/>
      <c r="BI812" s="52"/>
      <c r="BJ812" s="52"/>
      <c r="BK812" s="52"/>
      <c r="BL812" s="52"/>
      <c r="BM812" s="52"/>
      <c r="BN812" s="52"/>
      <c r="BO812" s="52"/>
      <c r="BP812" s="52"/>
      <c r="BQ812" s="52"/>
      <c r="BR812" s="52"/>
      <c r="BS812" s="52"/>
      <c r="BT812" s="52"/>
      <c r="BU812" s="52"/>
      <c r="BV812" s="52"/>
      <c r="BW812" s="52"/>
      <c r="BX812" s="52"/>
      <c r="BY812" s="52"/>
      <c r="BZ812" s="52"/>
      <c r="CA812" s="52"/>
      <c r="CB812" s="52"/>
      <c r="CC812" s="52"/>
      <c r="CD812" s="52"/>
      <c r="CE812" s="52"/>
      <c r="CF812" s="52"/>
      <c r="CG812" s="52"/>
      <c r="CH812" s="52"/>
      <c r="CI812" s="52"/>
      <c r="CJ812" s="52"/>
      <c r="CK812" s="52"/>
      <c r="CL812" s="52"/>
      <c r="CM812" s="52"/>
      <c r="CN812" s="52"/>
      <c r="CO812" s="52"/>
      <c r="CP812" s="52"/>
      <c r="CQ812" s="52"/>
      <c r="CR812" s="52"/>
      <c r="CS812" s="52"/>
      <c r="CT812" s="52"/>
      <c r="CU812" s="52"/>
      <c r="CV812" s="52"/>
      <c r="CW812" s="52"/>
      <c r="CX812" s="52"/>
    </row>
    <row r="813" spans="3:102" ht="15">
      <c r="C813" s="52"/>
      <c r="D813" s="52"/>
      <c r="E813" s="52"/>
      <c r="F813" s="52"/>
      <c r="G813" s="52"/>
      <c r="H813" s="52"/>
      <c r="I813" s="52"/>
      <c r="J813" s="52"/>
      <c r="K813" s="52"/>
      <c r="L813" s="52"/>
      <c r="M813" s="52"/>
      <c r="N813" s="52"/>
      <c r="O813" s="110"/>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c r="BS813" s="52"/>
      <c r="BT813" s="52"/>
      <c r="BU813" s="52"/>
      <c r="BV813" s="52"/>
      <c r="BW813" s="52"/>
      <c r="BX813" s="52"/>
      <c r="BY813" s="52"/>
      <c r="BZ813" s="52"/>
      <c r="CA813" s="52"/>
      <c r="CB813" s="52"/>
      <c r="CC813" s="52"/>
      <c r="CD813" s="52"/>
      <c r="CE813" s="52"/>
      <c r="CF813" s="52"/>
      <c r="CG813" s="52"/>
      <c r="CH813" s="52"/>
      <c r="CI813" s="52"/>
      <c r="CJ813" s="52"/>
      <c r="CK813" s="52"/>
      <c r="CL813" s="52"/>
      <c r="CM813" s="52"/>
      <c r="CN813" s="52"/>
      <c r="CO813" s="52"/>
      <c r="CP813" s="52"/>
      <c r="CQ813" s="52"/>
      <c r="CR813" s="52"/>
      <c r="CS813" s="52"/>
      <c r="CT813" s="52"/>
      <c r="CU813" s="52"/>
      <c r="CV813" s="52"/>
      <c r="CW813" s="52"/>
      <c r="CX813" s="52"/>
    </row>
    <row r="814" spans="3:102" ht="15">
      <c r="C814" s="52"/>
      <c r="D814" s="52"/>
      <c r="E814" s="52"/>
      <c r="F814" s="52"/>
      <c r="G814" s="52"/>
      <c r="H814" s="52"/>
      <c r="I814" s="52"/>
      <c r="J814" s="52"/>
      <c r="K814" s="52"/>
      <c r="L814" s="52"/>
      <c r="M814" s="52"/>
      <c r="N814" s="52"/>
      <c r="O814" s="110"/>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52"/>
      <c r="BI814" s="52"/>
      <c r="BJ814" s="52"/>
      <c r="BK814" s="52"/>
      <c r="BL814" s="52"/>
      <c r="BM814" s="52"/>
      <c r="BN814" s="52"/>
      <c r="BO814" s="52"/>
      <c r="BP814" s="52"/>
      <c r="BQ814" s="52"/>
      <c r="BR814" s="52"/>
      <c r="BS814" s="52"/>
      <c r="BT814" s="52"/>
      <c r="BU814" s="52"/>
      <c r="BV814" s="52"/>
      <c r="BW814" s="52"/>
      <c r="BX814" s="52"/>
      <c r="BY814" s="52"/>
      <c r="BZ814" s="52"/>
      <c r="CA814" s="52"/>
      <c r="CB814" s="52"/>
      <c r="CC814" s="52"/>
      <c r="CD814" s="52"/>
      <c r="CE814" s="52"/>
      <c r="CF814" s="52"/>
      <c r="CG814" s="52"/>
      <c r="CH814" s="52"/>
      <c r="CI814" s="52"/>
      <c r="CJ814" s="52"/>
      <c r="CK814" s="52"/>
      <c r="CL814" s="52"/>
      <c r="CM814" s="52"/>
      <c r="CN814" s="52"/>
      <c r="CO814" s="52"/>
      <c r="CP814" s="52"/>
      <c r="CQ814" s="52"/>
      <c r="CR814" s="52"/>
      <c r="CS814" s="52"/>
      <c r="CT814" s="52"/>
      <c r="CU814" s="52"/>
      <c r="CV814" s="52"/>
      <c r="CW814" s="52"/>
      <c r="CX814" s="52"/>
    </row>
    <row r="815" spans="3:102" ht="15">
      <c r="C815" s="52"/>
      <c r="D815" s="52"/>
      <c r="E815" s="52"/>
      <c r="F815" s="52"/>
      <c r="G815" s="52"/>
      <c r="H815" s="52"/>
      <c r="I815" s="52"/>
      <c r="J815" s="52"/>
      <c r="K815" s="52"/>
      <c r="L815" s="52"/>
      <c r="M815" s="52"/>
      <c r="N815" s="52"/>
      <c r="O815" s="110"/>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c r="BC815" s="52"/>
      <c r="BD815" s="52"/>
      <c r="BE815" s="52"/>
      <c r="BF815" s="52"/>
      <c r="BG815" s="52"/>
      <c r="BH815" s="52"/>
      <c r="BI815" s="52"/>
      <c r="BJ815" s="52"/>
      <c r="BK815" s="52"/>
      <c r="BL815" s="52"/>
      <c r="BM815" s="52"/>
      <c r="BN815" s="52"/>
      <c r="BO815" s="52"/>
      <c r="BP815" s="52"/>
      <c r="BQ815" s="52"/>
      <c r="BR815" s="52"/>
      <c r="BS815" s="52"/>
      <c r="BT815" s="52"/>
      <c r="BU815" s="52"/>
      <c r="BV815" s="52"/>
      <c r="BW815" s="52"/>
      <c r="BX815" s="52"/>
      <c r="BY815" s="52"/>
      <c r="BZ815" s="52"/>
      <c r="CA815" s="52"/>
      <c r="CB815" s="52"/>
      <c r="CC815" s="52"/>
      <c r="CD815" s="52"/>
      <c r="CE815" s="52"/>
      <c r="CF815" s="52"/>
      <c r="CG815" s="52"/>
      <c r="CH815" s="52"/>
      <c r="CI815" s="52"/>
      <c r="CJ815" s="52"/>
      <c r="CK815" s="52"/>
      <c r="CL815" s="52"/>
      <c r="CM815" s="52"/>
      <c r="CN815" s="52"/>
      <c r="CO815" s="52"/>
      <c r="CP815" s="52"/>
      <c r="CQ815" s="52"/>
      <c r="CR815" s="52"/>
      <c r="CS815" s="52"/>
      <c r="CT815" s="52"/>
      <c r="CU815" s="52"/>
      <c r="CV815" s="52"/>
      <c r="CW815" s="52"/>
      <c r="CX815" s="52"/>
    </row>
    <row r="816" spans="3:102" ht="15">
      <c r="C816" s="52"/>
      <c r="D816" s="52"/>
      <c r="E816" s="52"/>
      <c r="F816" s="52"/>
      <c r="G816" s="52"/>
      <c r="H816" s="52"/>
      <c r="I816" s="52"/>
      <c r="J816" s="52"/>
      <c r="K816" s="52"/>
      <c r="L816" s="52"/>
      <c r="M816" s="52"/>
      <c r="N816" s="52"/>
      <c r="O816" s="110"/>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c r="BC816" s="52"/>
      <c r="BD816" s="52"/>
      <c r="BE816" s="52"/>
      <c r="BF816" s="52"/>
      <c r="BG816" s="52"/>
      <c r="BH816" s="52"/>
      <c r="BI816" s="52"/>
      <c r="BJ816" s="52"/>
      <c r="BK816" s="52"/>
      <c r="BL816" s="52"/>
      <c r="BM816" s="52"/>
      <c r="BN816" s="52"/>
      <c r="BO816" s="52"/>
      <c r="BP816" s="52"/>
      <c r="BQ816" s="52"/>
      <c r="BR816" s="52"/>
      <c r="BS816" s="52"/>
      <c r="BT816" s="52"/>
      <c r="BU816" s="52"/>
      <c r="BV816" s="52"/>
      <c r="BW816" s="52"/>
      <c r="BX816" s="52"/>
      <c r="BY816" s="52"/>
      <c r="BZ816" s="52"/>
      <c r="CA816" s="52"/>
      <c r="CB816" s="52"/>
      <c r="CC816" s="52"/>
      <c r="CD816" s="52"/>
      <c r="CE816" s="52"/>
      <c r="CF816" s="52"/>
      <c r="CG816" s="52"/>
      <c r="CH816" s="52"/>
      <c r="CI816" s="52"/>
      <c r="CJ816" s="52"/>
      <c r="CK816" s="52"/>
      <c r="CL816" s="52"/>
      <c r="CM816" s="52"/>
      <c r="CN816" s="52"/>
      <c r="CO816" s="52"/>
      <c r="CP816" s="52"/>
      <c r="CQ816" s="52"/>
      <c r="CR816" s="52"/>
      <c r="CS816" s="52"/>
      <c r="CT816" s="52"/>
      <c r="CU816" s="52"/>
      <c r="CV816" s="52"/>
      <c r="CW816" s="52"/>
      <c r="CX816" s="52"/>
    </row>
    <row r="817" spans="3:102" ht="15">
      <c r="C817" s="52"/>
      <c r="D817" s="52"/>
      <c r="E817" s="52"/>
      <c r="F817" s="52"/>
      <c r="G817" s="52"/>
      <c r="H817" s="52"/>
      <c r="I817" s="52"/>
      <c r="J817" s="52"/>
      <c r="K817" s="52"/>
      <c r="L817" s="52"/>
      <c r="M817" s="52"/>
      <c r="N817" s="52"/>
      <c r="O817" s="110"/>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c r="BI817" s="52"/>
      <c r="BJ817" s="52"/>
      <c r="BK817" s="52"/>
      <c r="BL817" s="52"/>
      <c r="BM817" s="52"/>
      <c r="BN817" s="52"/>
      <c r="BO817" s="52"/>
      <c r="BP817" s="52"/>
      <c r="BQ817" s="52"/>
      <c r="BR817" s="52"/>
      <c r="BS817" s="52"/>
      <c r="BT817" s="52"/>
      <c r="BU817" s="52"/>
      <c r="BV817" s="52"/>
      <c r="BW817" s="52"/>
      <c r="BX817" s="52"/>
      <c r="BY817" s="52"/>
      <c r="BZ817" s="52"/>
      <c r="CA817" s="52"/>
      <c r="CB817" s="52"/>
      <c r="CC817" s="52"/>
      <c r="CD817" s="52"/>
      <c r="CE817" s="52"/>
      <c r="CF817" s="52"/>
      <c r="CG817" s="52"/>
      <c r="CH817" s="52"/>
      <c r="CI817" s="52"/>
      <c r="CJ817" s="52"/>
      <c r="CK817" s="52"/>
      <c r="CL817" s="52"/>
      <c r="CM817" s="52"/>
      <c r="CN817" s="52"/>
      <c r="CO817" s="52"/>
      <c r="CP817" s="52"/>
      <c r="CQ817" s="52"/>
      <c r="CR817" s="52"/>
      <c r="CS817" s="52"/>
      <c r="CT817" s="52"/>
      <c r="CU817" s="52"/>
      <c r="CV817" s="52"/>
      <c r="CW817" s="52"/>
      <c r="CX817" s="52"/>
    </row>
    <row r="818" spans="3:102" ht="15">
      <c r="C818" s="52"/>
      <c r="D818" s="52"/>
      <c r="E818" s="52"/>
      <c r="F818" s="52"/>
      <c r="G818" s="52"/>
      <c r="H818" s="52"/>
      <c r="I818" s="52"/>
      <c r="J818" s="52"/>
      <c r="K818" s="52"/>
      <c r="L818" s="52"/>
      <c r="M818" s="52"/>
      <c r="N818" s="52"/>
      <c r="O818" s="110"/>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c r="BC818" s="52"/>
      <c r="BD818" s="52"/>
      <c r="BE818" s="52"/>
      <c r="BF818" s="52"/>
      <c r="BG818" s="52"/>
      <c r="BH818" s="52"/>
      <c r="BI818" s="52"/>
      <c r="BJ818" s="52"/>
      <c r="BK818" s="52"/>
      <c r="BL818" s="52"/>
      <c r="BM818" s="52"/>
      <c r="BN818" s="52"/>
      <c r="BO818" s="52"/>
      <c r="BP818" s="52"/>
      <c r="BQ818" s="52"/>
      <c r="BR818" s="52"/>
      <c r="BS818" s="52"/>
      <c r="BT818" s="52"/>
      <c r="BU818" s="52"/>
      <c r="BV818" s="52"/>
      <c r="BW818" s="52"/>
      <c r="BX818" s="52"/>
      <c r="BY818" s="52"/>
      <c r="BZ818" s="52"/>
      <c r="CA818" s="52"/>
      <c r="CB818" s="52"/>
      <c r="CC818" s="52"/>
      <c r="CD818" s="52"/>
      <c r="CE818" s="52"/>
      <c r="CF818" s="52"/>
      <c r="CG818" s="52"/>
      <c r="CH818" s="52"/>
      <c r="CI818" s="52"/>
      <c r="CJ818" s="52"/>
      <c r="CK818" s="52"/>
      <c r="CL818" s="52"/>
      <c r="CM818" s="52"/>
      <c r="CN818" s="52"/>
      <c r="CO818" s="52"/>
      <c r="CP818" s="52"/>
      <c r="CQ818" s="52"/>
      <c r="CR818" s="52"/>
      <c r="CS818" s="52"/>
      <c r="CT818" s="52"/>
      <c r="CU818" s="52"/>
      <c r="CV818" s="52"/>
      <c r="CW818" s="52"/>
      <c r="CX818" s="52"/>
    </row>
    <row r="819" spans="3:102" ht="15">
      <c r="C819" s="52"/>
      <c r="D819" s="52"/>
      <c r="E819" s="52"/>
      <c r="F819" s="52"/>
      <c r="G819" s="52"/>
      <c r="H819" s="52"/>
      <c r="I819" s="52"/>
      <c r="J819" s="52"/>
      <c r="K819" s="52"/>
      <c r="L819" s="52"/>
      <c r="M819" s="52"/>
      <c r="N819" s="52"/>
      <c r="O819" s="110"/>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c r="BS819" s="52"/>
      <c r="BT819" s="52"/>
      <c r="BU819" s="52"/>
      <c r="BV819" s="52"/>
      <c r="BW819" s="52"/>
      <c r="BX819" s="52"/>
      <c r="BY819" s="52"/>
      <c r="BZ819" s="52"/>
      <c r="CA819" s="52"/>
      <c r="CB819" s="52"/>
      <c r="CC819" s="52"/>
      <c r="CD819" s="52"/>
      <c r="CE819" s="52"/>
      <c r="CF819" s="52"/>
      <c r="CG819" s="52"/>
      <c r="CH819" s="52"/>
      <c r="CI819" s="52"/>
      <c r="CJ819" s="52"/>
      <c r="CK819" s="52"/>
      <c r="CL819" s="52"/>
      <c r="CM819" s="52"/>
      <c r="CN819" s="52"/>
      <c r="CO819" s="52"/>
      <c r="CP819" s="52"/>
      <c r="CQ819" s="52"/>
      <c r="CR819" s="52"/>
      <c r="CS819" s="52"/>
      <c r="CT819" s="52"/>
      <c r="CU819" s="52"/>
      <c r="CV819" s="52"/>
      <c r="CW819" s="52"/>
      <c r="CX819" s="52"/>
    </row>
    <row r="820" spans="3:102" ht="15">
      <c r="C820" s="52"/>
      <c r="D820" s="52"/>
      <c r="E820" s="52"/>
      <c r="F820" s="52"/>
      <c r="G820" s="52"/>
      <c r="H820" s="52"/>
      <c r="I820" s="52"/>
      <c r="J820" s="52"/>
      <c r="K820" s="52"/>
      <c r="L820" s="52"/>
      <c r="M820" s="52"/>
      <c r="N820" s="52"/>
      <c r="O820" s="110"/>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c r="BC820" s="52"/>
      <c r="BD820" s="52"/>
      <c r="BE820" s="52"/>
      <c r="BF820" s="52"/>
      <c r="BG820" s="52"/>
      <c r="BH820" s="52"/>
      <c r="BI820" s="52"/>
      <c r="BJ820" s="52"/>
      <c r="BK820" s="52"/>
      <c r="BL820" s="52"/>
      <c r="BM820" s="52"/>
      <c r="BN820" s="52"/>
      <c r="BO820" s="52"/>
      <c r="BP820" s="52"/>
      <c r="BQ820" s="52"/>
      <c r="BR820" s="52"/>
      <c r="BS820" s="52"/>
      <c r="BT820" s="52"/>
      <c r="BU820" s="52"/>
      <c r="BV820" s="52"/>
      <c r="BW820" s="52"/>
      <c r="BX820" s="52"/>
      <c r="BY820" s="52"/>
      <c r="BZ820" s="52"/>
      <c r="CA820" s="52"/>
      <c r="CB820" s="52"/>
      <c r="CC820" s="52"/>
      <c r="CD820" s="52"/>
      <c r="CE820" s="52"/>
      <c r="CF820" s="52"/>
      <c r="CG820" s="52"/>
      <c r="CH820" s="52"/>
      <c r="CI820" s="52"/>
      <c r="CJ820" s="52"/>
      <c r="CK820" s="52"/>
      <c r="CL820" s="52"/>
      <c r="CM820" s="52"/>
      <c r="CN820" s="52"/>
      <c r="CO820" s="52"/>
      <c r="CP820" s="52"/>
      <c r="CQ820" s="52"/>
      <c r="CR820" s="52"/>
      <c r="CS820" s="52"/>
      <c r="CT820" s="52"/>
      <c r="CU820" s="52"/>
      <c r="CV820" s="52"/>
      <c r="CW820" s="52"/>
      <c r="CX820" s="52"/>
    </row>
    <row r="821" spans="3:102" ht="15">
      <c r="C821" s="52"/>
      <c r="D821" s="52"/>
      <c r="E821" s="52"/>
      <c r="F821" s="52"/>
      <c r="G821" s="52"/>
      <c r="H821" s="52"/>
      <c r="I821" s="52"/>
      <c r="J821" s="52"/>
      <c r="K821" s="52"/>
      <c r="L821" s="52"/>
      <c r="M821" s="52"/>
      <c r="N821" s="52"/>
      <c r="O821" s="110"/>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c r="BA821" s="52"/>
      <c r="BB821" s="52"/>
      <c r="BC821" s="52"/>
      <c r="BD821" s="52"/>
      <c r="BE821" s="52"/>
      <c r="BF821" s="52"/>
      <c r="BG821" s="52"/>
      <c r="BH821" s="52"/>
      <c r="BI821" s="52"/>
      <c r="BJ821" s="52"/>
      <c r="BK821" s="52"/>
      <c r="BL821" s="52"/>
      <c r="BM821" s="52"/>
      <c r="BN821" s="52"/>
      <c r="BO821" s="52"/>
      <c r="BP821" s="52"/>
      <c r="BQ821" s="52"/>
      <c r="BR821" s="52"/>
      <c r="BS821" s="52"/>
      <c r="BT821" s="52"/>
      <c r="BU821" s="52"/>
      <c r="BV821" s="52"/>
      <c r="BW821" s="52"/>
      <c r="BX821" s="52"/>
      <c r="BY821" s="52"/>
      <c r="BZ821" s="52"/>
      <c r="CA821" s="52"/>
      <c r="CB821" s="52"/>
      <c r="CC821" s="52"/>
      <c r="CD821" s="52"/>
      <c r="CE821" s="52"/>
      <c r="CF821" s="52"/>
      <c r="CG821" s="52"/>
      <c r="CH821" s="52"/>
      <c r="CI821" s="52"/>
      <c r="CJ821" s="52"/>
      <c r="CK821" s="52"/>
      <c r="CL821" s="52"/>
      <c r="CM821" s="52"/>
      <c r="CN821" s="52"/>
      <c r="CO821" s="52"/>
      <c r="CP821" s="52"/>
      <c r="CQ821" s="52"/>
      <c r="CR821" s="52"/>
      <c r="CS821" s="52"/>
      <c r="CT821" s="52"/>
      <c r="CU821" s="52"/>
      <c r="CV821" s="52"/>
      <c r="CW821" s="52"/>
      <c r="CX821" s="52"/>
    </row>
    <row r="822" spans="3:102" ht="15">
      <c r="C822" s="52"/>
      <c r="D822" s="52"/>
      <c r="E822" s="52"/>
      <c r="F822" s="52"/>
      <c r="G822" s="52"/>
      <c r="H822" s="52"/>
      <c r="I822" s="52"/>
      <c r="J822" s="52"/>
      <c r="K822" s="52"/>
      <c r="L822" s="52"/>
      <c r="M822" s="52"/>
      <c r="N822" s="52"/>
      <c r="O822" s="110"/>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c r="BC822" s="52"/>
      <c r="BD822" s="52"/>
      <c r="BE822" s="52"/>
      <c r="BF822" s="52"/>
      <c r="BG822" s="52"/>
      <c r="BH822" s="52"/>
      <c r="BI822" s="52"/>
      <c r="BJ822" s="52"/>
      <c r="BK822" s="52"/>
      <c r="BL822" s="52"/>
      <c r="BM822" s="52"/>
      <c r="BN822" s="52"/>
      <c r="BO822" s="52"/>
      <c r="BP822" s="52"/>
      <c r="BQ822" s="52"/>
      <c r="BR822" s="52"/>
      <c r="BS822" s="52"/>
      <c r="BT822" s="52"/>
      <c r="BU822" s="52"/>
      <c r="BV822" s="52"/>
      <c r="BW822" s="52"/>
      <c r="BX822" s="52"/>
      <c r="BY822" s="52"/>
      <c r="BZ822" s="52"/>
      <c r="CA822" s="52"/>
      <c r="CB822" s="52"/>
      <c r="CC822" s="52"/>
      <c r="CD822" s="52"/>
      <c r="CE822" s="52"/>
      <c r="CF822" s="52"/>
      <c r="CG822" s="52"/>
      <c r="CH822" s="52"/>
      <c r="CI822" s="52"/>
      <c r="CJ822" s="52"/>
      <c r="CK822" s="52"/>
      <c r="CL822" s="52"/>
      <c r="CM822" s="52"/>
      <c r="CN822" s="52"/>
      <c r="CO822" s="52"/>
      <c r="CP822" s="52"/>
      <c r="CQ822" s="52"/>
      <c r="CR822" s="52"/>
      <c r="CS822" s="52"/>
      <c r="CT822" s="52"/>
      <c r="CU822" s="52"/>
      <c r="CV822" s="52"/>
      <c r="CW822" s="52"/>
      <c r="CX822" s="52"/>
    </row>
    <row r="823" spans="3:102" ht="15">
      <c r="C823" s="52"/>
      <c r="D823" s="52"/>
      <c r="E823" s="52"/>
      <c r="F823" s="52"/>
      <c r="G823" s="52"/>
      <c r="H823" s="52"/>
      <c r="I823" s="52"/>
      <c r="J823" s="52"/>
      <c r="K823" s="52"/>
      <c r="L823" s="52"/>
      <c r="M823" s="52"/>
      <c r="N823" s="52"/>
      <c r="O823" s="110"/>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c r="BC823" s="52"/>
      <c r="BD823" s="52"/>
      <c r="BE823" s="52"/>
      <c r="BF823" s="52"/>
      <c r="BG823" s="52"/>
      <c r="BH823" s="52"/>
      <c r="BI823" s="52"/>
      <c r="BJ823" s="52"/>
      <c r="BK823" s="52"/>
      <c r="BL823" s="52"/>
      <c r="BM823" s="52"/>
      <c r="BN823" s="52"/>
      <c r="BO823" s="52"/>
      <c r="BP823" s="52"/>
      <c r="BQ823" s="52"/>
      <c r="BR823" s="52"/>
      <c r="BS823" s="52"/>
      <c r="BT823" s="52"/>
      <c r="BU823" s="52"/>
      <c r="BV823" s="52"/>
      <c r="BW823" s="52"/>
      <c r="BX823" s="52"/>
      <c r="BY823" s="52"/>
      <c r="BZ823" s="52"/>
      <c r="CA823" s="52"/>
      <c r="CB823" s="52"/>
      <c r="CC823" s="52"/>
      <c r="CD823" s="52"/>
      <c r="CE823" s="52"/>
      <c r="CF823" s="52"/>
      <c r="CG823" s="52"/>
      <c r="CH823" s="52"/>
      <c r="CI823" s="52"/>
      <c r="CJ823" s="52"/>
      <c r="CK823" s="52"/>
      <c r="CL823" s="52"/>
      <c r="CM823" s="52"/>
      <c r="CN823" s="52"/>
      <c r="CO823" s="52"/>
      <c r="CP823" s="52"/>
      <c r="CQ823" s="52"/>
      <c r="CR823" s="52"/>
      <c r="CS823" s="52"/>
      <c r="CT823" s="52"/>
      <c r="CU823" s="52"/>
      <c r="CV823" s="52"/>
      <c r="CW823" s="52"/>
      <c r="CX823" s="52"/>
    </row>
    <row r="824" spans="3:102" ht="15">
      <c r="C824" s="52"/>
      <c r="D824" s="52"/>
      <c r="E824" s="52"/>
      <c r="F824" s="52"/>
      <c r="G824" s="52"/>
      <c r="H824" s="52"/>
      <c r="I824" s="52"/>
      <c r="J824" s="52"/>
      <c r="K824" s="52"/>
      <c r="L824" s="52"/>
      <c r="M824" s="52"/>
      <c r="N824" s="52"/>
      <c r="O824" s="110"/>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52"/>
      <c r="BI824" s="52"/>
      <c r="BJ824" s="52"/>
      <c r="BK824" s="52"/>
      <c r="BL824" s="52"/>
      <c r="BM824" s="52"/>
      <c r="BN824" s="52"/>
      <c r="BO824" s="52"/>
      <c r="BP824" s="52"/>
      <c r="BQ824" s="52"/>
      <c r="BR824" s="52"/>
      <c r="BS824" s="52"/>
      <c r="BT824" s="52"/>
      <c r="BU824" s="52"/>
      <c r="BV824" s="52"/>
      <c r="BW824" s="52"/>
      <c r="BX824" s="52"/>
      <c r="BY824" s="52"/>
      <c r="BZ824" s="52"/>
      <c r="CA824" s="52"/>
      <c r="CB824" s="52"/>
      <c r="CC824" s="52"/>
      <c r="CD824" s="52"/>
      <c r="CE824" s="52"/>
      <c r="CF824" s="52"/>
      <c r="CG824" s="52"/>
      <c r="CH824" s="52"/>
      <c r="CI824" s="52"/>
      <c r="CJ824" s="52"/>
      <c r="CK824" s="52"/>
      <c r="CL824" s="52"/>
      <c r="CM824" s="52"/>
      <c r="CN824" s="52"/>
      <c r="CO824" s="52"/>
      <c r="CP824" s="52"/>
      <c r="CQ824" s="52"/>
      <c r="CR824" s="52"/>
      <c r="CS824" s="52"/>
      <c r="CT824" s="52"/>
      <c r="CU824" s="52"/>
      <c r="CV824" s="52"/>
      <c r="CW824" s="52"/>
      <c r="CX824" s="52"/>
    </row>
    <row r="825" spans="3:102" ht="15">
      <c r="C825" s="52"/>
      <c r="D825" s="52"/>
      <c r="E825" s="52"/>
      <c r="F825" s="52"/>
      <c r="G825" s="52"/>
      <c r="H825" s="52"/>
      <c r="I825" s="52"/>
      <c r="J825" s="52"/>
      <c r="K825" s="52"/>
      <c r="L825" s="52"/>
      <c r="M825" s="52"/>
      <c r="N825" s="52"/>
      <c r="O825" s="110"/>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c r="BC825" s="52"/>
      <c r="BD825" s="52"/>
      <c r="BE825" s="52"/>
      <c r="BF825" s="52"/>
      <c r="BG825" s="52"/>
      <c r="BH825" s="52"/>
      <c r="BI825" s="52"/>
      <c r="BJ825" s="52"/>
      <c r="BK825" s="52"/>
      <c r="BL825" s="52"/>
      <c r="BM825" s="52"/>
      <c r="BN825" s="52"/>
      <c r="BO825" s="52"/>
      <c r="BP825" s="52"/>
      <c r="BQ825" s="52"/>
      <c r="BR825" s="52"/>
      <c r="BS825" s="52"/>
      <c r="BT825" s="52"/>
      <c r="BU825" s="52"/>
      <c r="BV825" s="52"/>
      <c r="BW825" s="52"/>
      <c r="BX825" s="52"/>
      <c r="BY825" s="52"/>
      <c r="BZ825" s="52"/>
      <c r="CA825" s="52"/>
      <c r="CB825" s="52"/>
      <c r="CC825" s="52"/>
      <c r="CD825" s="52"/>
      <c r="CE825" s="52"/>
      <c r="CF825" s="52"/>
      <c r="CG825" s="52"/>
      <c r="CH825" s="52"/>
      <c r="CI825" s="52"/>
      <c r="CJ825" s="52"/>
      <c r="CK825" s="52"/>
      <c r="CL825" s="52"/>
      <c r="CM825" s="52"/>
      <c r="CN825" s="52"/>
      <c r="CO825" s="52"/>
      <c r="CP825" s="52"/>
      <c r="CQ825" s="52"/>
      <c r="CR825" s="52"/>
      <c r="CS825" s="52"/>
      <c r="CT825" s="52"/>
      <c r="CU825" s="52"/>
      <c r="CV825" s="52"/>
      <c r="CW825" s="52"/>
      <c r="CX825" s="52"/>
    </row>
    <row r="826" spans="3:102" ht="15">
      <c r="C826" s="52"/>
      <c r="D826" s="52"/>
      <c r="E826" s="52"/>
      <c r="F826" s="52"/>
      <c r="G826" s="52"/>
      <c r="H826" s="52"/>
      <c r="I826" s="52"/>
      <c r="J826" s="52"/>
      <c r="K826" s="52"/>
      <c r="L826" s="52"/>
      <c r="M826" s="52"/>
      <c r="N826" s="52"/>
      <c r="O826" s="110"/>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c r="BC826" s="52"/>
      <c r="BD826" s="52"/>
      <c r="BE826" s="52"/>
      <c r="BF826" s="52"/>
      <c r="BG826" s="52"/>
      <c r="BH826" s="52"/>
      <c r="BI826" s="52"/>
      <c r="BJ826" s="52"/>
      <c r="BK826" s="52"/>
      <c r="BL826" s="52"/>
      <c r="BM826" s="52"/>
      <c r="BN826" s="52"/>
      <c r="BO826" s="52"/>
      <c r="BP826" s="52"/>
      <c r="BQ826" s="52"/>
      <c r="BR826" s="52"/>
      <c r="BS826" s="52"/>
      <c r="BT826" s="52"/>
      <c r="BU826" s="52"/>
      <c r="BV826" s="52"/>
      <c r="BW826" s="52"/>
      <c r="BX826" s="52"/>
      <c r="BY826" s="52"/>
      <c r="BZ826" s="52"/>
      <c r="CA826" s="52"/>
      <c r="CB826" s="52"/>
      <c r="CC826" s="52"/>
      <c r="CD826" s="52"/>
      <c r="CE826" s="52"/>
      <c r="CF826" s="52"/>
      <c r="CG826" s="52"/>
      <c r="CH826" s="52"/>
      <c r="CI826" s="52"/>
      <c r="CJ826" s="52"/>
      <c r="CK826" s="52"/>
      <c r="CL826" s="52"/>
      <c r="CM826" s="52"/>
      <c r="CN826" s="52"/>
      <c r="CO826" s="52"/>
      <c r="CP826" s="52"/>
      <c r="CQ826" s="52"/>
      <c r="CR826" s="52"/>
      <c r="CS826" s="52"/>
      <c r="CT826" s="52"/>
      <c r="CU826" s="52"/>
      <c r="CV826" s="52"/>
      <c r="CW826" s="52"/>
      <c r="CX826" s="52"/>
    </row>
    <row r="827" spans="3:102" ht="15">
      <c r="C827" s="52"/>
      <c r="D827" s="52"/>
      <c r="E827" s="52"/>
      <c r="F827" s="52"/>
      <c r="G827" s="52"/>
      <c r="H827" s="52"/>
      <c r="I827" s="52"/>
      <c r="J827" s="52"/>
      <c r="K827" s="52"/>
      <c r="L827" s="52"/>
      <c r="M827" s="52"/>
      <c r="N827" s="52"/>
      <c r="O827" s="110"/>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52"/>
      <c r="BP827" s="52"/>
      <c r="BQ827" s="52"/>
      <c r="BR827" s="52"/>
      <c r="BS827" s="52"/>
      <c r="BT827" s="52"/>
      <c r="BU827" s="52"/>
      <c r="BV827" s="52"/>
      <c r="BW827" s="52"/>
      <c r="BX827" s="52"/>
      <c r="BY827" s="52"/>
      <c r="BZ827" s="52"/>
      <c r="CA827" s="52"/>
      <c r="CB827" s="52"/>
      <c r="CC827" s="52"/>
      <c r="CD827" s="52"/>
      <c r="CE827" s="52"/>
      <c r="CF827" s="52"/>
      <c r="CG827" s="52"/>
      <c r="CH827" s="52"/>
      <c r="CI827" s="52"/>
      <c r="CJ827" s="52"/>
      <c r="CK827" s="52"/>
      <c r="CL827" s="52"/>
      <c r="CM827" s="52"/>
      <c r="CN827" s="52"/>
      <c r="CO827" s="52"/>
      <c r="CP827" s="52"/>
      <c r="CQ827" s="52"/>
      <c r="CR827" s="52"/>
      <c r="CS827" s="52"/>
      <c r="CT827" s="52"/>
      <c r="CU827" s="52"/>
      <c r="CV827" s="52"/>
      <c r="CW827" s="52"/>
      <c r="CX827" s="52"/>
    </row>
    <row r="828" spans="3:102" ht="15">
      <c r="C828" s="52"/>
      <c r="D828" s="52"/>
      <c r="E828" s="52"/>
      <c r="F828" s="52"/>
      <c r="G828" s="52"/>
      <c r="H828" s="52"/>
      <c r="I828" s="52"/>
      <c r="J828" s="52"/>
      <c r="K828" s="52"/>
      <c r="L828" s="52"/>
      <c r="M828" s="52"/>
      <c r="N828" s="52"/>
      <c r="O828" s="110"/>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52"/>
      <c r="BP828" s="52"/>
      <c r="BQ828" s="52"/>
      <c r="BR828" s="52"/>
      <c r="BS828" s="52"/>
      <c r="BT828" s="52"/>
      <c r="BU828" s="52"/>
      <c r="BV828" s="52"/>
      <c r="BW828" s="52"/>
      <c r="BX828" s="52"/>
      <c r="BY828" s="52"/>
      <c r="BZ828" s="52"/>
      <c r="CA828" s="52"/>
      <c r="CB828" s="52"/>
      <c r="CC828" s="52"/>
      <c r="CD828" s="52"/>
      <c r="CE828" s="52"/>
      <c r="CF828" s="52"/>
      <c r="CG828" s="52"/>
      <c r="CH828" s="52"/>
      <c r="CI828" s="52"/>
      <c r="CJ828" s="52"/>
      <c r="CK828" s="52"/>
      <c r="CL828" s="52"/>
      <c r="CM828" s="52"/>
      <c r="CN828" s="52"/>
      <c r="CO828" s="52"/>
      <c r="CP828" s="52"/>
      <c r="CQ828" s="52"/>
      <c r="CR828" s="52"/>
      <c r="CS828" s="52"/>
      <c r="CT828" s="52"/>
      <c r="CU828" s="52"/>
      <c r="CV828" s="52"/>
      <c r="CW828" s="52"/>
      <c r="CX828" s="52"/>
    </row>
    <row r="829" spans="3:102" ht="15">
      <c r="C829" s="52"/>
      <c r="D829" s="52"/>
      <c r="E829" s="52"/>
      <c r="F829" s="52"/>
      <c r="G829" s="52"/>
      <c r="H829" s="52"/>
      <c r="I829" s="52"/>
      <c r="J829" s="52"/>
      <c r="K829" s="52"/>
      <c r="L829" s="52"/>
      <c r="M829" s="52"/>
      <c r="N829" s="52"/>
      <c r="O829" s="110"/>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52"/>
      <c r="BP829" s="52"/>
      <c r="BQ829" s="52"/>
      <c r="BR829" s="52"/>
      <c r="BS829" s="52"/>
      <c r="BT829" s="52"/>
      <c r="BU829" s="52"/>
      <c r="BV829" s="52"/>
      <c r="BW829" s="52"/>
      <c r="BX829" s="52"/>
      <c r="BY829" s="52"/>
      <c r="BZ829" s="52"/>
      <c r="CA829" s="52"/>
      <c r="CB829" s="52"/>
      <c r="CC829" s="52"/>
      <c r="CD829" s="52"/>
      <c r="CE829" s="52"/>
      <c r="CF829" s="52"/>
      <c r="CG829" s="52"/>
      <c r="CH829" s="52"/>
      <c r="CI829" s="52"/>
      <c r="CJ829" s="52"/>
      <c r="CK829" s="52"/>
      <c r="CL829" s="52"/>
      <c r="CM829" s="52"/>
      <c r="CN829" s="52"/>
      <c r="CO829" s="52"/>
      <c r="CP829" s="52"/>
      <c r="CQ829" s="52"/>
      <c r="CR829" s="52"/>
      <c r="CS829" s="52"/>
      <c r="CT829" s="52"/>
      <c r="CU829" s="52"/>
      <c r="CV829" s="52"/>
      <c r="CW829" s="52"/>
      <c r="CX829" s="52"/>
    </row>
    <row r="830" spans="3:102" ht="15">
      <c r="C830" s="52"/>
      <c r="D830" s="52"/>
      <c r="E830" s="52"/>
      <c r="F830" s="52"/>
      <c r="G830" s="52"/>
      <c r="H830" s="52"/>
      <c r="I830" s="52"/>
      <c r="J830" s="52"/>
      <c r="K830" s="52"/>
      <c r="L830" s="52"/>
      <c r="M830" s="52"/>
      <c r="N830" s="52"/>
      <c r="O830" s="110"/>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52"/>
      <c r="BP830" s="52"/>
      <c r="BQ830" s="52"/>
      <c r="BR830" s="52"/>
      <c r="BS830" s="52"/>
      <c r="BT830" s="52"/>
      <c r="BU830" s="52"/>
      <c r="BV830" s="52"/>
      <c r="BW830" s="52"/>
      <c r="BX830" s="52"/>
      <c r="BY830" s="52"/>
      <c r="BZ830" s="52"/>
      <c r="CA830" s="52"/>
      <c r="CB830" s="52"/>
      <c r="CC830" s="52"/>
      <c r="CD830" s="52"/>
      <c r="CE830" s="52"/>
      <c r="CF830" s="52"/>
      <c r="CG830" s="52"/>
      <c r="CH830" s="52"/>
      <c r="CI830" s="52"/>
      <c r="CJ830" s="52"/>
      <c r="CK830" s="52"/>
      <c r="CL830" s="52"/>
      <c r="CM830" s="52"/>
      <c r="CN830" s="52"/>
      <c r="CO830" s="52"/>
      <c r="CP830" s="52"/>
      <c r="CQ830" s="52"/>
      <c r="CR830" s="52"/>
      <c r="CS830" s="52"/>
      <c r="CT830" s="52"/>
      <c r="CU830" s="52"/>
      <c r="CV830" s="52"/>
      <c r="CW830" s="52"/>
      <c r="CX830" s="52"/>
    </row>
    <row r="831" spans="3:102" ht="15">
      <c r="C831" s="52"/>
      <c r="D831" s="52"/>
      <c r="E831" s="52"/>
      <c r="F831" s="52"/>
      <c r="G831" s="52"/>
      <c r="H831" s="52"/>
      <c r="I831" s="52"/>
      <c r="J831" s="52"/>
      <c r="K831" s="52"/>
      <c r="L831" s="52"/>
      <c r="M831" s="52"/>
      <c r="N831" s="52"/>
      <c r="O831" s="110"/>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c r="BS831" s="52"/>
      <c r="BT831" s="52"/>
      <c r="BU831" s="52"/>
      <c r="BV831" s="52"/>
      <c r="BW831" s="52"/>
      <c r="BX831" s="52"/>
      <c r="BY831" s="52"/>
      <c r="BZ831" s="52"/>
      <c r="CA831" s="52"/>
      <c r="CB831" s="52"/>
      <c r="CC831" s="52"/>
      <c r="CD831" s="52"/>
      <c r="CE831" s="52"/>
      <c r="CF831" s="52"/>
      <c r="CG831" s="52"/>
      <c r="CH831" s="52"/>
      <c r="CI831" s="52"/>
      <c r="CJ831" s="52"/>
      <c r="CK831" s="52"/>
      <c r="CL831" s="52"/>
      <c r="CM831" s="52"/>
      <c r="CN831" s="52"/>
      <c r="CO831" s="52"/>
      <c r="CP831" s="52"/>
      <c r="CQ831" s="52"/>
      <c r="CR831" s="52"/>
      <c r="CS831" s="52"/>
      <c r="CT831" s="52"/>
      <c r="CU831" s="52"/>
      <c r="CV831" s="52"/>
      <c r="CW831" s="52"/>
      <c r="CX831" s="52"/>
    </row>
    <row r="832" spans="3:102" ht="15">
      <c r="C832" s="52"/>
      <c r="D832" s="52"/>
      <c r="E832" s="52"/>
      <c r="F832" s="52"/>
      <c r="G832" s="52"/>
      <c r="H832" s="52"/>
      <c r="I832" s="52"/>
      <c r="J832" s="52"/>
      <c r="K832" s="52"/>
      <c r="L832" s="52"/>
      <c r="M832" s="52"/>
      <c r="N832" s="52"/>
      <c r="O832" s="110"/>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c r="BS832" s="52"/>
      <c r="BT832" s="52"/>
      <c r="BU832" s="52"/>
      <c r="BV832" s="52"/>
      <c r="BW832" s="52"/>
      <c r="BX832" s="52"/>
      <c r="BY832" s="52"/>
      <c r="BZ832" s="52"/>
      <c r="CA832" s="52"/>
      <c r="CB832" s="52"/>
      <c r="CC832" s="52"/>
      <c r="CD832" s="52"/>
      <c r="CE832" s="52"/>
      <c r="CF832" s="52"/>
      <c r="CG832" s="52"/>
      <c r="CH832" s="52"/>
      <c r="CI832" s="52"/>
      <c r="CJ832" s="52"/>
      <c r="CK832" s="52"/>
      <c r="CL832" s="52"/>
      <c r="CM832" s="52"/>
      <c r="CN832" s="52"/>
      <c r="CO832" s="52"/>
      <c r="CP832" s="52"/>
      <c r="CQ832" s="52"/>
      <c r="CR832" s="52"/>
      <c r="CS832" s="52"/>
      <c r="CT832" s="52"/>
      <c r="CU832" s="52"/>
      <c r="CV832" s="52"/>
      <c r="CW832" s="52"/>
      <c r="CX832" s="52"/>
    </row>
    <row r="833" spans="3:102" ht="15">
      <c r="C833" s="52"/>
      <c r="D833" s="52"/>
      <c r="E833" s="52"/>
      <c r="F833" s="52"/>
      <c r="G833" s="52"/>
      <c r="H833" s="52"/>
      <c r="I833" s="52"/>
      <c r="J833" s="52"/>
      <c r="K833" s="52"/>
      <c r="L833" s="52"/>
      <c r="M833" s="52"/>
      <c r="N833" s="52"/>
      <c r="O833" s="110"/>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c r="BC833" s="52"/>
      <c r="BD833" s="52"/>
      <c r="BE833" s="52"/>
      <c r="BF833" s="52"/>
      <c r="BG833" s="52"/>
      <c r="BH833" s="52"/>
      <c r="BI833" s="52"/>
      <c r="BJ833" s="52"/>
      <c r="BK833" s="52"/>
      <c r="BL833" s="52"/>
      <c r="BM833" s="52"/>
      <c r="BN833" s="52"/>
      <c r="BO833" s="52"/>
      <c r="BP833" s="52"/>
      <c r="BQ833" s="52"/>
      <c r="BR833" s="52"/>
      <c r="BS833" s="52"/>
      <c r="BT833" s="52"/>
      <c r="BU833" s="52"/>
      <c r="BV833" s="52"/>
      <c r="BW833" s="52"/>
      <c r="BX833" s="52"/>
      <c r="BY833" s="52"/>
      <c r="BZ833" s="52"/>
      <c r="CA833" s="52"/>
      <c r="CB833" s="52"/>
      <c r="CC833" s="52"/>
      <c r="CD833" s="52"/>
      <c r="CE833" s="52"/>
      <c r="CF833" s="52"/>
      <c r="CG833" s="52"/>
      <c r="CH833" s="52"/>
      <c r="CI833" s="52"/>
      <c r="CJ833" s="52"/>
      <c r="CK833" s="52"/>
      <c r="CL833" s="52"/>
      <c r="CM833" s="52"/>
      <c r="CN833" s="52"/>
      <c r="CO833" s="52"/>
      <c r="CP833" s="52"/>
      <c r="CQ833" s="52"/>
      <c r="CR833" s="52"/>
      <c r="CS833" s="52"/>
      <c r="CT833" s="52"/>
      <c r="CU833" s="52"/>
      <c r="CV833" s="52"/>
      <c r="CW833" s="52"/>
      <c r="CX833" s="52"/>
    </row>
    <row r="834" spans="3:102" ht="15">
      <c r="C834" s="52"/>
      <c r="D834" s="52"/>
      <c r="E834" s="52"/>
      <c r="F834" s="52"/>
      <c r="G834" s="52"/>
      <c r="H834" s="52"/>
      <c r="I834" s="52"/>
      <c r="J834" s="52"/>
      <c r="K834" s="52"/>
      <c r="L834" s="52"/>
      <c r="M834" s="52"/>
      <c r="N834" s="52"/>
      <c r="O834" s="110"/>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52"/>
      <c r="BI834" s="52"/>
      <c r="BJ834" s="52"/>
      <c r="BK834" s="52"/>
      <c r="BL834" s="52"/>
      <c r="BM834" s="52"/>
      <c r="BN834" s="52"/>
      <c r="BO834" s="52"/>
      <c r="BP834" s="52"/>
      <c r="BQ834" s="52"/>
      <c r="BR834" s="52"/>
      <c r="BS834" s="52"/>
      <c r="BT834" s="52"/>
      <c r="BU834" s="52"/>
      <c r="BV834" s="52"/>
      <c r="BW834" s="52"/>
      <c r="BX834" s="52"/>
      <c r="BY834" s="52"/>
      <c r="BZ834" s="52"/>
      <c r="CA834" s="52"/>
      <c r="CB834" s="52"/>
      <c r="CC834" s="52"/>
      <c r="CD834" s="52"/>
      <c r="CE834" s="52"/>
      <c r="CF834" s="52"/>
      <c r="CG834" s="52"/>
      <c r="CH834" s="52"/>
      <c r="CI834" s="52"/>
      <c r="CJ834" s="52"/>
      <c r="CK834" s="52"/>
      <c r="CL834" s="52"/>
      <c r="CM834" s="52"/>
      <c r="CN834" s="52"/>
      <c r="CO834" s="52"/>
      <c r="CP834" s="52"/>
      <c r="CQ834" s="52"/>
      <c r="CR834" s="52"/>
      <c r="CS834" s="52"/>
      <c r="CT834" s="52"/>
      <c r="CU834" s="52"/>
      <c r="CV834" s="52"/>
      <c r="CW834" s="52"/>
      <c r="CX834" s="52"/>
    </row>
    <row r="835" spans="3:102" ht="15">
      <c r="C835" s="52"/>
      <c r="D835" s="52"/>
      <c r="E835" s="52"/>
      <c r="F835" s="52"/>
      <c r="G835" s="52"/>
      <c r="H835" s="52"/>
      <c r="I835" s="52"/>
      <c r="J835" s="52"/>
      <c r="K835" s="52"/>
      <c r="L835" s="52"/>
      <c r="M835" s="52"/>
      <c r="N835" s="52"/>
      <c r="O835" s="110"/>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c r="BA835" s="52"/>
      <c r="BB835" s="52"/>
      <c r="BC835" s="52"/>
      <c r="BD835" s="52"/>
      <c r="BE835" s="52"/>
      <c r="BF835" s="52"/>
      <c r="BG835" s="52"/>
      <c r="BH835" s="52"/>
      <c r="BI835" s="52"/>
      <c r="BJ835" s="52"/>
      <c r="BK835" s="52"/>
      <c r="BL835" s="52"/>
      <c r="BM835" s="52"/>
      <c r="BN835" s="52"/>
      <c r="BO835" s="52"/>
      <c r="BP835" s="52"/>
      <c r="BQ835" s="52"/>
      <c r="BR835" s="52"/>
      <c r="BS835" s="52"/>
      <c r="BT835" s="52"/>
      <c r="BU835" s="52"/>
      <c r="BV835" s="52"/>
      <c r="BW835" s="52"/>
      <c r="BX835" s="52"/>
      <c r="BY835" s="52"/>
      <c r="BZ835" s="52"/>
      <c r="CA835" s="52"/>
      <c r="CB835" s="52"/>
      <c r="CC835" s="52"/>
      <c r="CD835" s="52"/>
      <c r="CE835" s="52"/>
      <c r="CF835" s="52"/>
      <c r="CG835" s="52"/>
      <c r="CH835" s="52"/>
      <c r="CI835" s="52"/>
      <c r="CJ835" s="52"/>
      <c r="CK835" s="52"/>
      <c r="CL835" s="52"/>
      <c r="CM835" s="52"/>
      <c r="CN835" s="52"/>
      <c r="CO835" s="52"/>
      <c r="CP835" s="52"/>
      <c r="CQ835" s="52"/>
      <c r="CR835" s="52"/>
      <c r="CS835" s="52"/>
      <c r="CT835" s="52"/>
      <c r="CU835" s="52"/>
      <c r="CV835" s="52"/>
      <c r="CW835" s="52"/>
      <c r="CX835" s="52"/>
    </row>
    <row r="836" spans="3:102" ht="15">
      <c r="C836" s="52"/>
      <c r="D836" s="52"/>
      <c r="E836" s="52"/>
      <c r="F836" s="52"/>
      <c r="G836" s="52"/>
      <c r="H836" s="52"/>
      <c r="I836" s="52"/>
      <c r="J836" s="52"/>
      <c r="K836" s="52"/>
      <c r="L836" s="52"/>
      <c r="M836" s="52"/>
      <c r="N836" s="52"/>
      <c r="O836" s="110"/>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c r="BA836" s="52"/>
      <c r="BB836" s="52"/>
      <c r="BC836" s="52"/>
      <c r="BD836" s="52"/>
      <c r="BE836" s="52"/>
      <c r="BF836" s="52"/>
      <c r="BG836" s="52"/>
      <c r="BH836" s="52"/>
      <c r="BI836" s="52"/>
      <c r="BJ836" s="52"/>
      <c r="BK836" s="52"/>
      <c r="BL836" s="52"/>
      <c r="BM836" s="52"/>
      <c r="BN836" s="52"/>
      <c r="BO836" s="52"/>
      <c r="BP836" s="52"/>
      <c r="BQ836" s="52"/>
      <c r="BR836" s="52"/>
      <c r="BS836" s="52"/>
      <c r="BT836" s="52"/>
      <c r="BU836" s="52"/>
      <c r="BV836" s="52"/>
      <c r="BW836" s="52"/>
      <c r="BX836" s="52"/>
      <c r="BY836" s="52"/>
      <c r="BZ836" s="52"/>
      <c r="CA836" s="52"/>
      <c r="CB836" s="52"/>
      <c r="CC836" s="52"/>
      <c r="CD836" s="52"/>
      <c r="CE836" s="52"/>
      <c r="CF836" s="52"/>
      <c r="CG836" s="52"/>
      <c r="CH836" s="52"/>
      <c r="CI836" s="52"/>
      <c r="CJ836" s="52"/>
      <c r="CK836" s="52"/>
      <c r="CL836" s="52"/>
      <c r="CM836" s="52"/>
      <c r="CN836" s="52"/>
      <c r="CO836" s="52"/>
      <c r="CP836" s="52"/>
      <c r="CQ836" s="52"/>
      <c r="CR836" s="52"/>
      <c r="CS836" s="52"/>
      <c r="CT836" s="52"/>
      <c r="CU836" s="52"/>
      <c r="CV836" s="52"/>
      <c r="CW836" s="52"/>
      <c r="CX836" s="52"/>
    </row>
    <row r="837" spans="3:102" ht="15">
      <c r="C837" s="52"/>
      <c r="D837" s="52"/>
      <c r="E837" s="52"/>
      <c r="F837" s="52"/>
      <c r="G837" s="52"/>
      <c r="H837" s="52"/>
      <c r="I837" s="52"/>
      <c r="J837" s="52"/>
      <c r="K837" s="52"/>
      <c r="L837" s="52"/>
      <c r="M837" s="52"/>
      <c r="N837" s="52"/>
      <c r="O837" s="110"/>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c r="BA837" s="52"/>
      <c r="BB837" s="52"/>
      <c r="BC837" s="52"/>
      <c r="BD837" s="52"/>
      <c r="BE837" s="52"/>
      <c r="BF837" s="52"/>
      <c r="BG837" s="52"/>
      <c r="BH837" s="52"/>
      <c r="BI837" s="52"/>
      <c r="BJ837" s="52"/>
      <c r="BK837" s="52"/>
      <c r="BL837" s="52"/>
      <c r="BM837" s="52"/>
      <c r="BN837" s="52"/>
      <c r="BO837" s="52"/>
      <c r="BP837" s="52"/>
      <c r="BQ837" s="52"/>
      <c r="BR837" s="52"/>
      <c r="BS837" s="52"/>
      <c r="BT837" s="52"/>
      <c r="BU837" s="52"/>
      <c r="BV837" s="52"/>
      <c r="BW837" s="52"/>
      <c r="BX837" s="52"/>
      <c r="BY837" s="52"/>
      <c r="BZ837" s="52"/>
      <c r="CA837" s="52"/>
      <c r="CB837" s="52"/>
      <c r="CC837" s="52"/>
      <c r="CD837" s="52"/>
      <c r="CE837" s="52"/>
      <c r="CF837" s="52"/>
      <c r="CG837" s="52"/>
      <c r="CH837" s="52"/>
      <c r="CI837" s="52"/>
      <c r="CJ837" s="52"/>
      <c r="CK837" s="52"/>
      <c r="CL837" s="52"/>
      <c r="CM837" s="52"/>
      <c r="CN837" s="52"/>
      <c r="CO837" s="52"/>
      <c r="CP837" s="52"/>
      <c r="CQ837" s="52"/>
      <c r="CR837" s="52"/>
      <c r="CS837" s="52"/>
      <c r="CT837" s="52"/>
      <c r="CU837" s="52"/>
      <c r="CV837" s="52"/>
      <c r="CW837" s="52"/>
      <c r="CX837" s="52"/>
    </row>
    <row r="838" spans="3:102" ht="15">
      <c r="C838" s="52"/>
      <c r="D838" s="52"/>
      <c r="E838" s="52"/>
      <c r="F838" s="52"/>
      <c r="G838" s="52"/>
      <c r="H838" s="52"/>
      <c r="I838" s="52"/>
      <c r="J838" s="52"/>
      <c r="K838" s="52"/>
      <c r="L838" s="52"/>
      <c r="M838" s="52"/>
      <c r="N838" s="52"/>
      <c r="O838" s="110"/>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c r="BA838" s="52"/>
      <c r="BB838" s="52"/>
      <c r="BC838" s="52"/>
      <c r="BD838" s="52"/>
      <c r="BE838" s="52"/>
      <c r="BF838" s="52"/>
      <c r="BG838" s="52"/>
      <c r="BH838" s="52"/>
      <c r="BI838" s="52"/>
      <c r="BJ838" s="52"/>
      <c r="BK838" s="52"/>
      <c r="BL838" s="52"/>
      <c r="BM838" s="52"/>
      <c r="BN838" s="52"/>
      <c r="BO838" s="52"/>
      <c r="BP838" s="52"/>
      <c r="BQ838" s="52"/>
      <c r="BR838" s="52"/>
      <c r="BS838" s="52"/>
      <c r="BT838" s="52"/>
      <c r="BU838" s="52"/>
      <c r="BV838" s="52"/>
      <c r="BW838" s="52"/>
      <c r="BX838" s="52"/>
      <c r="BY838" s="52"/>
      <c r="BZ838" s="52"/>
      <c r="CA838" s="52"/>
      <c r="CB838" s="52"/>
      <c r="CC838" s="52"/>
      <c r="CD838" s="52"/>
      <c r="CE838" s="52"/>
      <c r="CF838" s="52"/>
      <c r="CG838" s="52"/>
      <c r="CH838" s="52"/>
      <c r="CI838" s="52"/>
      <c r="CJ838" s="52"/>
      <c r="CK838" s="52"/>
      <c r="CL838" s="52"/>
      <c r="CM838" s="52"/>
      <c r="CN838" s="52"/>
      <c r="CO838" s="52"/>
      <c r="CP838" s="52"/>
      <c r="CQ838" s="52"/>
      <c r="CR838" s="52"/>
      <c r="CS838" s="52"/>
      <c r="CT838" s="52"/>
      <c r="CU838" s="52"/>
      <c r="CV838" s="52"/>
      <c r="CW838" s="52"/>
      <c r="CX838" s="52"/>
    </row>
    <row r="839" spans="3:102" ht="15">
      <c r="C839" s="52"/>
      <c r="D839" s="52"/>
      <c r="E839" s="52"/>
      <c r="F839" s="52"/>
      <c r="G839" s="52"/>
      <c r="H839" s="52"/>
      <c r="I839" s="52"/>
      <c r="J839" s="52"/>
      <c r="K839" s="52"/>
      <c r="L839" s="52"/>
      <c r="M839" s="52"/>
      <c r="N839" s="52"/>
      <c r="O839" s="110"/>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c r="BA839" s="52"/>
      <c r="BB839" s="52"/>
      <c r="BC839" s="52"/>
      <c r="BD839" s="52"/>
      <c r="BE839" s="52"/>
      <c r="BF839" s="52"/>
      <c r="BG839" s="52"/>
      <c r="BH839" s="52"/>
      <c r="BI839" s="52"/>
      <c r="BJ839" s="52"/>
      <c r="BK839" s="52"/>
      <c r="BL839" s="52"/>
      <c r="BM839" s="52"/>
      <c r="BN839" s="52"/>
      <c r="BO839" s="52"/>
      <c r="BP839" s="52"/>
      <c r="BQ839" s="52"/>
      <c r="BR839" s="52"/>
      <c r="BS839" s="52"/>
      <c r="BT839" s="52"/>
      <c r="BU839" s="52"/>
      <c r="BV839" s="52"/>
      <c r="BW839" s="52"/>
      <c r="BX839" s="52"/>
      <c r="BY839" s="52"/>
      <c r="BZ839" s="52"/>
      <c r="CA839" s="52"/>
      <c r="CB839" s="52"/>
      <c r="CC839" s="52"/>
      <c r="CD839" s="52"/>
      <c r="CE839" s="52"/>
      <c r="CF839" s="52"/>
      <c r="CG839" s="52"/>
      <c r="CH839" s="52"/>
      <c r="CI839" s="52"/>
      <c r="CJ839" s="52"/>
      <c r="CK839" s="52"/>
      <c r="CL839" s="52"/>
      <c r="CM839" s="52"/>
      <c r="CN839" s="52"/>
      <c r="CO839" s="52"/>
      <c r="CP839" s="52"/>
      <c r="CQ839" s="52"/>
      <c r="CR839" s="52"/>
      <c r="CS839" s="52"/>
      <c r="CT839" s="52"/>
      <c r="CU839" s="52"/>
      <c r="CV839" s="52"/>
      <c r="CW839" s="52"/>
      <c r="CX839" s="52"/>
    </row>
    <row r="840" spans="3:102" ht="15">
      <c r="C840" s="52"/>
      <c r="D840" s="52"/>
      <c r="E840" s="52"/>
      <c r="F840" s="52"/>
      <c r="G840" s="52"/>
      <c r="H840" s="52"/>
      <c r="I840" s="52"/>
      <c r="J840" s="52"/>
      <c r="K840" s="52"/>
      <c r="L840" s="52"/>
      <c r="M840" s="52"/>
      <c r="N840" s="52"/>
      <c r="O840" s="110"/>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c r="BA840" s="52"/>
      <c r="BB840" s="52"/>
      <c r="BC840" s="52"/>
      <c r="BD840" s="52"/>
      <c r="BE840" s="52"/>
      <c r="BF840" s="52"/>
      <c r="BG840" s="52"/>
      <c r="BH840" s="52"/>
      <c r="BI840" s="52"/>
      <c r="BJ840" s="52"/>
      <c r="BK840" s="52"/>
      <c r="BL840" s="52"/>
      <c r="BM840" s="52"/>
      <c r="BN840" s="52"/>
      <c r="BO840" s="52"/>
      <c r="BP840" s="52"/>
      <c r="BQ840" s="52"/>
      <c r="BR840" s="52"/>
      <c r="BS840" s="52"/>
      <c r="BT840" s="52"/>
      <c r="BU840" s="52"/>
      <c r="BV840" s="52"/>
      <c r="BW840" s="52"/>
      <c r="BX840" s="52"/>
      <c r="BY840" s="52"/>
      <c r="BZ840" s="52"/>
      <c r="CA840" s="52"/>
      <c r="CB840" s="52"/>
      <c r="CC840" s="52"/>
      <c r="CD840" s="52"/>
      <c r="CE840" s="52"/>
      <c r="CF840" s="52"/>
      <c r="CG840" s="52"/>
      <c r="CH840" s="52"/>
      <c r="CI840" s="52"/>
      <c r="CJ840" s="52"/>
      <c r="CK840" s="52"/>
      <c r="CL840" s="52"/>
      <c r="CM840" s="52"/>
      <c r="CN840" s="52"/>
      <c r="CO840" s="52"/>
      <c r="CP840" s="52"/>
      <c r="CQ840" s="52"/>
      <c r="CR840" s="52"/>
      <c r="CS840" s="52"/>
      <c r="CT840" s="52"/>
      <c r="CU840" s="52"/>
      <c r="CV840" s="52"/>
      <c r="CW840" s="52"/>
      <c r="CX840" s="52"/>
    </row>
    <row r="841" spans="3:102" ht="15">
      <c r="C841" s="52"/>
      <c r="D841" s="52"/>
      <c r="E841" s="52"/>
      <c r="F841" s="52"/>
      <c r="G841" s="52"/>
      <c r="H841" s="52"/>
      <c r="I841" s="52"/>
      <c r="J841" s="52"/>
      <c r="K841" s="52"/>
      <c r="L841" s="52"/>
      <c r="M841" s="52"/>
      <c r="N841" s="52"/>
      <c r="O841" s="110"/>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c r="BA841" s="52"/>
      <c r="BB841" s="52"/>
      <c r="BC841" s="52"/>
      <c r="BD841" s="52"/>
      <c r="BE841" s="52"/>
      <c r="BF841" s="52"/>
      <c r="BG841" s="52"/>
      <c r="BH841" s="52"/>
      <c r="BI841" s="52"/>
      <c r="BJ841" s="52"/>
      <c r="BK841" s="52"/>
      <c r="BL841" s="52"/>
      <c r="BM841" s="52"/>
      <c r="BN841" s="52"/>
      <c r="BO841" s="52"/>
      <c r="BP841" s="52"/>
      <c r="BQ841" s="52"/>
      <c r="BR841" s="52"/>
      <c r="BS841" s="52"/>
      <c r="BT841" s="52"/>
      <c r="BU841" s="52"/>
      <c r="BV841" s="52"/>
      <c r="BW841" s="52"/>
      <c r="BX841" s="52"/>
      <c r="BY841" s="52"/>
      <c r="BZ841" s="52"/>
      <c r="CA841" s="52"/>
      <c r="CB841" s="52"/>
      <c r="CC841" s="52"/>
      <c r="CD841" s="52"/>
      <c r="CE841" s="52"/>
      <c r="CF841" s="52"/>
      <c r="CG841" s="52"/>
      <c r="CH841" s="52"/>
      <c r="CI841" s="52"/>
      <c r="CJ841" s="52"/>
      <c r="CK841" s="52"/>
      <c r="CL841" s="52"/>
      <c r="CM841" s="52"/>
      <c r="CN841" s="52"/>
      <c r="CO841" s="52"/>
      <c r="CP841" s="52"/>
      <c r="CQ841" s="52"/>
      <c r="CR841" s="52"/>
      <c r="CS841" s="52"/>
      <c r="CT841" s="52"/>
      <c r="CU841" s="52"/>
      <c r="CV841" s="52"/>
      <c r="CW841" s="52"/>
      <c r="CX841" s="52"/>
    </row>
    <row r="842" spans="3:102" ht="15">
      <c r="C842" s="52"/>
      <c r="D842" s="52"/>
      <c r="E842" s="52"/>
      <c r="F842" s="52"/>
      <c r="G842" s="52"/>
      <c r="H842" s="52"/>
      <c r="I842" s="52"/>
      <c r="J842" s="52"/>
      <c r="K842" s="52"/>
      <c r="L842" s="52"/>
      <c r="M842" s="52"/>
      <c r="N842" s="52"/>
      <c r="O842" s="110"/>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c r="BA842" s="52"/>
      <c r="BB842" s="52"/>
      <c r="BC842" s="52"/>
      <c r="BD842" s="52"/>
      <c r="BE842" s="52"/>
      <c r="BF842" s="52"/>
      <c r="BG842" s="52"/>
      <c r="BH842" s="52"/>
      <c r="BI842" s="52"/>
      <c r="BJ842" s="52"/>
      <c r="BK842" s="52"/>
      <c r="BL842" s="52"/>
      <c r="BM842" s="52"/>
      <c r="BN842" s="52"/>
      <c r="BO842" s="52"/>
      <c r="BP842" s="52"/>
      <c r="BQ842" s="52"/>
      <c r="BR842" s="52"/>
      <c r="BS842" s="52"/>
      <c r="BT842" s="52"/>
      <c r="BU842" s="52"/>
      <c r="BV842" s="52"/>
      <c r="BW842" s="52"/>
      <c r="BX842" s="52"/>
      <c r="BY842" s="52"/>
      <c r="BZ842" s="52"/>
      <c r="CA842" s="52"/>
      <c r="CB842" s="52"/>
      <c r="CC842" s="52"/>
      <c r="CD842" s="52"/>
      <c r="CE842" s="52"/>
      <c r="CF842" s="52"/>
      <c r="CG842" s="52"/>
      <c r="CH842" s="52"/>
      <c r="CI842" s="52"/>
      <c r="CJ842" s="52"/>
      <c r="CK842" s="52"/>
      <c r="CL842" s="52"/>
      <c r="CM842" s="52"/>
      <c r="CN842" s="52"/>
      <c r="CO842" s="52"/>
      <c r="CP842" s="52"/>
      <c r="CQ842" s="52"/>
      <c r="CR842" s="52"/>
      <c r="CS842" s="52"/>
      <c r="CT842" s="52"/>
      <c r="CU842" s="52"/>
      <c r="CV842" s="52"/>
      <c r="CW842" s="52"/>
      <c r="CX842" s="52"/>
    </row>
    <row r="843" spans="3:102" ht="15">
      <c r="C843" s="52"/>
      <c r="D843" s="52"/>
      <c r="E843" s="52"/>
      <c r="F843" s="52"/>
      <c r="G843" s="52"/>
      <c r="H843" s="52"/>
      <c r="I843" s="52"/>
      <c r="J843" s="52"/>
      <c r="K843" s="52"/>
      <c r="L843" s="52"/>
      <c r="M843" s="52"/>
      <c r="N843" s="52"/>
      <c r="O843" s="110"/>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c r="BA843" s="52"/>
      <c r="BB843" s="52"/>
      <c r="BC843" s="52"/>
      <c r="BD843" s="52"/>
      <c r="BE843" s="52"/>
      <c r="BF843" s="52"/>
      <c r="BG843" s="52"/>
      <c r="BH843" s="52"/>
      <c r="BI843" s="52"/>
      <c r="BJ843" s="52"/>
      <c r="BK843" s="52"/>
      <c r="BL843" s="52"/>
      <c r="BM843" s="52"/>
      <c r="BN843" s="52"/>
      <c r="BO843" s="52"/>
      <c r="BP843" s="52"/>
      <c r="BQ843" s="52"/>
      <c r="BR843" s="52"/>
      <c r="BS843" s="52"/>
      <c r="BT843" s="52"/>
      <c r="BU843" s="52"/>
      <c r="BV843" s="52"/>
      <c r="BW843" s="52"/>
      <c r="BX843" s="52"/>
      <c r="BY843" s="52"/>
      <c r="BZ843" s="52"/>
      <c r="CA843" s="52"/>
      <c r="CB843" s="52"/>
      <c r="CC843" s="52"/>
      <c r="CD843" s="52"/>
      <c r="CE843" s="52"/>
      <c r="CF843" s="52"/>
      <c r="CG843" s="52"/>
      <c r="CH843" s="52"/>
      <c r="CI843" s="52"/>
      <c r="CJ843" s="52"/>
      <c r="CK843" s="52"/>
      <c r="CL843" s="52"/>
      <c r="CM843" s="52"/>
      <c r="CN843" s="52"/>
      <c r="CO843" s="52"/>
      <c r="CP843" s="52"/>
      <c r="CQ843" s="52"/>
      <c r="CR843" s="52"/>
      <c r="CS843" s="52"/>
      <c r="CT843" s="52"/>
      <c r="CU843" s="52"/>
      <c r="CV843" s="52"/>
      <c r="CW843" s="52"/>
      <c r="CX843" s="52"/>
    </row>
    <row r="844" spans="3:102" ht="15">
      <c r="C844" s="52"/>
      <c r="D844" s="52"/>
      <c r="E844" s="52"/>
      <c r="F844" s="52"/>
      <c r="G844" s="52"/>
      <c r="H844" s="52"/>
      <c r="I844" s="52"/>
      <c r="J844" s="52"/>
      <c r="K844" s="52"/>
      <c r="L844" s="52"/>
      <c r="M844" s="52"/>
      <c r="N844" s="52"/>
      <c r="O844" s="110"/>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c r="BA844" s="52"/>
      <c r="BB844" s="52"/>
      <c r="BC844" s="52"/>
      <c r="BD844" s="52"/>
      <c r="BE844" s="52"/>
      <c r="BF844" s="52"/>
      <c r="BG844" s="52"/>
      <c r="BH844" s="52"/>
      <c r="BI844" s="52"/>
      <c r="BJ844" s="52"/>
      <c r="BK844" s="52"/>
      <c r="BL844" s="52"/>
      <c r="BM844" s="52"/>
      <c r="BN844" s="52"/>
      <c r="BO844" s="52"/>
      <c r="BP844" s="52"/>
      <c r="BQ844" s="52"/>
      <c r="BR844" s="52"/>
      <c r="BS844" s="52"/>
      <c r="BT844" s="52"/>
      <c r="BU844" s="52"/>
      <c r="BV844" s="52"/>
      <c r="BW844" s="52"/>
      <c r="BX844" s="52"/>
      <c r="BY844" s="52"/>
      <c r="BZ844" s="52"/>
      <c r="CA844" s="52"/>
      <c r="CB844" s="52"/>
      <c r="CC844" s="52"/>
      <c r="CD844" s="52"/>
      <c r="CE844" s="52"/>
      <c r="CF844" s="52"/>
      <c r="CG844" s="52"/>
      <c r="CH844" s="52"/>
      <c r="CI844" s="52"/>
      <c r="CJ844" s="52"/>
      <c r="CK844" s="52"/>
      <c r="CL844" s="52"/>
      <c r="CM844" s="52"/>
      <c r="CN844" s="52"/>
      <c r="CO844" s="52"/>
      <c r="CP844" s="52"/>
      <c r="CQ844" s="52"/>
      <c r="CR844" s="52"/>
      <c r="CS844" s="52"/>
      <c r="CT844" s="52"/>
      <c r="CU844" s="52"/>
      <c r="CV844" s="52"/>
      <c r="CW844" s="52"/>
      <c r="CX844" s="52"/>
    </row>
    <row r="845" spans="3:102" ht="15">
      <c r="C845" s="52"/>
      <c r="D845" s="52"/>
      <c r="E845" s="52"/>
      <c r="F845" s="52"/>
      <c r="G845" s="52"/>
      <c r="H845" s="52"/>
      <c r="I845" s="52"/>
      <c r="J845" s="52"/>
      <c r="K845" s="52"/>
      <c r="L845" s="52"/>
      <c r="M845" s="52"/>
      <c r="N845" s="52"/>
      <c r="O845" s="110"/>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c r="BA845" s="52"/>
      <c r="BB845" s="52"/>
      <c r="BC845" s="52"/>
      <c r="BD845" s="52"/>
      <c r="BE845" s="52"/>
      <c r="BF845" s="52"/>
      <c r="BG845" s="52"/>
      <c r="BH845" s="52"/>
      <c r="BI845" s="52"/>
      <c r="BJ845" s="52"/>
      <c r="BK845" s="52"/>
      <c r="BL845" s="52"/>
      <c r="BM845" s="52"/>
      <c r="BN845" s="52"/>
      <c r="BO845" s="52"/>
      <c r="BP845" s="52"/>
      <c r="BQ845" s="52"/>
      <c r="BR845" s="52"/>
      <c r="BS845" s="52"/>
      <c r="BT845" s="52"/>
      <c r="BU845" s="52"/>
      <c r="BV845" s="52"/>
      <c r="BW845" s="52"/>
      <c r="BX845" s="52"/>
      <c r="BY845" s="52"/>
      <c r="BZ845" s="52"/>
      <c r="CA845" s="52"/>
      <c r="CB845" s="52"/>
      <c r="CC845" s="52"/>
      <c r="CD845" s="52"/>
      <c r="CE845" s="52"/>
      <c r="CF845" s="52"/>
      <c r="CG845" s="52"/>
      <c r="CH845" s="52"/>
      <c r="CI845" s="52"/>
      <c r="CJ845" s="52"/>
      <c r="CK845" s="52"/>
      <c r="CL845" s="52"/>
      <c r="CM845" s="52"/>
      <c r="CN845" s="52"/>
      <c r="CO845" s="52"/>
      <c r="CP845" s="52"/>
      <c r="CQ845" s="52"/>
      <c r="CR845" s="52"/>
      <c r="CS845" s="52"/>
      <c r="CT845" s="52"/>
      <c r="CU845" s="52"/>
      <c r="CV845" s="52"/>
      <c r="CW845" s="52"/>
      <c r="CX845" s="52"/>
    </row>
    <row r="846" spans="3:102" ht="15">
      <c r="C846" s="52"/>
      <c r="D846" s="52"/>
      <c r="E846" s="52"/>
      <c r="F846" s="52"/>
      <c r="G846" s="52"/>
      <c r="H846" s="52"/>
      <c r="I846" s="52"/>
      <c r="J846" s="52"/>
      <c r="K846" s="52"/>
      <c r="L846" s="52"/>
      <c r="M846" s="52"/>
      <c r="N846" s="52"/>
      <c r="O846" s="110"/>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c r="BJ846" s="52"/>
      <c r="BK846" s="52"/>
      <c r="BL846" s="52"/>
      <c r="BM846" s="52"/>
      <c r="BN846" s="52"/>
      <c r="BO846" s="52"/>
      <c r="BP846" s="52"/>
      <c r="BQ846" s="52"/>
      <c r="BR846" s="52"/>
      <c r="BS846" s="52"/>
      <c r="BT846" s="52"/>
      <c r="BU846" s="52"/>
      <c r="BV846" s="52"/>
      <c r="BW846" s="52"/>
      <c r="BX846" s="52"/>
      <c r="BY846" s="52"/>
      <c r="BZ846" s="52"/>
      <c r="CA846" s="52"/>
      <c r="CB846" s="52"/>
      <c r="CC846" s="52"/>
      <c r="CD846" s="52"/>
      <c r="CE846" s="52"/>
      <c r="CF846" s="52"/>
      <c r="CG846" s="52"/>
      <c r="CH846" s="52"/>
      <c r="CI846" s="52"/>
      <c r="CJ846" s="52"/>
      <c r="CK846" s="52"/>
      <c r="CL846" s="52"/>
      <c r="CM846" s="52"/>
      <c r="CN846" s="52"/>
      <c r="CO846" s="52"/>
      <c r="CP846" s="52"/>
      <c r="CQ846" s="52"/>
      <c r="CR846" s="52"/>
      <c r="CS846" s="52"/>
      <c r="CT846" s="52"/>
      <c r="CU846" s="52"/>
      <c r="CV846" s="52"/>
      <c r="CW846" s="52"/>
      <c r="CX846" s="52"/>
    </row>
    <row r="847" spans="3:102" ht="15">
      <c r="C847" s="52"/>
      <c r="D847" s="52"/>
      <c r="E847" s="52"/>
      <c r="F847" s="52"/>
      <c r="G847" s="52"/>
      <c r="H847" s="52"/>
      <c r="I847" s="52"/>
      <c r="J847" s="52"/>
      <c r="K847" s="52"/>
      <c r="L847" s="52"/>
      <c r="M847" s="52"/>
      <c r="N847" s="52"/>
      <c r="O847" s="110"/>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c r="BC847" s="52"/>
      <c r="BD847" s="52"/>
      <c r="BE847" s="52"/>
      <c r="BF847" s="52"/>
      <c r="BG847" s="52"/>
      <c r="BH847" s="52"/>
      <c r="BI847" s="52"/>
      <c r="BJ847" s="52"/>
      <c r="BK847" s="52"/>
      <c r="BL847" s="52"/>
      <c r="BM847" s="52"/>
      <c r="BN847" s="52"/>
      <c r="BO847" s="52"/>
      <c r="BP847" s="52"/>
      <c r="BQ847" s="52"/>
      <c r="BR847" s="52"/>
      <c r="BS847" s="52"/>
      <c r="BT847" s="52"/>
      <c r="BU847" s="52"/>
      <c r="BV847" s="52"/>
      <c r="BW847" s="52"/>
      <c r="BX847" s="52"/>
      <c r="BY847" s="52"/>
      <c r="BZ847" s="52"/>
      <c r="CA847" s="52"/>
      <c r="CB847" s="52"/>
      <c r="CC847" s="52"/>
      <c r="CD847" s="52"/>
      <c r="CE847" s="52"/>
      <c r="CF847" s="52"/>
      <c r="CG847" s="52"/>
      <c r="CH847" s="52"/>
      <c r="CI847" s="52"/>
      <c r="CJ847" s="52"/>
      <c r="CK847" s="52"/>
      <c r="CL847" s="52"/>
      <c r="CM847" s="52"/>
      <c r="CN847" s="52"/>
      <c r="CO847" s="52"/>
      <c r="CP847" s="52"/>
      <c r="CQ847" s="52"/>
      <c r="CR847" s="52"/>
      <c r="CS847" s="52"/>
      <c r="CT847" s="52"/>
      <c r="CU847" s="52"/>
      <c r="CV847" s="52"/>
      <c r="CW847" s="52"/>
      <c r="CX847" s="52"/>
    </row>
    <row r="848" spans="3:102" ht="15">
      <c r="C848" s="52"/>
      <c r="D848" s="52"/>
      <c r="E848" s="52"/>
      <c r="F848" s="52"/>
      <c r="G848" s="52"/>
      <c r="H848" s="52"/>
      <c r="I848" s="52"/>
      <c r="J848" s="52"/>
      <c r="K848" s="52"/>
      <c r="L848" s="52"/>
      <c r="M848" s="52"/>
      <c r="N848" s="52"/>
      <c r="O848" s="110"/>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c r="BC848" s="52"/>
      <c r="BD848" s="52"/>
      <c r="BE848" s="52"/>
      <c r="BF848" s="52"/>
      <c r="BG848" s="52"/>
      <c r="BH848" s="52"/>
      <c r="BI848" s="52"/>
      <c r="BJ848" s="52"/>
      <c r="BK848" s="52"/>
      <c r="BL848" s="52"/>
      <c r="BM848" s="52"/>
      <c r="BN848" s="52"/>
      <c r="BO848" s="52"/>
      <c r="BP848" s="52"/>
      <c r="BQ848" s="52"/>
      <c r="BR848" s="52"/>
      <c r="BS848" s="52"/>
      <c r="BT848" s="52"/>
      <c r="BU848" s="52"/>
      <c r="BV848" s="52"/>
      <c r="BW848" s="52"/>
      <c r="BX848" s="52"/>
      <c r="BY848" s="52"/>
      <c r="BZ848" s="52"/>
      <c r="CA848" s="52"/>
      <c r="CB848" s="52"/>
      <c r="CC848" s="52"/>
      <c r="CD848" s="52"/>
      <c r="CE848" s="52"/>
      <c r="CF848" s="52"/>
      <c r="CG848" s="52"/>
      <c r="CH848" s="52"/>
      <c r="CI848" s="52"/>
      <c r="CJ848" s="52"/>
      <c r="CK848" s="52"/>
      <c r="CL848" s="52"/>
      <c r="CM848" s="52"/>
      <c r="CN848" s="52"/>
      <c r="CO848" s="52"/>
      <c r="CP848" s="52"/>
      <c r="CQ848" s="52"/>
      <c r="CR848" s="52"/>
      <c r="CS848" s="52"/>
      <c r="CT848" s="52"/>
      <c r="CU848" s="52"/>
      <c r="CV848" s="52"/>
      <c r="CW848" s="52"/>
      <c r="CX848" s="52"/>
    </row>
    <row r="849" spans="3:102" ht="15">
      <c r="C849" s="52"/>
      <c r="D849" s="52"/>
      <c r="E849" s="52"/>
      <c r="F849" s="52"/>
      <c r="G849" s="52"/>
      <c r="H849" s="52"/>
      <c r="I849" s="52"/>
      <c r="J849" s="52"/>
      <c r="K849" s="52"/>
      <c r="L849" s="52"/>
      <c r="M849" s="52"/>
      <c r="N849" s="52"/>
      <c r="O849" s="110"/>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c r="BC849" s="52"/>
      <c r="BD849" s="52"/>
      <c r="BE849" s="52"/>
      <c r="BF849" s="52"/>
      <c r="BG849" s="52"/>
      <c r="BH849" s="52"/>
      <c r="BI849" s="52"/>
      <c r="BJ849" s="52"/>
      <c r="BK849" s="52"/>
      <c r="BL849" s="52"/>
      <c r="BM849" s="52"/>
      <c r="BN849" s="52"/>
      <c r="BO849" s="52"/>
      <c r="BP849" s="52"/>
      <c r="BQ849" s="52"/>
      <c r="BR849" s="52"/>
      <c r="BS849" s="52"/>
      <c r="BT849" s="52"/>
      <c r="BU849" s="52"/>
      <c r="BV849" s="52"/>
      <c r="BW849" s="52"/>
      <c r="BX849" s="52"/>
      <c r="BY849" s="52"/>
      <c r="BZ849" s="52"/>
      <c r="CA849" s="52"/>
      <c r="CB849" s="52"/>
      <c r="CC849" s="52"/>
      <c r="CD849" s="52"/>
      <c r="CE849" s="52"/>
      <c r="CF849" s="52"/>
      <c r="CG849" s="52"/>
      <c r="CH849" s="52"/>
      <c r="CI849" s="52"/>
      <c r="CJ849" s="52"/>
      <c r="CK849" s="52"/>
      <c r="CL849" s="52"/>
      <c r="CM849" s="52"/>
      <c r="CN849" s="52"/>
      <c r="CO849" s="52"/>
      <c r="CP849" s="52"/>
      <c r="CQ849" s="52"/>
      <c r="CR849" s="52"/>
      <c r="CS849" s="52"/>
      <c r="CT849" s="52"/>
      <c r="CU849" s="52"/>
      <c r="CV849" s="52"/>
      <c r="CW849" s="52"/>
      <c r="CX849" s="52"/>
    </row>
    <row r="850" spans="3:102" ht="15">
      <c r="C850" s="52"/>
      <c r="D850" s="52"/>
      <c r="E850" s="52"/>
      <c r="F850" s="52"/>
      <c r="G850" s="52"/>
      <c r="H850" s="52"/>
      <c r="I850" s="52"/>
      <c r="J850" s="52"/>
      <c r="K850" s="52"/>
      <c r="L850" s="52"/>
      <c r="M850" s="52"/>
      <c r="N850" s="52"/>
      <c r="O850" s="110"/>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c r="BC850" s="52"/>
      <c r="BD850" s="52"/>
      <c r="BE850" s="52"/>
      <c r="BF850" s="52"/>
      <c r="BG850" s="52"/>
      <c r="BH850" s="52"/>
      <c r="BI850" s="52"/>
      <c r="BJ850" s="52"/>
      <c r="BK850" s="52"/>
      <c r="BL850" s="52"/>
      <c r="BM850" s="52"/>
      <c r="BN850" s="52"/>
      <c r="BO850" s="52"/>
      <c r="BP850" s="52"/>
      <c r="BQ850" s="52"/>
      <c r="BR850" s="52"/>
      <c r="BS850" s="52"/>
      <c r="BT850" s="52"/>
      <c r="BU850" s="52"/>
      <c r="BV850" s="52"/>
      <c r="BW850" s="52"/>
      <c r="BX850" s="52"/>
      <c r="BY850" s="52"/>
      <c r="BZ850" s="52"/>
      <c r="CA850" s="52"/>
      <c r="CB850" s="52"/>
      <c r="CC850" s="52"/>
      <c r="CD850" s="52"/>
      <c r="CE850" s="52"/>
      <c r="CF850" s="52"/>
      <c r="CG850" s="52"/>
      <c r="CH850" s="52"/>
      <c r="CI850" s="52"/>
      <c r="CJ850" s="52"/>
      <c r="CK850" s="52"/>
      <c r="CL850" s="52"/>
      <c r="CM850" s="52"/>
      <c r="CN850" s="52"/>
      <c r="CO850" s="52"/>
      <c r="CP850" s="52"/>
      <c r="CQ850" s="52"/>
      <c r="CR850" s="52"/>
      <c r="CS850" s="52"/>
      <c r="CT850" s="52"/>
      <c r="CU850" s="52"/>
      <c r="CV850" s="52"/>
      <c r="CW850" s="52"/>
      <c r="CX850" s="52"/>
    </row>
    <row r="851" spans="3:102" ht="15">
      <c r="C851" s="52"/>
      <c r="D851" s="52"/>
      <c r="E851" s="52"/>
      <c r="F851" s="52"/>
      <c r="G851" s="52"/>
      <c r="H851" s="52"/>
      <c r="I851" s="52"/>
      <c r="J851" s="52"/>
      <c r="K851" s="52"/>
      <c r="L851" s="52"/>
      <c r="M851" s="52"/>
      <c r="N851" s="52"/>
      <c r="O851" s="110"/>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c r="BC851" s="52"/>
      <c r="BD851" s="52"/>
      <c r="BE851" s="52"/>
      <c r="BF851" s="52"/>
      <c r="BG851" s="52"/>
      <c r="BH851" s="52"/>
      <c r="BI851" s="52"/>
      <c r="BJ851" s="52"/>
      <c r="BK851" s="52"/>
      <c r="BL851" s="52"/>
      <c r="BM851" s="52"/>
      <c r="BN851" s="52"/>
      <c r="BO851" s="52"/>
      <c r="BP851" s="52"/>
      <c r="BQ851" s="52"/>
      <c r="BR851" s="52"/>
      <c r="BS851" s="52"/>
      <c r="BT851" s="52"/>
      <c r="BU851" s="52"/>
      <c r="BV851" s="52"/>
      <c r="BW851" s="52"/>
      <c r="BX851" s="52"/>
      <c r="BY851" s="52"/>
      <c r="BZ851" s="52"/>
      <c r="CA851" s="52"/>
      <c r="CB851" s="52"/>
      <c r="CC851" s="52"/>
      <c r="CD851" s="52"/>
      <c r="CE851" s="52"/>
      <c r="CF851" s="52"/>
      <c r="CG851" s="52"/>
      <c r="CH851" s="52"/>
      <c r="CI851" s="52"/>
      <c r="CJ851" s="52"/>
      <c r="CK851" s="52"/>
      <c r="CL851" s="52"/>
      <c r="CM851" s="52"/>
      <c r="CN851" s="52"/>
      <c r="CO851" s="52"/>
      <c r="CP851" s="52"/>
      <c r="CQ851" s="52"/>
      <c r="CR851" s="52"/>
      <c r="CS851" s="52"/>
      <c r="CT851" s="52"/>
      <c r="CU851" s="52"/>
      <c r="CV851" s="52"/>
      <c r="CW851" s="52"/>
      <c r="CX851" s="52"/>
    </row>
    <row r="852" spans="3:102" ht="15">
      <c r="C852" s="52"/>
      <c r="D852" s="52"/>
      <c r="E852" s="52"/>
      <c r="F852" s="52"/>
      <c r="G852" s="52"/>
      <c r="H852" s="52"/>
      <c r="I852" s="52"/>
      <c r="J852" s="52"/>
      <c r="K852" s="52"/>
      <c r="L852" s="52"/>
      <c r="M852" s="52"/>
      <c r="N852" s="52"/>
      <c r="O852" s="110"/>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c r="BC852" s="52"/>
      <c r="BD852" s="52"/>
      <c r="BE852" s="52"/>
      <c r="BF852" s="52"/>
      <c r="BG852" s="52"/>
      <c r="BH852" s="52"/>
      <c r="BI852" s="52"/>
      <c r="BJ852" s="52"/>
      <c r="BK852" s="52"/>
      <c r="BL852" s="52"/>
      <c r="BM852" s="52"/>
      <c r="BN852" s="52"/>
      <c r="BO852" s="52"/>
      <c r="BP852" s="52"/>
      <c r="BQ852" s="52"/>
      <c r="BR852" s="52"/>
      <c r="BS852" s="52"/>
      <c r="BT852" s="52"/>
      <c r="BU852" s="52"/>
      <c r="BV852" s="52"/>
      <c r="BW852" s="52"/>
      <c r="BX852" s="52"/>
      <c r="BY852" s="52"/>
      <c r="BZ852" s="52"/>
      <c r="CA852" s="52"/>
      <c r="CB852" s="52"/>
      <c r="CC852" s="52"/>
      <c r="CD852" s="52"/>
      <c r="CE852" s="52"/>
      <c r="CF852" s="52"/>
      <c r="CG852" s="52"/>
      <c r="CH852" s="52"/>
      <c r="CI852" s="52"/>
      <c r="CJ852" s="52"/>
      <c r="CK852" s="52"/>
      <c r="CL852" s="52"/>
      <c r="CM852" s="52"/>
      <c r="CN852" s="52"/>
      <c r="CO852" s="52"/>
      <c r="CP852" s="52"/>
      <c r="CQ852" s="52"/>
      <c r="CR852" s="52"/>
      <c r="CS852" s="52"/>
      <c r="CT852" s="52"/>
      <c r="CU852" s="52"/>
      <c r="CV852" s="52"/>
      <c r="CW852" s="52"/>
      <c r="CX852" s="52"/>
    </row>
    <row r="853" spans="3:102" ht="15">
      <c r="C853" s="52"/>
      <c r="D853" s="52"/>
      <c r="E853" s="52"/>
      <c r="F853" s="52"/>
      <c r="G853" s="52"/>
      <c r="H853" s="52"/>
      <c r="I853" s="52"/>
      <c r="J853" s="52"/>
      <c r="K853" s="52"/>
      <c r="L853" s="52"/>
      <c r="M853" s="52"/>
      <c r="N853" s="52"/>
      <c r="O853" s="110"/>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c r="BS853" s="52"/>
      <c r="BT853" s="52"/>
      <c r="BU853" s="52"/>
      <c r="BV853" s="52"/>
      <c r="BW853" s="52"/>
      <c r="BX853" s="52"/>
      <c r="BY853" s="52"/>
      <c r="BZ853" s="52"/>
      <c r="CA853" s="52"/>
      <c r="CB853" s="52"/>
      <c r="CC853" s="52"/>
      <c r="CD853" s="52"/>
      <c r="CE853" s="52"/>
      <c r="CF853" s="52"/>
      <c r="CG853" s="52"/>
      <c r="CH853" s="52"/>
      <c r="CI853" s="52"/>
      <c r="CJ853" s="52"/>
      <c r="CK853" s="52"/>
      <c r="CL853" s="52"/>
      <c r="CM853" s="52"/>
      <c r="CN853" s="52"/>
      <c r="CO853" s="52"/>
      <c r="CP853" s="52"/>
      <c r="CQ853" s="52"/>
      <c r="CR853" s="52"/>
      <c r="CS853" s="52"/>
      <c r="CT853" s="52"/>
      <c r="CU853" s="52"/>
      <c r="CV853" s="52"/>
      <c r="CW853" s="52"/>
      <c r="CX853" s="52"/>
    </row>
    <row r="854" spans="3:102" ht="15">
      <c r="C854" s="52"/>
      <c r="D854" s="52"/>
      <c r="E854" s="52"/>
      <c r="F854" s="52"/>
      <c r="G854" s="52"/>
      <c r="H854" s="52"/>
      <c r="I854" s="52"/>
      <c r="J854" s="52"/>
      <c r="K854" s="52"/>
      <c r="L854" s="52"/>
      <c r="M854" s="52"/>
      <c r="N854" s="52"/>
      <c r="O854" s="110"/>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c r="BC854" s="52"/>
      <c r="BD854" s="52"/>
      <c r="BE854" s="52"/>
      <c r="BF854" s="52"/>
      <c r="BG854" s="52"/>
      <c r="BH854" s="52"/>
      <c r="BI854" s="52"/>
      <c r="BJ854" s="52"/>
      <c r="BK854" s="52"/>
      <c r="BL854" s="52"/>
      <c r="BM854" s="52"/>
      <c r="BN854" s="52"/>
      <c r="BO854" s="52"/>
      <c r="BP854" s="52"/>
      <c r="BQ854" s="52"/>
      <c r="BR854" s="52"/>
      <c r="BS854" s="52"/>
      <c r="BT854" s="52"/>
      <c r="BU854" s="52"/>
      <c r="BV854" s="52"/>
      <c r="BW854" s="52"/>
      <c r="BX854" s="52"/>
      <c r="BY854" s="52"/>
      <c r="BZ854" s="52"/>
      <c r="CA854" s="52"/>
      <c r="CB854" s="52"/>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row>
    <row r="855" spans="3:102" ht="15">
      <c r="C855" s="52"/>
      <c r="D855" s="52"/>
      <c r="E855" s="52"/>
      <c r="F855" s="52"/>
      <c r="G855" s="52"/>
      <c r="H855" s="52"/>
      <c r="I855" s="52"/>
      <c r="J855" s="52"/>
      <c r="K855" s="52"/>
      <c r="L855" s="52"/>
      <c r="M855" s="52"/>
      <c r="N855" s="52"/>
      <c r="O855" s="110"/>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c r="BC855" s="52"/>
      <c r="BD855" s="52"/>
      <c r="BE855" s="52"/>
      <c r="BF855" s="52"/>
      <c r="BG855" s="52"/>
      <c r="BH855" s="52"/>
      <c r="BI855" s="52"/>
      <c r="BJ855" s="52"/>
      <c r="BK855" s="52"/>
      <c r="BL855" s="52"/>
      <c r="BM855" s="52"/>
      <c r="BN855" s="52"/>
      <c r="BO855" s="52"/>
      <c r="BP855" s="52"/>
      <c r="BQ855" s="52"/>
      <c r="BR855" s="52"/>
      <c r="BS855" s="52"/>
      <c r="BT855" s="52"/>
      <c r="BU855" s="52"/>
      <c r="BV855" s="52"/>
      <c r="BW855" s="52"/>
      <c r="BX855" s="52"/>
      <c r="BY855" s="52"/>
      <c r="BZ855" s="52"/>
      <c r="CA855" s="52"/>
      <c r="CB855" s="52"/>
      <c r="CC855" s="52"/>
      <c r="CD855" s="52"/>
      <c r="CE855" s="52"/>
      <c r="CF855" s="52"/>
      <c r="CG855" s="52"/>
      <c r="CH855" s="52"/>
      <c r="CI855" s="52"/>
      <c r="CJ855" s="52"/>
      <c r="CK855" s="52"/>
      <c r="CL855" s="52"/>
      <c r="CM855" s="52"/>
      <c r="CN855" s="52"/>
      <c r="CO855" s="52"/>
      <c r="CP855" s="52"/>
      <c r="CQ855" s="52"/>
      <c r="CR855" s="52"/>
      <c r="CS855" s="52"/>
      <c r="CT855" s="52"/>
      <c r="CU855" s="52"/>
      <c r="CV855" s="52"/>
      <c r="CW855" s="52"/>
      <c r="CX855" s="52"/>
    </row>
    <row r="856" spans="3:102" ht="15">
      <c r="C856" s="52"/>
      <c r="D856" s="52"/>
      <c r="E856" s="52"/>
      <c r="F856" s="52"/>
      <c r="G856" s="52"/>
      <c r="H856" s="52"/>
      <c r="I856" s="52"/>
      <c r="J856" s="52"/>
      <c r="K856" s="52"/>
      <c r="L856" s="52"/>
      <c r="M856" s="52"/>
      <c r="N856" s="52"/>
      <c r="O856" s="110"/>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c r="BC856" s="52"/>
      <c r="BD856" s="52"/>
      <c r="BE856" s="52"/>
      <c r="BF856" s="52"/>
      <c r="BG856" s="52"/>
      <c r="BH856" s="52"/>
      <c r="BI856" s="52"/>
      <c r="BJ856" s="52"/>
      <c r="BK856" s="52"/>
      <c r="BL856" s="52"/>
      <c r="BM856" s="52"/>
      <c r="BN856" s="52"/>
      <c r="BO856" s="52"/>
      <c r="BP856" s="52"/>
      <c r="BQ856" s="52"/>
      <c r="BR856" s="52"/>
      <c r="BS856" s="52"/>
      <c r="BT856" s="52"/>
      <c r="BU856" s="52"/>
      <c r="BV856" s="52"/>
      <c r="BW856" s="52"/>
      <c r="BX856" s="52"/>
      <c r="BY856" s="52"/>
      <c r="BZ856" s="52"/>
      <c r="CA856" s="52"/>
      <c r="CB856" s="52"/>
      <c r="CC856" s="52"/>
      <c r="CD856" s="52"/>
      <c r="CE856" s="52"/>
      <c r="CF856" s="52"/>
      <c r="CG856" s="52"/>
      <c r="CH856" s="52"/>
      <c r="CI856" s="52"/>
      <c r="CJ856" s="52"/>
      <c r="CK856" s="52"/>
      <c r="CL856" s="52"/>
      <c r="CM856" s="52"/>
      <c r="CN856" s="52"/>
      <c r="CO856" s="52"/>
      <c r="CP856" s="52"/>
      <c r="CQ856" s="52"/>
      <c r="CR856" s="52"/>
      <c r="CS856" s="52"/>
      <c r="CT856" s="52"/>
      <c r="CU856" s="52"/>
      <c r="CV856" s="52"/>
      <c r="CW856" s="52"/>
      <c r="CX856" s="52"/>
    </row>
    <row r="857" spans="3:102" ht="15">
      <c r="C857" s="52"/>
      <c r="D857" s="52"/>
      <c r="E857" s="52"/>
      <c r="F857" s="52"/>
      <c r="G857" s="52"/>
      <c r="H857" s="52"/>
      <c r="I857" s="52"/>
      <c r="J857" s="52"/>
      <c r="K857" s="52"/>
      <c r="L857" s="52"/>
      <c r="M857" s="52"/>
      <c r="N857" s="52"/>
      <c r="O857" s="110"/>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c r="BC857" s="52"/>
      <c r="BD857" s="52"/>
      <c r="BE857" s="52"/>
      <c r="BF857" s="52"/>
      <c r="BG857" s="52"/>
      <c r="BH857" s="52"/>
      <c r="BI857" s="52"/>
      <c r="BJ857" s="52"/>
      <c r="BK857" s="52"/>
      <c r="BL857" s="52"/>
      <c r="BM857" s="52"/>
      <c r="BN857" s="52"/>
      <c r="BO857" s="52"/>
      <c r="BP857" s="52"/>
      <c r="BQ857" s="52"/>
      <c r="BR857" s="52"/>
      <c r="BS857" s="52"/>
      <c r="BT857" s="52"/>
      <c r="BU857" s="52"/>
      <c r="BV857" s="52"/>
      <c r="BW857" s="52"/>
      <c r="BX857" s="52"/>
      <c r="BY857" s="52"/>
      <c r="BZ857" s="52"/>
      <c r="CA857" s="52"/>
      <c r="CB857" s="52"/>
      <c r="CC857" s="52"/>
      <c r="CD857" s="52"/>
      <c r="CE857" s="52"/>
      <c r="CF857" s="52"/>
      <c r="CG857" s="52"/>
      <c r="CH857" s="52"/>
      <c r="CI857" s="52"/>
      <c r="CJ857" s="52"/>
      <c r="CK857" s="52"/>
      <c r="CL857" s="52"/>
      <c r="CM857" s="52"/>
      <c r="CN857" s="52"/>
      <c r="CO857" s="52"/>
      <c r="CP857" s="52"/>
      <c r="CQ857" s="52"/>
      <c r="CR857" s="52"/>
      <c r="CS857" s="52"/>
      <c r="CT857" s="52"/>
      <c r="CU857" s="52"/>
      <c r="CV857" s="52"/>
      <c r="CW857" s="52"/>
      <c r="CX857" s="52"/>
    </row>
    <row r="858" spans="3:102" ht="15">
      <c r="C858" s="52"/>
      <c r="D858" s="52"/>
      <c r="E858" s="52"/>
      <c r="F858" s="52"/>
      <c r="G858" s="52"/>
      <c r="H858" s="52"/>
      <c r="I858" s="52"/>
      <c r="J858" s="52"/>
      <c r="K858" s="52"/>
      <c r="L858" s="52"/>
      <c r="M858" s="52"/>
      <c r="N858" s="52"/>
      <c r="O858" s="110"/>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c r="BC858" s="52"/>
      <c r="BD858" s="52"/>
      <c r="BE858" s="52"/>
      <c r="BF858" s="52"/>
      <c r="BG858" s="52"/>
      <c r="BH858" s="52"/>
      <c r="BI858" s="52"/>
      <c r="BJ858" s="52"/>
      <c r="BK858" s="52"/>
      <c r="BL858" s="52"/>
      <c r="BM858" s="52"/>
      <c r="BN858" s="52"/>
      <c r="BO858" s="52"/>
      <c r="BP858" s="52"/>
      <c r="BQ858" s="52"/>
      <c r="BR858" s="52"/>
      <c r="BS858" s="52"/>
      <c r="BT858" s="52"/>
      <c r="BU858" s="52"/>
      <c r="BV858" s="52"/>
      <c r="BW858" s="52"/>
      <c r="BX858" s="52"/>
      <c r="BY858" s="52"/>
      <c r="BZ858" s="52"/>
      <c r="CA858" s="52"/>
      <c r="CB858" s="52"/>
      <c r="CC858" s="52"/>
      <c r="CD858" s="52"/>
      <c r="CE858" s="52"/>
      <c r="CF858" s="52"/>
      <c r="CG858" s="52"/>
      <c r="CH858" s="52"/>
      <c r="CI858" s="52"/>
      <c r="CJ858" s="52"/>
      <c r="CK858" s="52"/>
      <c r="CL858" s="52"/>
      <c r="CM858" s="52"/>
      <c r="CN858" s="52"/>
      <c r="CO858" s="52"/>
      <c r="CP858" s="52"/>
      <c r="CQ858" s="52"/>
      <c r="CR858" s="52"/>
      <c r="CS858" s="52"/>
      <c r="CT858" s="52"/>
      <c r="CU858" s="52"/>
      <c r="CV858" s="52"/>
      <c r="CW858" s="52"/>
      <c r="CX858" s="52"/>
    </row>
    <row r="859" spans="3:102" ht="15">
      <c r="C859" s="52"/>
      <c r="D859" s="52"/>
      <c r="E859" s="52"/>
      <c r="F859" s="52"/>
      <c r="G859" s="52"/>
      <c r="H859" s="52"/>
      <c r="I859" s="52"/>
      <c r="J859" s="52"/>
      <c r="K859" s="52"/>
      <c r="L859" s="52"/>
      <c r="M859" s="52"/>
      <c r="N859" s="52"/>
      <c r="O859" s="110"/>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c r="BC859" s="52"/>
      <c r="BD859" s="52"/>
      <c r="BE859" s="52"/>
      <c r="BF859" s="52"/>
      <c r="BG859" s="52"/>
      <c r="BH859" s="52"/>
      <c r="BI859" s="52"/>
      <c r="BJ859" s="52"/>
      <c r="BK859" s="52"/>
      <c r="BL859" s="52"/>
      <c r="BM859" s="52"/>
      <c r="BN859" s="52"/>
      <c r="BO859" s="52"/>
      <c r="BP859" s="52"/>
      <c r="BQ859" s="52"/>
      <c r="BR859" s="52"/>
      <c r="BS859" s="52"/>
      <c r="BT859" s="52"/>
      <c r="BU859" s="52"/>
      <c r="BV859" s="52"/>
      <c r="BW859" s="52"/>
      <c r="BX859" s="52"/>
      <c r="BY859" s="52"/>
      <c r="BZ859" s="52"/>
      <c r="CA859" s="52"/>
      <c r="CB859" s="52"/>
      <c r="CC859" s="52"/>
      <c r="CD859" s="52"/>
      <c r="CE859" s="52"/>
      <c r="CF859" s="52"/>
      <c r="CG859" s="52"/>
      <c r="CH859" s="52"/>
      <c r="CI859" s="52"/>
      <c r="CJ859" s="52"/>
      <c r="CK859" s="52"/>
      <c r="CL859" s="52"/>
      <c r="CM859" s="52"/>
      <c r="CN859" s="52"/>
      <c r="CO859" s="52"/>
      <c r="CP859" s="52"/>
      <c r="CQ859" s="52"/>
      <c r="CR859" s="52"/>
      <c r="CS859" s="52"/>
      <c r="CT859" s="52"/>
      <c r="CU859" s="52"/>
      <c r="CV859" s="52"/>
      <c r="CW859" s="52"/>
      <c r="CX859" s="52"/>
    </row>
    <row r="860" spans="3:102" ht="15">
      <c r="C860" s="52"/>
      <c r="D860" s="52"/>
      <c r="E860" s="52"/>
      <c r="F860" s="52"/>
      <c r="G860" s="52"/>
      <c r="H860" s="52"/>
      <c r="I860" s="52"/>
      <c r="J860" s="52"/>
      <c r="K860" s="52"/>
      <c r="L860" s="52"/>
      <c r="M860" s="52"/>
      <c r="N860" s="52"/>
      <c r="O860" s="110"/>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c r="BC860" s="52"/>
      <c r="BD860" s="52"/>
      <c r="BE860" s="52"/>
      <c r="BF860" s="52"/>
      <c r="BG860" s="52"/>
      <c r="BH860" s="52"/>
      <c r="BI860" s="52"/>
      <c r="BJ860" s="52"/>
      <c r="BK860" s="52"/>
      <c r="BL860" s="52"/>
      <c r="BM860" s="52"/>
      <c r="BN860" s="52"/>
      <c r="BO860" s="52"/>
      <c r="BP860" s="52"/>
      <c r="BQ860" s="52"/>
      <c r="BR860" s="52"/>
      <c r="BS860" s="52"/>
      <c r="BT860" s="52"/>
      <c r="BU860" s="52"/>
      <c r="BV860" s="52"/>
      <c r="BW860" s="52"/>
      <c r="BX860" s="52"/>
      <c r="BY860" s="52"/>
      <c r="BZ860" s="52"/>
      <c r="CA860" s="52"/>
      <c r="CB860" s="52"/>
      <c r="CC860" s="52"/>
      <c r="CD860" s="52"/>
      <c r="CE860" s="52"/>
      <c r="CF860" s="52"/>
      <c r="CG860" s="52"/>
      <c r="CH860" s="52"/>
      <c r="CI860" s="52"/>
      <c r="CJ860" s="52"/>
      <c r="CK860" s="52"/>
      <c r="CL860" s="52"/>
      <c r="CM860" s="52"/>
      <c r="CN860" s="52"/>
      <c r="CO860" s="52"/>
      <c r="CP860" s="52"/>
      <c r="CQ860" s="52"/>
      <c r="CR860" s="52"/>
      <c r="CS860" s="52"/>
      <c r="CT860" s="52"/>
      <c r="CU860" s="52"/>
      <c r="CV860" s="52"/>
      <c r="CW860" s="52"/>
      <c r="CX860" s="52"/>
    </row>
    <row r="861" spans="3:102" ht="15">
      <c r="C861" s="52"/>
      <c r="D861" s="52"/>
      <c r="E861" s="52"/>
      <c r="F861" s="52"/>
      <c r="G861" s="52"/>
      <c r="H861" s="52"/>
      <c r="I861" s="52"/>
      <c r="J861" s="52"/>
      <c r="K861" s="52"/>
      <c r="L861" s="52"/>
      <c r="M861" s="52"/>
      <c r="N861" s="52"/>
      <c r="O861" s="110"/>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c r="BC861" s="52"/>
      <c r="BD861" s="52"/>
      <c r="BE861" s="52"/>
      <c r="BF861" s="52"/>
      <c r="BG861" s="52"/>
      <c r="BH861" s="52"/>
      <c r="BI861" s="52"/>
      <c r="BJ861" s="52"/>
      <c r="BK861" s="52"/>
      <c r="BL861" s="52"/>
      <c r="BM861" s="52"/>
      <c r="BN861" s="52"/>
      <c r="BO861" s="52"/>
      <c r="BP861" s="52"/>
      <c r="BQ861" s="52"/>
      <c r="BR861" s="52"/>
      <c r="BS861" s="52"/>
      <c r="BT861" s="52"/>
      <c r="BU861" s="52"/>
      <c r="BV861" s="52"/>
      <c r="BW861" s="52"/>
      <c r="BX861" s="52"/>
      <c r="BY861" s="52"/>
      <c r="BZ861" s="52"/>
      <c r="CA861" s="52"/>
      <c r="CB861" s="52"/>
      <c r="CC861" s="52"/>
      <c r="CD861" s="52"/>
      <c r="CE861" s="52"/>
      <c r="CF861" s="52"/>
      <c r="CG861" s="52"/>
      <c r="CH861" s="52"/>
      <c r="CI861" s="52"/>
      <c r="CJ861" s="52"/>
      <c r="CK861" s="52"/>
      <c r="CL861" s="52"/>
      <c r="CM861" s="52"/>
      <c r="CN861" s="52"/>
      <c r="CO861" s="52"/>
      <c r="CP861" s="52"/>
      <c r="CQ861" s="52"/>
      <c r="CR861" s="52"/>
      <c r="CS861" s="52"/>
      <c r="CT861" s="52"/>
      <c r="CU861" s="52"/>
      <c r="CV861" s="52"/>
      <c r="CW861" s="52"/>
      <c r="CX861" s="52"/>
    </row>
    <row r="862" spans="3:102" ht="15">
      <c r="C862" s="52"/>
      <c r="D862" s="52"/>
      <c r="E862" s="52"/>
      <c r="F862" s="52"/>
      <c r="G862" s="52"/>
      <c r="H862" s="52"/>
      <c r="I862" s="52"/>
      <c r="J862" s="52"/>
      <c r="K862" s="52"/>
      <c r="L862" s="52"/>
      <c r="M862" s="52"/>
      <c r="N862" s="52"/>
      <c r="O862" s="110"/>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c r="BC862" s="52"/>
      <c r="BD862" s="52"/>
      <c r="BE862" s="52"/>
      <c r="BF862" s="52"/>
      <c r="BG862" s="52"/>
      <c r="BH862" s="52"/>
      <c r="BI862" s="52"/>
      <c r="BJ862" s="52"/>
      <c r="BK862" s="52"/>
      <c r="BL862" s="52"/>
      <c r="BM862" s="52"/>
      <c r="BN862" s="52"/>
      <c r="BO862" s="52"/>
      <c r="BP862" s="52"/>
      <c r="BQ862" s="52"/>
      <c r="BR862" s="52"/>
      <c r="BS862" s="52"/>
      <c r="BT862" s="52"/>
      <c r="BU862" s="52"/>
      <c r="BV862" s="52"/>
      <c r="BW862" s="52"/>
      <c r="BX862" s="52"/>
      <c r="BY862" s="52"/>
      <c r="BZ862" s="52"/>
      <c r="CA862" s="52"/>
      <c r="CB862" s="52"/>
      <c r="CC862" s="52"/>
      <c r="CD862" s="52"/>
      <c r="CE862" s="52"/>
      <c r="CF862" s="52"/>
      <c r="CG862" s="52"/>
      <c r="CH862" s="52"/>
      <c r="CI862" s="52"/>
      <c r="CJ862" s="52"/>
      <c r="CK862" s="52"/>
      <c r="CL862" s="52"/>
      <c r="CM862" s="52"/>
      <c r="CN862" s="52"/>
      <c r="CO862" s="52"/>
      <c r="CP862" s="52"/>
      <c r="CQ862" s="52"/>
      <c r="CR862" s="52"/>
      <c r="CS862" s="52"/>
      <c r="CT862" s="52"/>
      <c r="CU862" s="52"/>
      <c r="CV862" s="52"/>
      <c r="CW862" s="52"/>
      <c r="CX862" s="52"/>
    </row>
    <row r="863" spans="3:102" ht="15">
      <c r="C863" s="52"/>
      <c r="D863" s="52"/>
      <c r="E863" s="52"/>
      <c r="F863" s="52"/>
      <c r="G863" s="52"/>
      <c r="H863" s="52"/>
      <c r="I863" s="52"/>
      <c r="J863" s="52"/>
      <c r="K863" s="52"/>
      <c r="L863" s="52"/>
      <c r="M863" s="52"/>
      <c r="N863" s="52"/>
      <c r="O863" s="110"/>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c r="BC863" s="52"/>
      <c r="BD863" s="52"/>
      <c r="BE863" s="52"/>
      <c r="BF863" s="52"/>
      <c r="BG863" s="52"/>
      <c r="BH863" s="52"/>
      <c r="BI863" s="52"/>
      <c r="BJ863" s="52"/>
      <c r="BK863" s="52"/>
      <c r="BL863" s="52"/>
      <c r="BM863" s="52"/>
      <c r="BN863" s="52"/>
      <c r="BO863" s="52"/>
      <c r="BP863" s="52"/>
      <c r="BQ863" s="52"/>
      <c r="BR863" s="52"/>
      <c r="BS863" s="52"/>
      <c r="BT863" s="52"/>
      <c r="BU863" s="52"/>
      <c r="BV863" s="52"/>
      <c r="BW863" s="52"/>
      <c r="BX863" s="52"/>
      <c r="BY863" s="52"/>
      <c r="BZ863" s="52"/>
      <c r="CA863" s="52"/>
      <c r="CB863" s="52"/>
      <c r="CC863" s="52"/>
      <c r="CD863" s="52"/>
      <c r="CE863" s="52"/>
      <c r="CF863" s="52"/>
      <c r="CG863" s="52"/>
      <c r="CH863" s="52"/>
      <c r="CI863" s="52"/>
      <c r="CJ863" s="52"/>
      <c r="CK863" s="52"/>
      <c r="CL863" s="52"/>
      <c r="CM863" s="52"/>
      <c r="CN863" s="52"/>
      <c r="CO863" s="52"/>
      <c r="CP863" s="52"/>
      <c r="CQ863" s="52"/>
      <c r="CR863" s="52"/>
      <c r="CS863" s="52"/>
      <c r="CT863" s="52"/>
      <c r="CU863" s="52"/>
      <c r="CV863" s="52"/>
      <c r="CW863" s="52"/>
      <c r="CX863" s="52"/>
    </row>
    <row r="864" spans="3:102" ht="15">
      <c r="C864" s="52"/>
      <c r="D864" s="52"/>
      <c r="E864" s="52"/>
      <c r="F864" s="52"/>
      <c r="G864" s="52"/>
      <c r="H864" s="52"/>
      <c r="I864" s="52"/>
      <c r="J864" s="52"/>
      <c r="K864" s="52"/>
      <c r="L864" s="52"/>
      <c r="M864" s="52"/>
      <c r="N864" s="52"/>
      <c r="O864" s="110"/>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c r="BC864" s="52"/>
      <c r="BD864" s="52"/>
      <c r="BE864" s="52"/>
      <c r="BF864" s="52"/>
      <c r="BG864" s="52"/>
      <c r="BH864" s="52"/>
      <c r="BI864" s="52"/>
      <c r="BJ864" s="52"/>
      <c r="BK864" s="52"/>
      <c r="BL864" s="52"/>
      <c r="BM864" s="52"/>
      <c r="BN864" s="52"/>
      <c r="BO864" s="52"/>
      <c r="BP864" s="52"/>
      <c r="BQ864" s="52"/>
      <c r="BR864" s="52"/>
      <c r="BS864" s="52"/>
      <c r="BT864" s="52"/>
      <c r="BU864" s="52"/>
      <c r="BV864" s="52"/>
      <c r="BW864" s="52"/>
      <c r="BX864" s="52"/>
      <c r="BY864" s="52"/>
      <c r="BZ864" s="52"/>
      <c r="CA864" s="52"/>
      <c r="CB864" s="52"/>
      <c r="CC864" s="52"/>
      <c r="CD864" s="52"/>
      <c r="CE864" s="52"/>
      <c r="CF864" s="52"/>
      <c r="CG864" s="52"/>
      <c r="CH864" s="52"/>
      <c r="CI864" s="52"/>
      <c r="CJ864" s="52"/>
      <c r="CK864" s="52"/>
      <c r="CL864" s="52"/>
      <c r="CM864" s="52"/>
      <c r="CN864" s="52"/>
      <c r="CO864" s="52"/>
      <c r="CP864" s="52"/>
      <c r="CQ864" s="52"/>
      <c r="CR864" s="52"/>
      <c r="CS864" s="52"/>
      <c r="CT864" s="52"/>
      <c r="CU864" s="52"/>
      <c r="CV864" s="52"/>
      <c r="CW864" s="52"/>
      <c r="CX864" s="52"/>
    </row>
    <row r="865" spans="3:102" ht="15">
      <c r="C865" s="52"/>
      <c r="D865" s="52"/>
      <c r="E865" s="52"/>
      <c r="F865" s="52"/>
      <c r="G865" s="52"/>
      <c r="H865" s="52"/>
      <c r="I865" s="52"/>
      <c r="J865" s="52"/>
      <c r="K865" s="52"/>
      <c r="L865" s="52"/>
      <c r="M865" s="52"/>
      <c r="N865" s="52"/>
      <c r="O865" s="110"/>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2"/>
      <c r="BJ865" s="52"/>
      <c r="BK865" s="52"/>
      <c r="BL865" s="52"/>
      <c r="BM865" s="52"/>
      <c r="BN865" s="52"/>
      <c r="BO865" s="52"/>
      <c r="BP865" s="52"/>
      <c r="BQ865" s="52"/>
      <c r="BR865" s="52"/>
      <c r="BS865" s="52"/>
      <c r="BT865" s="52"/>
      <c r="BU865" s="52"/>
      <c r="BV865" s="52"/>
      <c r="BW865" s="52"/>
      <c r="BX865" s="52"/>
      <c r="BY865" s="52"/>
      <c r="BZ865" s="52"/>
      <c r="CA865" s="52"/>
      <c r="CB865" s="52"/>
      <c r="CC865" s="52"/>
      <c r="CD865" s="52"/>
      <c r="CE865" s="52"/>
      <c r="CF865" s="52"/>
      <c r="CG865" s="52"/>
      <c r="CH865" s="52"/>
      <c r="CI865" s="52"/>
      <c r="CJ865" s="52"/>
      <c r="CK865" s="52"/>
      <c r="CL865" s="52"/>
      <c r="CM865" s="52"/>
      <c r="CN865" s="52"/>
      <c r="CO865" s="52"/>
      <c r="CP865" s="52"/>
      <c r="CQ865" s="52"/>
      <c r="CR865" s="52"/>
      <c r="CS865" s="52"/>
      <c r="CT865" s="52"/>
      <c r="CU865" s="52"/>
      <c r="CV865" s="52"/>
      <c r="CW865" s="52"/>
      <c r="CX865" s="52"/>
    </row>
    <row r="866" spans="3:102" ht="15">
      <c r="C866" s="52"/>
      <c r="D866" s="52"/>
      <c r="E866" s="52"/>
      <c r="F866" s="52"/>
      <c r="G866" s="52"/>
      <c r="H866" s="52"/>
      <c r="I866" s="52"/>
      <c r="J866" s="52"/>
      <c r="K866" s="52"/>
      <c r="L866" s="52"/>
      <c r="M866" s="52"/>
      <c r="N866" s="52"/>
      <c r="O866" s="110"/>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c r="BS866" s="52"/>
      <c r="BT866" s="52"/>
      <c r="BU866" s="52"/>
      <c r="BV866" s="52"/>
      <c r="BW866" s="52"/>
      <c r="BX866" s="52"/>
      <c r="BY866" s="52"/>
      <c r="BZ866" s="52"/>
      <c r="CA866" s="52"/>
      <c r="CB866" s="52"/>
      <c r="CC866" s="52"/>
      <c r="CD866" s="52"/>
      <c r="CE866" s="52"/>
      <c r="CF866" s="52"/>
      <c r="CG866" s="52"/>
      <c r="CH866" s="52"/>
      <c r="CI866" s="52"/>
      <c r="CJ866" s="52"/>
      <c r="CK866" s="52"/>
      <c r="CL866" s="52"/>
      <c r="CM866" s="52"/>
      <c r="CN866" s="52"/>
      <c r="CO866" s="52"/>
      <c r="CP866" s="52"/>
      <c r="CQ866" s="52"/>
      <c r="CR866" s="52"/>
      <c r="CS866" s="52"/>
      <c r="CT866" s="52"/>
      <c r="CU866" s="52"/>
      <c r="CV866" s="52"/>
      <c r="CW866" s="52"/>
      <c r="CX866" s="52"/>
    </row>
    <row r="867" spans="3:102" ht="15">
      <c r="C867" s="52"/>
      <c r="D867" s="52"/>
      <c r="E867" s="52"/>
      <c r="F867" s="52"/>
      <c r="G867" s="52"/>
      <c r="H867" s="52"/>
      <c r="I867" s="52"/>
      <c r="J867" s="52"/>
      <c r="K867" s="52"/>
      <c r="L867" s="52"/>
      <c r="M867" s="52"/>
      <c r="N867" s="52"/>
      <c r="O867" s="110"/>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c r="BC867" s="52"/>
      <c r="BD867" s="52"/>
      <c r="BE867" s="52"/>
      <c r="BF867" s="52"/>
      <c r="BG867" s="52"/>
      <c r="BH867" s="52"/>
      <c r="BI867" s="52"/>
      <c r="BJ867" s="52"/>
      <c r="BK867" s="52"/>
      <c r="BL867" s="52"/>
      <c r="BM867" s="52"/>
      <c r="BN867" s="52"/>
      <c r="BO867" s="52"/>
      <c r="BP867" s="52"/>
      <c r="BQ867" s="52"/>
      <c r="BR867" s="52"/>
      <c r="BS867" s="52"/>
      <c r="BT867" s="52"/>
      <c r="BU867" s="52"/>
      <c r="BV867" s="52"/>
      <c r="BW867" s="52"/>
      <c r="BX867" s="52"/>
      <c r="BY867" s="52"/>
      <c r="BZ867" s="52"/>
      <c r="CA867" s="52"/>
      <c r="CB867" s="52"/>
      <c r="CC867" s="52"/>
      <c r="CD867" s="52"/>
      <c r="CE867" s="52"/>
      <c r="CF867" s="52"/>
      <c r="CG867" s="52"/>
      <c r="CH867" s="52"/>
      <c r="CI867" s="52"/>
      <c r="CJ867" s="52"/>
      <c r="CK867" s="52"/>
      <c r="CL867" s="52"/>
      <c r="CM867" s="52"/>
      <c r="CN867" s="52"/>
      <c r="CO867" s="52"/>
      <c r="CP867" s="52"/>
      <c r="CQ867" s="52"/>
      <c r="CR867" s="52"/>
      <c r="CS867" s="52"/>
      <c r="CT867" s="52"/>
      <c r="CU867" s="52"/>
      <c r="CV867" s="52"/>
      <c r="CW867" s="52"/>
      <c r="CX867" s="52"/>
    </row>
    <row r="868" spans="3:102" ht="15">
      <c r="C868" s="52"/>
      <c r="D868" s="52"/>
      <c r="E868" s="52"/>
      <c r="F868" s="52"/>
      <c r="G868" s="52"/>
      <c r="H868" s="52"/>
      <c r="I868" s="52"/>
      <c r="J868" s="52"/>
      <c r="K868" s="52"/>
      <c r="L868" s="52"/>
      <c r="M868" s="52"/>
      <c r="N868" s="52"/>
      <c r="O868" s="110"/>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c r="BC868" s="52"/>
      <c r="BD868" s="52"/>
      <c r="BE868" s="52"/>
      <c r="BF868" s="52"/>
      <c r="BG868" s="52"/>
      <c r="BH868" s="52"/>
      <c r="BI868" s="52"/>
      <c r="BJ868" s="52"/>
      <c r="BK868" s="52"/>
      <c r="BL868" s="52"/>
      <c r="BM868" s="52"/>
      <c r="BN868" s="52"/>
      <c r="BO868" s="52"/>
      <c r="BP868" s="52"/>
      <c r="BQ868" s="52"/>
      <c r="BR868" s="52"/>
      <c r="BS868" s="52"/>
      <c r="BT868" s="52"/>
      <c r="BU868" s="52"/>
      <c r="BV868" s="52"/>
      <c r="BW868" s="52"/>
      <c r="BX868" s="52"/>
      <c r="BY868" s="52"/>
      <c r="BZ868" s="52"/>
      <c r="CA868" s="52"/>
      <c r="CB868" s="52"/>
      <c r="CC868" s="52"/>
      <c r="CD868" s="52"/>
      <c r="CE868" s="52"/>
      <c r="CF868" s="52"/>
      <c r="CG868" s="52"/>
      <c r="CH868" s="52"/>
      <c r="CI868" s="52"/>
      <c r="CJ868" s="52"/>
      <c r="CK868" s="52"/>
      <c r="CL868" s="52"/>
      <c r="CM868" s="52"/>
      <c r="CN868" s="52"/>
      <c r="CO868" s="52"/>
      <c r="CP868" s="52"/>
      <c r="CQ868" s="52"/>
      <c r="CR868" s="52"/>
      <c r="CS868" s="52"/>
      <c r="CT868" s="52"/>
      <c r="CU868" s="52"/>
      <c r="CV868" s="52"/>
      <c r="CW868" s="52"/>
      <c r="CX868" s="52"/>
    </row>
    <row r="869" spans="3:102" ht="15">
      <c r="C869" s="52"/>
      <c r="D869" s="52"/>
      <c r="E869" s="52"/>
      <c r="F869" s="52"/>
      <c r="G869" s="52"/>
      <c r="H869" s="52"/>
      <c r="I869" s="52"/>
      <c r="J869" s="52"/>
      <c r="K869" s="52"/>
      <c r="L869" s="52"/>
      <c r="M869" s="52"/>
      <c r="N869" s="52"/>
      <c r="O869" s="110"/>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c r="BC869" s="52"/>
      <c r="BD869" s="52"/>
      <c r="BE869" s="52"/>
      <c r="BF869" s="52"/>
      <c r="BG869" s="52"/>
      <c r="BH869" s="52"/>
      <c r="BI869" s="52"/>
      <c r="BJ869" s="52"/>
      <c r="BK869" s="52"/>
      <c r="BL869" s="52"/>
      <c r="BM869" s="52"/>
      <c r="BN869" s="52"/>
      <c r="BO869" s="52"/>
      <c r="BP869" s="52"/>
      <c r="BQ869" s="52"/>
      <c r="BR869" s="52"/>
      <c r="BS869" s="52"/>
      <c r="BT869" s="52"/>
      <c r="BU869" s="52"/>
      <c r="BV869" s="52"/>
      <c r="BW869" s="52"/>
      <c r="BX869" s="52"/>
      <c r="BY869" s="52"/>
      <c r="BZ869" s="52"/>
      <c r="CA869" s="52"/>
      <c r="CB869" s="52"/>
      <c r="CC869" s="52"/>
      <c r="CD869" s="52"/>
      <c r="CE869" s="52"/>
      <c r="CF869" s="52"/>
      <c r="CG869" s="52"/>
      <c r="CH869" s="52"/>
      <c r="CI869" s="52"/>
      <c r="CJ869" s="52"/>
      <c r="CK869" s="52"/>
      <c r="CL869" s="52"/>
      <c r="CM869" s="52"/>
      <c r="CN869" s="52"/>
      <c r="CO869" s="52"/>
      <c r="CP869" s="52"/>
      <c r="CQ869" s="52"/>
      <c r="CR869" s="52"/>
      <c r="CS869" s="52"/>
      <c r="CT869" s="52"/>
      <c r="CU869" s="52"/>
      <c r="CV869" s="52"/>
      <c r="CW869" s="52"/>
      <c r="CX869" s="52"/>
    </row>
    <row r="870" spans="3:102" ht="15">
      <c r="C870" s="52"/>
      <c r="D870" s="52"/>
      <c r="E870" s="52"/>
      <c r="F870" s="52"/>
      <c r="G870" s="52"/>
      <c r="H870" s="52"/>
      <c r="I870" s="52"/>
      <c r="J870" s="52"/>
      <c r="K870" s="52"/>
      <c r="L870" s="52"/>
      <c r="M870" s="52"/>
      <c r="N870" s="52"/>
      <c r="O870" s="110"/>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c r="BA870" s="52"/>
      <c r="BB870" s="52"/>
      <c r="BC870" s="52"/>
      <c r="BD870" s="52"/>
      <c r="BE870" s="52"/>
      <c r="BF870" s="52"/>
      <c r="BG870" s="52"/>
      <c r="BH870" s="52"/>
      <c r="BI870" s="52"/>
      <c r="BJ870" s="52"/>
      <c r="BK870" s="52"/>
      <c r="BL870" s="52"/>
      <c r="BM870" s="52"/>
      <c r="BN870" s="52"/>
      <c r="BO870" s="52"/>
      <c r="BP870" s="52"/>
      <c r="BQ870" s="52"/>
      <c r="BR870" s="52"/>
      <c r="BS870" s="52"/>
      <c r="BT870" s="52"/>
      <c r="BU870" s="52"/>
      <c r="BV870" s="52"/>
      <c r="BW870" s="52"/>
      <c r="BX870" s="52"/>
      <c r="BY870" s="52"/>
      <c r="BZ870" s="52"/>
      <c r="CA870" s="52"/>
      <c r="CB870" s="52"/>
      <c r="CC870" s="52"/>
      <c r="CD870" s="52"/>
      <c r="CE870" s="52"/>
      <c r="CF870" s="52"/>
      <c r="CG870" s="52"/>
      <c r="CH870" s="52"/>
      <c r="CI870" s="52"/>
      <c r="CJ870" s="52"/>
      <c r="CK870" s="52"/>
      <c r="CL870" s="52"/>
      <c r="CM870" s="52"/>
      <c r="CN870" s="52"/>
      <c r="CO870" s="52"/>
      <c r="CP870" s="52"/>
      <c r="CQ870" s="52"/>
      <c r="CR870" s="52"/>
      <c r="CS870" s="52"/>
      <c r="CT870" s="52"/>
      <c r="CU870" s="52"/>
      <c r="CV870" s="52"/>
      <c r="CW870" s="52"/>
      <c r="CX870" s="52"/>
    </row>
    <row r="871" spans="3:102" ht="15">
      <c r="C871" s="52"/>
      <c r="D871" s="52"/>
      <c r="E871" s="52"/>
      <c r="F871" s="52"/>
      <c r="G871" s="52"/>
      <c r="H871" s="52"/>
      <c r="I871" s="52"/>
      <c r="J871" s="52"/>
      <c r="K871" s="52"/>
      <c r="L871" s="52"/>
      <c r="M871" s="52"/>
      <c r="N871" s="52"/>
      <c r="O871" s="110"/>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c r="BA871" s="52"/>
      <c r="BB871" s="52"/>
      <c r="BC871" s="52"/>
      <c r="BD871" s="52"/>
      <c r="BE871" s="52"/>
      <c r="BF871" s="52"/>
      <c r="BG871" s="52"/>
      <c r="BH871" s="52"/>
      <c r="BI871" s="52"/>
      <c r="BJ871" s="52"/>
      <c r="BK871" s="52"/>
      <c r="BL871" s="52"/>
      <c r="BM871" s="52"/>
      <c r="BN871" s="52"/>
      <c r="BO871" s="52"/>
      <c r="BP871" s="52"/>
      <c r="BQ871" s="52"/>
      <c r="BR871" s="52"/>
      <c r="BS871" s="52"/>
      <c r="BT871" s="52"/>
      <c r="BU871" s="52"/>
      <c r="BV871" s="52"/>
      <c r="BW871" s="52"/>
      <c r="BX871" s="52"/>
      <c r="BY871" s="52"/>
      <c r="BZ871" s="52"/>
      <c r="CA871" s="52"/>
      <c r="CB871" s="52"/>
      <c r="CC871" s="52"/>
      <c r="CD871" s="52"/>
      <c r="CE871" s="52"/>
      <c r="CF871" s="52"/>
      <c r="CG871" s="52"/>
      <c r="CH871" s="52"/>
      <c r="CI871" s="52"/>
      <c r="CJ871" s="52"/>
      <c r="CK871" s="52"/>
      <c r="CL871" s="52"/>
      <c r="CM871" s="52"/>
      <c r="CN871" s="52"/>
      <c r="CO871" s="52"/>
      <c r="CP871" s="52"/>
      <c r="CQ871" s="52"/>
      <c r="CR871" s="52"/>
      <c r="CS871" s="52"/>
      <c r="CT871" s="52"/>
      <c r="CU871" s="52"/>
      <c r="CV871" s="52"/>
      <c r="CW871" s="52"/>
      <c r="CX871" s="52"/>
    </row>
    <row r="872" spans="3:102" ht="15">
      <c r="C872" s="52"/>
      <c r="D872" s="52"/>
      <c r="E872" s="52"/>
      <c r="F872" s="52"/>
      <c r="G872" s="52"/>
      <c r="H872" s="52"/>
      <c r="I872" s="52"/>
      <c r="J872" s="52"/>
      <c r="K872" s="52"/>
      <c r="L872" s="52"/>
      <c r="M872" s="52"/>
      <c r="N872" s="52"/>
      <c r="O872" s="110"/>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c r="BA872" s="52"/>
      <c r="BB872" s="52"/>
      <c r="BC872" s="52"/>
      <c r="BD872" s="52"/>
      <c r="BE872" s="52"/>
      <c r="BF872" s="52"/>
      <c r="BG872" s="52"/>
      <c r="BH872" s="52"/>
      <c r="BI872" s="52"/>
      <c r="BJ872" s="52"/>
      <c r="BK872" s="52"/>
      <c r="BL872" s="52"/>
      <c r="BM872" s="52"/>
      <c r="BN872" s="52"/>
      <c r="BO872" s="52"/>
      <c r="BP872" s="52"/>
      <c r="BQ872" s="52"/>
      <c r="BR872" s="52"/>
      <c r="BS872" s="52"/>
      <c r="BT872" s="52"/>
      <c r="BU872" s="52"/>
      <c r="BV872" s="52"/>
      <c r="BW872" s="52"/>
      <c r="BX872" s="52"/>
      <c r="BY872" s="52"/>
      <c r="BZ872" s="52"/>
      <c r="CA872" s="52"/>
      <c r="CB872" s="52"/>
      <c r="CC872" s="52"/>
      <c r="CD872" s="52"/>
      <c r="CE872" s="52"/>
      <c r="CF872" s="52"/>
      <c r="CG872" s="52"/>
      <c r="CH872" s="52"/>
      <c r="CI872" s="52"/>
      <c r="CJ872" s="52"/>
      <c r="CK872" s="52"/>
      <c r="CL872" s="52"/>
      <c r="CM872" s="52"/>
      <c r="CN872" s="52"/>
      <c r="CO872" s="52"/>
      <c r="CP872" s="52"/>
      <c r="CQ872" s="52"/>
      <c r="CR872" s="52"/>
      <c r="CS872" s="52"/>
      <c r="CT872" s="52"/>
      <c r="CU872" s="52"/>
      <c r="CV872" s="52"/>
      <c r="CW872" s="52"/>
      <c r="CX872" s="52"/>
    </row>
    <row r="873" spans="3:102" ht="15">
      <c r="C873" s="52"/>
      <c r="D873" s="52"/>
      <c r="E873" s="52"/>
      <c r="F873" s="52"/>
      <c r="G873" s="52"/>
      <c r="H873" s="52"/>
      <c r="I873" s="52"/>
      <c r="J873" s="52"/>
      <c r="K873" s="52"/>
      <c r="L873" s="52"/>
      <c r="M873" s="52"/>
      <c r="N873" s="52"/>
      <c r="O873" s="110"/>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c r="BC873" s="52"/>
      <c r="BD873" s="52"/>
      <c r="BE873" s="52"/>
      <c r="BF873" s="52"/>
      <c r="BG873" s="52"/>
      <c r="BH873" s="52"/>
      <c r="BI873" s="52"/>
      <c r="BJ873" s="52"/>
      <c r="BK873" s="52"/>
      <c r="BL873" s="52"/>
      <c r="BM873" s="52"/>
      <c r="BN873" s="52"/>
      <c r="BO873" s="52"/>
      <c r="BP873" s="52"/>
      <c r="BQ873" s="52"/>
      <c r="BR873" s="52"/>
      <c r="BS873" s="52"/>
      <c r="BT873" s="52"/>
      <c r="BU873" s="52"/>
      <c r="BV873" s="52"/>
      <c r="BW873" s="52"/>
      <c r="BX873" s="52"/>
      <c r="BY873" s="52"/>
      <c r="BZ873" s="52"/>
      <c r="CA873" s="52"/>
      <c r="CB873" s="52"/>
      <c r="CC873" s="52"/>
      <c r="CD873" s="52"/>
      <c r="CE873" s="52"/>
      <c r="CF873" s="52"/>
      <c r="CG873" s="52"/>
      <c r="CH873" s="52"/>
      <c r="CI873" s="52"/>
      <c r="CJ873" s="52"/>
      <c r="CK873" s="52"/>
      <c r="CL873" s="52"/>
      <c r="CM873" s="52"/>
      <c r="CN873" s="52"/>
      <c r="CO873" s="52"/>
      <c r="CP873" s="52"/>
      <c r="CQ873" s="52"/>
      <c r="CR873" s="52"/>
      <c r="CS873" s="52"/>
      <c r="CT873" s="52"/>
      <c r="CU873" s="52"/>
      <c r="CV873" s="52"/>
      <c r="CW873" s="52"/>
      <c r="CX873" s="52"/>
    </row>
    <row r="874" spans="3:102" ht="15">
      <c r="C874" s="52"/>
      <c r="D874" s="52"/>
      <c r="E874" s="52"/>
      <c r="F874" s="52"/>
      <c r="G874" s="52"/>
      <c r="H874" s="52"/>
      <c r="I874" s="52"/>
      <c r="J874" s="52"/>
      <c r="K874" s="52"/>
      <c r="L874" s="52"/>
      <c r="M874" s="52"/>
      <c r="N874" s="52"/>
      <c r="O874" s="110"/>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c r="BA874" s="52"/>
      <c r="BB874" s="52"/>
      <c r="BC874" s="52"/>
      <c r="BD874" s="52"/>
      <c r="BE874" s="52"/>
      <c r="BF874" s="52"/>
      <c r="BG874" s="52"/>
      <c r="BH874" s="52"/>
      <c r="BI874" s="52"/>
      <c r="BJ874" s="52"/>
      <c r="BK874" s="52"/>
      <c r="BL874" s="52"/>
      <c r="BM874" s="52"/>
      <c r="BN874" s="52"/>
      <c r="BO874" s="52"/>
      <c r="BP874" s="52"/>
      <c r="BQ874" s="52"/>
      <c r="BR874" s="52"/>
      <c r="BS874" s="52"/>
      <c r="BT874" s="52"/>
      <c r="BU874" s="52"/>
      <c r="BV874" s="52"/>
      <c r="BW874" s="52"/>
      <c r="BX874" s="52"/>
      <c r="BY874" s="52"/>
      <c r="BZ874" s="52"/>
      <c r="CA874" s="52"/>
      <c r="CB874" s="52"/>
      <c r="CC874" s="52"/>
      <c r="CD874" s="52"/>
      <c r="CE874" s="52"/>
      <c r="CF874" s="52"/>
      <c r="CG874" s="52"/>
      <c r="CH874" s="52"/>
      <c r="CI874" s="52"/>
      <c r="CJ874" s="52"/>
      <c r="CK874" s="52"/>
      <c r="CL874" s="52"/>
      <c r="CM874" s="52"/>
      <c r="CN874" s="52"/>
      <c r="CO874" s="52"/>
      <c r="CP874" s="52"/>
      <c r="CQ874" s="52"/>
      <c r="CR874" s="52"/>
      <c r="CS874" s="52"/>
      <c r="CT874" s="52"/>
      <c r="CU874" s="52"/>
      <c r="CV874" s="52"/>
      <c r="CW874" s="52"/>
      <c r="CX874" s="52"/>
    </row>
    <row r="875" spans="3:102" ht="15">
      <c r="C875" s="52"/>
      <c r="D875" s="52"/>
      <c r="E875" s="52"/>
      <c r="F875" s="52"/>
      <c r="G875" s="52"/>
      <c r="H875" s="52"/>
      <c r="I875" s="52"/>
      <c r="J875" s="52"/>
      <c r="K875" s="52"/>
      <c r="L875" s="52"/>
      <c r="M875" s="52"/>
      <c r="N875" s="52"/>
      <c r="O875" s="110"/>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c r="BA875" s="52"/>
      <c r="BB875" s="52"/>
      <c r="BC875" s="52"/>
      <c r="BD875" s="52"/>
      <c r="BE875" s="52"/>
      <c r="BF875" s="52"/>
      <c r="BG875" s="52"/>
      <c r="BH875" s="52"/>
      <c r="BI875" s="52"/>
      <c r="BJ875" s="52"/>
      <c r="BK875" s="52"/>
      <c r="BL875" s="52"/>
      <c r="BM875" s="52"/>
      <c r="BN875" s="52"/>
      <c r="BO875" s="52"/>
      <c r="BP875" s="52"/>
      <c r="BQ875" s="52"/>
      <c r="BR875" s="52"/>
      <c r="BS875" s="52"/>
      <c r="BT875" s="52"/>
      <c r="BU875" s="52"/>
      <c r="BV875" s="52"/>
      <c r="BW875" s="52"/>
      <c r="BX875" s="52"/>
      <c r="BY875" s="52"/>
      <c r="BZ875" s="52"/>
      <c r="CA875" s="52"/>
      <c r="CB875" s="52"/>
      <c r="CC875" s="52"/>
      <c r="CD875" s="52"/>
      <c r="CE875" s="52"/>
      <c r="CF875" s="52"/>
      <c r="CG875" s="52"/>
      <c r="CH875" s="52"/>
      <c r="CI875" s="52"/>
      <c r="CJ875" s="52"/>
      <c r="CK875" s="52"/>
      <c r="CL875" s="52"/>
      <c r="CM875" s="52"/>
      <c r="CN875" s="52"/>
      <c r="CO875" s="52"/>
      <c r="CP875" s="52"/>
      <c r="CQ875" s="52"/>
      <c r="CR875" s="52"/>
      <c r="CS875" s="52"/>
      <c r="CT875" s="52"/>
      <c r="CU875" s="52"/>
      <c r="CV875" s="52"/>
      <c r="CW875" s="52"/>
      <c r="CX875" s="52"/>
    </row>
    <row r="876" spans="3:102" ht="15">
      <c r="C876" s="52"/>
      <c r="D876" s="52"/>
      <c r="E876" s="52"/>
      <c r="F876" s="52"/>
      <c r="G876" s="52"/>
      <c r="H876" s="52"/>
      <c r="I876" s="52"/>
      <c r="J876" s="52"/>
      <c r="K876" s="52"/>
      <c r="L876" s="52"/>
      <c r="M876" s="52"/>
      <c r="N876" s="52"/>
      <c r="O876" s="110"/>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c r="BA876" s="52"/>
      <c r="BB876" s="52"/>
      <c r="BC876" s="52"/>
      <c r="BD876" s="52"/>
      <c r="BE876" s="52"/>
      <c r="BF876" s="52"/>
      <c r="BG876" s="52"/>
      <c r="BH876" s="52"/>
      <c r="BI876" s="52"/>
      <c r="BJ876" s="52"/>
      <c r="BK876" s="52"/>
      <c r="BL876" s="52"/>
      <c r="BM876" s="52"/>
      <c r="BN876" s="52"/>
      <c r="BO876" s="52"/>
      <c r="BP876" s="52"/>
      <c r="BQ876" s="52"/>
      <c r="BR876" s="52"/>
      <c r="BS876" s="52"/>
      <c r="BT876" s="52"/>
      <c r="BU876" s="52"/>
      <c r="BV876" s="52"/>
      <c r="BW876" s="52"/>
      <c r="BX876" s="52"/>
      <c r="BY876" s="52"/>
      <c r="BZ876" s="52"/>
      <c r="CA876" s="52"/>
      <c r="CB876" s="52"/>
      <c r="CC876" s="52"/>
      <c r="CD876" s="52"/>
      <c r="CE876" s="52"/>
      <c r="CF876" s="52"/>
      <c r="CG876" s="52"/>
      <c r="CH876" s="52"/>
      <c r="CI876" s="52"/>
      <c r="CJ876" s="52"/>
      <c r="CK876" s="52"/>
      <c r="CL876" s="52"/>
      <c r="CM876" s="52"/>
      <c r="CN876" s="52"/>
      <c r="CO876" s="52"/>
      <c r="CP876" s="52"/>
      <c r="CQ876" s="52"/>
      <c r="CR876" s="52"/>
      <c r="CS876" s="52"/>
      <c r="CT876" s="52"/>
      <c r="CU876" s="52"/>
      <c r="CV876" s="52"/>
      <c r="CW876" s="52"/>
      <c r="CX876" s="52"/>
    </row>
    <row r="877" spans="3:102" ht="15">
      <c r="C877" s="52"/>
      <c r="D877" s="52"/>
      <c r="E877" s="52"/>
      <c r="F877" s="52"/>
      <c r="G877" s="52"/>
      <c r="H877" s="52"/>
      <c r="I877" s="52"/>
      <c r="J877" s="52"/>
      <c r="K877" s="52"/>
      <c r="L877" s="52"/>
      <c r="M877" s="52"/>
      <c r="N877" s="52"/>
      <c r="O877" s="110"/>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c r="BA877" s="52"/>
      <c r="BB877" s="52"/>
      <c r="BC877" s="52"/>
      <c r="BD877" s="52"/>
      <c r="BE877" s="52"/>
      <c r="BF877" s="52"/>
      <c r="BG877" s="52"/>
      <c r="BH877" s="52"/>
      <c r="BI877" s="52"/>
      <c r="BJ877" s="52"/>
      <c r="BK877" s="52"/>
      <c r="BL877" s="52"/>
      <c r="BM877" s="52"/>
      <c r="BN877" s="52"/>
      <c r="BO877" s="52"/>
      <c r="BP877" s="52"/>
      <c r="BQ877" s="52"/>
      <c r="BR877" s="52"/>
      <c r="BS877" s="52"/>
      <c r="BT877" s="52"/>
      <c r="BU877" s="52"/>
      <c r="BV877" s="52"/>
      <c r="BW877" s="52"/>
      <c r="BX877" s="52"/>
      <c r="BY877" s="52"/>
      <c r="BZ877" s="52"/>
      <c r="CA877" s="52"/>
      <c r="CB877" s="52"/>
      <c r="CC877" s="52"/>
      <c r="CD877" s="52"/>
      <c r="CE877" s="52"/>
      <c r="CF877" s="52"/>
      <c r="CG877" s="52"/>
      <c r="CH877" s="52"/>
      <c r="CI877" s="52"/>
      <c r="CJ877" s="52"/>
      <c r="CK877" s="52"/>
      <c r="CL877" s="52"/>
      <c r="CM877" s="52"/>
      <c r="CN877" s="52"/>
      <c r="CO877" s="52"/>
      <c r="CP877" s="52"/>
      <c r="CQ877" s="52"/>
      <c r="CR877" s="52"/>
      <c r="CS877" s="52"/>
      <c r="CT877" s="52"/>
      <c r="CU877" s="52"/>
      <c r="CV877" s="52"/>
      <c r="CW877" s="52"/>
      <c r="CX877" s="52"/>
    </row>
    <row r="878" spans="3:102" ht="15">
      <c r="C878" s="52"/>
      <c r="D878" s="52"/>
      <c r="E878" s="52"/>
      <c r="F878" s="52"/>
      <c r="G878" s="52"/>
      <c r="H878" s="52"/>
      <c r="I878" s="52"/>
      <c r="J878" s="52"/>
      <c r="K878" s="52"/>
      <c r="L878" s="52"/>
      <c r="M878" s="52"/>
      <c r="N878" s="52"/>
      <c r="O878" s="110"/>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c r="BA878" s="52"/>
      <c r="BB878" s="52"/>
      <c r="BC878" s="52"/>
      <c r="BD878" s="52"/>
      <c r="BE878" s="52"/>
      <c r="BF878" s="52"/>
      <c r="BG878" s="52"/>
      <c r="BH878" s="52"/>
      <c r="BI878" s="52"/>
      <c r="BJ878" s="52"/>
      <c r="BK878" s="52"/>
      <c r="BL878" s="52"/>
      <c r="BM878" s="52"/>
      <c r="BN878" s="52"/>
      <c r="BO878" s="52"/>
      <c r="BP878" s="52"/>
      <c r="BQ878" s="52"/>
      <c r="BR878" s="52"/>
      <c r="BS878" s="52"/>
      <c r="BT878" s="52"/>
      <c r="BU878" s="52"/>
      <c r="BV878" s="52"/>
      <c r="BW878" s="52"/>
      <c r="BX878" s="52"/>
      <c r="BY878" s="52"/>
      <c r="BZ878" s="52"/>
      <c r="CA878" s="52"/>
      <c r="CB878" s="52"/>
      <c r="CC878" s="52"/>
      <c r="CD878" s="52"/>
      <c r="CE878" s="52"/>
      <c r="CF878" s="52"/>
      <c r="CG878" s="52"/>
      <c r="CH878" s="52"/>
      <c r="CI878" s="52"/>
      <c r="CJ878" s="52"/>
      <c r="CK878" s="52"/>
      <c r="CL878" s="52"/>
      <c r="CM878" s="52"/>
      <c r="CN878" s="52"/>
      <c r="CO878" s="52"/>
      <c r="CP878" s="52"/>
      <c r="CQ878" s="52"/>
      <c r="CR878" s="52"/>
      <c r="CS878" s="52"/>
      <c r="CT878" s="52"/>
      <c r="CU878" s="52"/>
      <c r="CV878" s="52"/>
      <c r="CW878" s="52"/>
      <c r="CX878" s="52"/>
    </row>
    <row r="879" spans="3:102" ht="15">
      <c r="C879" s="52"/>
      <c r="D879" s="52"/>
      <c r="E879" s="52"/>
      <c r="F879" s="52"/>
      <c r="G879" s="52"/>
      <c r="H879" s="52"/>
      <c r="I879" s="52"/>
      <c r="J879" s="52"/>
      <c r="K879" s="52"/>
      <c r="L879" s="52"/>
      <c r="M879" s="52"/>
      <c r="N879" s="52"/>
      <c r="O879" s="110"/>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c r="BA879" s="52"/>
      <c r="BB879" s="52"/>
      <c r="BC879" s="52"/>
      <c r="BD879" s="52"/>
      <c r="BE879" s="52"/>
      <c r="BF879" s="52"/>
      <c r="BG879" s="52"/>
      <c r="BH879" s="52"/>
      <c r="BI879" s="52"/>
      <c r="BJ879" s="52"/>
      <c r="BK879" s="52"/>
      <c r="BL879" s="52"/>
      <c r="BM879" s="52"/>
      <c r="BN879" s="52"/>
      <c r="BO879" s="52"/>
      <c r="BP879" s="52"/>
      <c r="BQ879" s="52"/>
      <c r="BR879" s="52"/>
      <c r="BS879" s="52"/>
      <c r="BT879" s="52"/>
      <c r="BU879" s="52"/>
      <c r="BV879" s="52"/>
      <c r="BW879" s="52"/>
      <c r="BX879" s="52"/>
      <c r="BY879" s="52"/>
      <c r="BZ879" s="52"/>
      <c r="CA879" s="52"/>
      <c r="CB879" s="52"/>
      <c r="CC879" s="52"/>
      <c r="CD879" s="52"/>
      <c r="CE879" s="52"/>
      <c r="CF879" s="52"/>
      <c r="CG879" s="52"/>
      <c r="CH879" s="52"/>
      <c r="CI879" s="52"/>
      <c r="CJ879" s="52"/>
      <c r="CK879" s="52"/>
      <c r="CL879" s="52"/>
      <c r="CM879" s="52"/>
      <c r="CN879" s="52"/>
      <c r="CO879" s="52"/>
      <c r="CP879" s="52"/>
      <c r="CQ879" s="52"/>
      <c r="CR879" s="52"/>
      <c r="CS879" s="52"/>
      <c r="CT879" s="52"/>
      <c r="CU879" s="52"/>
      <c r="CV879" s="52"/>
      <c r="CW879" s="52"/>
      <c r="CX879" s="52"/>
    </row>
    <row r="880" spans="3:102" ht="15">
      <c r="C880" s="52"/>
      <c r="D880" s="52"/>
      <c r="E880" s="52"/>
      <c r="F880" s="52"/>
      <c r="G880" s="52"/>
      <c r="H880" s="52"/>
      <c r="I880" s="52"/>
      <c r="J880" s="52"/>
      <c r="K880" s="52"/>
      <c r="L880" s="52"/>
      <c r="M880" s="52"/>
      <c r="N880" s="52"/>
      <c r="O880" s="110"/>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c r="BA880" s="52"/>
      <c r="BB880" s="52"/>
      <c r="BC880" s="52"/>
      <c r="BD880" s="52"/>
      <c r="BE880" s="52"/>
      <c r="BF880" s="52"/>
      <c r="BG880" s="52"/>
      <c r="BH880" s="52"/>
      <c r="BI880" s="52"/>
      <c r="BJ880" s="52"/>
      <c r="BK880" s="52"/>
      <c r="BL880" s="52"/>
      <c r="BM880" s="52"/>
      <c r="BN880" s="52"/>
      <c r="BO880" s="52"/>
      <c r="BP880" s="52"/>
      <c r="BQ880" s="52"/>
      <c r="BR880" s="52"/>
      <c r="BS880" s="52"/>
      <c r="BT880" s="52"/>
      <c r="BU880" s="52"/>
      <c r="BV880" s="52"/>
      <c r="BW880" s="52"/>
      <c r="BX880" s="52"/>
      <c r="BY880" s="52"/>
      <c r="BZ880" s="52"/>
      <c r="CA880" s="52"/>
      <c r="CB880" s="52"/>
      <c r="CC880" s="52"/>
      <c r="CD880" s="52"/>
      <c r="CE880" s="52"/>
      <c r="CF880" s="52"/>
      <c r="CG880" s="52"/>
      <c r="CH880" s="52"/>
      <c r="CI880" s="52"/>
      <c r="CJ880" s="52"/>
      <c r="CK880" s="52"/>
      <c r="CL880" s="52"/>
      <c r="CM880" s="52"/>
      <c r="CN880" s="52"/>
      <c r="CO880" s="52"/>
      <c r="CP880" s="52"/>
      <c r="CQ880" s="52"/>
      <c r="CR880" s="52"/>
      <c r="CS880" s="52"/>
      <c r="CT880" s="52"/>
      <c r="CU880" s="52"/>
      <c r="CV880" s="52"/>
      <c r="CW880" s="52"/>
      <c r="CX880" s="52"/>
    </row>
    <row r="881" spans="3:102" ht="15">
      <c r="C881" s="52"/>
      <c r="D881" s="52"/>
      <c r="E881" s="52"/>
      <c r="F881" s="52"/>
      <c r="G881" s="52"/>
      <c r="H881" s="52"/>
      <c r="I881" s="52"/>
      <c r="J881" s="52"/>
      <c r="K881" s="52"/>
      <c r="L881" s="52"/>
      <c r="M881" s="52"/>
      <c r="N881" s="52"/>
      <c r="O881" s="110"/>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c r="BA881" s="52"/>
      <c r="BB881" s="52"/>
      <c r="BC881" s="52"/>
      <c r="BD881" s="52"/>
      <c r="BE881" s="52"/>
      <c r="BF881" s="52"/>
      <c r="BG881" s="52"/>
      <c r="BH881" s="52"/>
      <c r="BI881" s="52"/>
      <c r="BJ881" s="52"/>
      <c r="BK881" s="52"/>
      <c r="BL881" s="52"/>
      <c r="BM881" s="52"/>
      <c r="BN881" s="52"/>
      <c r="BO881" s="52"/>
      <c r="BP881" s="52"/>
      <c r="BQ881" s="52"/>
      <c r="BR881" s="52"/>
      <c r="BS881" s="52"/>
      <c r="BT881" s="52"/>
      <c r="BU881" s="52"/>
      <c r="BV881" s="52"/>
      <c r="BW881" s="52"/>
      <c r="BX881" s="52"/>
      <c r="BY881" s="52"/>
      <c r="BZ881" s="52"/>
      <c r="CA881" s="52"/>
      <c r="CB881" s="52"/>
      <c r="CC881" s="52"/>
      <c r="CD881" s="52"/>
      <c r="CE881" s="52"/>
      <c r="CF881" s="52"/>
      <c r="CG881" s="52"/>
      <c r="CH881" s="52"/>
      <c r="CI881" s="52"/>
      <c r="CJ881" s="52"/>
      <c r="CK881" s="52"/>
      <c r="CL881" s="52"/>
      <c r="CM881" s="52"/>
      <c r="CN881" s="52"/>
      <c r="CO881" s="52"/>
      <c r="CP881" s="52"/>
      <c r="CQ881" s="52"/>
      <c r="CR881" s="52"/>
      <c r="CS881" s="52"/>
      <c r="CT881" s="52"/>
      <c r="CU881" s="52"/>
      <c r="CV881" s="52"/>
      <c r="CW881" s="52"/>
      <c r="CX881" s="52"/>
    </row>
    <row r="882" spans="3:102" ht="15">
      <c r="C882" s="52"/>
      <c r="D882" s="52"/>
      <c r="E882" s="52"/>
      <c r="F882" s="52"/>
      <c r="G882" s="52"/>
      <c r="H882" s="52"/>
      <c r="I882" s="52"/>
      <c r="J882" s="52"/>
      <c r="K882" s="52"/>
      <c r="L882" s="52"/>
      <c r="M882" s="52"/>
      <c r="N882" s="52"/>
      <c r="O882" s="110"/>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c r="BA882" s="52"/>
      <c r="BB882" s="52"/>
      <c r="BC882" s="52"/>
      <c r="BD882" s="52"/>
      <c r="BE882" s="52"/>
      <c r="BF882" s="52"/>
      <c r="BG882" s="52"/>
      <c r="BH882" s="52"/>
      <c r="BI882" s="52"/>
      <c r="BJ882" s="52"/>
      <c r="BK882" s="52"/>
      <c r="BL882" s="52"/>
      <c r="BM882" s="52"/>
      <c r="BN882" s="52"/>
      <c r="BO882" s="52"/>
      <c r="BP882" s="52"/>
      <c r="BQ882" s="52"/>
      <c r="BR882" s="52"/>
      <c r="BS882" s="52"/>
      <c r="BT882" s="52"/>
      <c r="BU882" s="52"/>
      <c r="BV882" s="52"/>
      <c r="BW882" s="52"/>
      <c r="BX882" s="52"/>
      <c r="BY882" s="52"/>
      <c r="BZ882" s="52"/>
      <c r="CA882" s="52"/>
      <c r="CB882" s="52"/>
      <c r="CC882" s="52"/>
      <c r="CD882" s="52"/>
      <c r="CE882" s="52"/>
      <c r="CF882" s="52"/>
      <c r="CG882" s="52"/>
      <c r="CH882" s="52"/>
      <c r="CI882" s="52"/>
      <c r="CJ882" s="52"/>
      <c r="CK882" s="52"/>
      <c r="CL882" s="52"/>
      <c r="CM882" s="52"/>
      <c r="CN882" s="52"/>
      <c r="CO882" s="52"/>
      <c r="CP882" s="52"/>
      <c r="CQ882" s="52"/>
      <c r="CR882" s="52"/>
      <c r="CS882" s="52"/>
      <c r="CT882" s="52"/>
      <c r="CU882" s="52"/>
      <c r="CV882" s="52"/>
      <c r="CW882" s="52"/>
      <c r="CX882" s="52"/>
    </row>
    <row r="883" spans="3:102" ht="15">
      <c r="C883" s="52"/>
      <c r="D883" s="52"/>
      <c r="E883" s="52"/>
      <c r="F883" s="52"/>
      <c r="G883" s="52"/>
      <c r="H883" s="52"/>
      <c r="I883" s="52"/>
      <c r="J883" s="52"/>
      <c r="K883" s="52"/>
      <c r="L883" s="52"/>
      <c r="M883" s="52"/>
      <c r="N883" s="52"/>
      <c r="O883" s="110"/>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c r="BA883" s="52"/>
      <c r="BB883" s="52"/>
      <c r="BC883" s="52"/>
      <c r="BD883" s="52"/>
      <c r="BE883" s="52"/>
      <c r="BF883" s="52"/>
      <c r="BG883" s="52"/>
      <c r="BH883" s="52"/>
      <c r="BI883" s="52"/>
      <c r="BJ883" s="52"/>
      <c r="BK883" s="52"/>
      <c r="BL883" s="52"/>
      <c r="BM883" s="52"/>
      <c r="BN883" s="52"/>
      <c r="BO883" s="52"/>
      <c r="BP883" s="52"/>
      <c r="BQ883" s="52"/>
      <c r="BR883" s="52"/>
      <c r="BS883" s="52"/>
      <c r="BT883" s="52"/>
      <c r="BU883" s="52"/>
      <c r="BV883" s="52"/>
      <c r="BW883" s="52"/>
      <c r="BX883" s="52"/>
      <c r="BY883" s="52"/>
      <c r="BZ883" s="52"/>
      <c r="CA883" s="52"/>
      <c r="CB883" s="52"/>
      <c r="CC883" s="52"/>
      <c r="CD883" s="52"/>
      <c r="CE883" s="52"/>
      <c r="CF883" s="52"/>
      <c r="CG883" s="52"/>
      <c r="CH883" s="52"/>
      <c r="CI883" s="52"/>
      <c r="CJ883" s="52"/>
      <c r="CK883" s="52"/>
      <c r="CL883" s="52"/>
      <c r="CM883" s="52"/>
      <c r="CN883" s="52"/>
      <c r="CO883" s="52"/>
      <c r="CP883" s="52"/>
      <c r="CQ883" s="52"/>
      <c r="CR883" s="52"/>
      <c r="CS883" s="52"/>
      <c r="CT883" s="52"/>
      <c r="CU883" s="52"/>
      <c r="CV883" s="52"/>
      <c r="CW883" s="52"/>
      <c r="CX883" s="52"/>
    </row>
    <row r="884" spans="3:102" ht="15">
      <c r="C884" s="52"/>
      <c r="D884" s="52"/>
      <c r="E884" s="52"/>
      <c r="F884" s="52"/>
      <c r="G884" s="52"/>
      <c r="H884" s="52"/>
      <c r="I884" s="52"/>
      <c r="J884" s="52"/>
      <c r="K884" s="52"/>
      <c r="L884" s="52"/>
      <c r="M884" s="52"/>
      <c r="N884" s="52"/>
      <c r="O884" s="110"/>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c r="BA884" s="52"/>
      <c r="BB884" s="52"/>
      <c r="BC884" s="52"/>
      <c r="BD884" s="52"/>
      <c r="BE884" s="52"/>
      <c r="BF884" s="52"/>
      <c r="BG884" s="52"/>
      <c r="BH884" s="52"/>
      <c r="BI884" s="52"/>
      <c r="BJ884" s="52"/>
      <c r="BK884" s="52"/>
      <c r="BL884" s="52"/>
      <c r="BM884" s="52"/>
      <c r="BN884" s="52"/>
      <c r="BO884" s="52"/>
      <c r="BP884" s="52"/>
      <c r="BQ884" s="52"/>
      <c r="BR884" s="52"/>
      <c r="BS884" s="52"/>
      <c r="BT884" s="52"/>
      <c r="BU884" s="52"/>
      <c r="BV884" s="52"/>
      <c r="BW884" s="52"/>
      <c r="BX884" s="52"/>
      <c r="BY884" s="52"/>
      <c r="BZ884" s="52"/>
      <c r="CA884" s="52"/>
      <c r="CB884" s="52"/>
      <c r="CC884" s="52"/>
      <c r="CD884" s="52"/>
      <c r="CE884" s="52"/>
      <c r="CF884" s="52"/>
      <c r="CG884" s="52"/>
      <c r="CH884" s="52"/>
      <c r="CI884" s="52"/>
      <c r="CJ884" s="52"/>
      <c r="CK884" s="52"/>
      <c r="CL884" s="52"/>
      <c r="CM884" s="52"/>
      <c r="CN884" s="52"/>
      <c r="CO884" s="52"/>
      <c r="CP884" s="52"/>
      <c r="CQ884" s="52"/>
      <c r="CR884" s="52"/>
      <c r="CS884" s="52"/>
      <c r="CT884" s="52"/>
      <c r="CU884" s="52"/>
      <c r="CV884" s="52"/>
      <c r="CW884" s="52"/>
      <c r="CX884" s="52"/>
    </row>
    <row r="885" spans="3:102" ht="15">
      <c r="C885" s="52"/>
      <c r="D885" s="52"/>
      <c r="E885" s="52"/>
      <c r="F885" s="52"/>
      <c r="G885" s="52"/>
      <c r="H885" s="52"/>
      <c r="I885" s="52"/>
      <c r="J885" s="52"/>
      <c r="K885" s="52"/>
      <c r="L885" s="52"/>
      <c r="M885" s="52"/>
      <c r="N885" s="52"/>
      <c r="O885" s="110"/>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c r="BA885" s="52"/>
      <c r="BB885" s="52"/>
      <c r="BC885" s="52"/>
      <c r="BD885" s="52"/>
      <c r="BE885" s="52"/>
      <c r="BF885" s="52"/>
      <c r="BG885" s="52"/>
      <c r="BH885" s="52"/>
      <c r="BI885" s="52"/>
      <c r="BJ885" s="52"/>
      <c r="BK885" s="52"/>
      <c r="BL885" s="52"/>
      <c r="BM885" s="52"/>
      <c r="BN885" s="52"/>
      <c r="BO885" s="52"/>
      <c r="BP885" s="52"/>
      <c r="BQ885" s="52"/>
      <c r="BR885" s="52"/>
      <c r="BS885" s="52"/>
      <c r="BT885" s="52"/>
      <c r="BU885" s="52"/>
      <c r="BV885" s="52"/>
      <c r="BW885" s="52"/>
      <c r="BX885" s="52"/>
      <c r="BY885" s="52"/>
      <c r="BZ885" s="52"/>
      <c r="CA885" s="52"/>
      <c r="CB885" s="52"/>
      <c r="CC885" s="52"/>
      <c r="CD885" s="52"/>
      <c r="CE885" s="52"/>
      <c r="CF885" s="52"/>
      <c r="CG885" s="52"/>
      <c r="CH885" s="52"/>
      <c r="CI885" s="52"/>
      <c r="CJ885" s="52"/>
      <c r="CK885" s="52"/>
      <c r="CL885" s="52"/>
      <c r="CM885" s="52"/>
      <c r="CN885" s="52"/>
      <c r="CO885" s="52"/>
      <c r="CP885" s="52"/>
      <c r="CQ885" s="52"/>
      <c r="CR885" s="52"/>
      <c r="CS885" s="52"/>
      <c r="CT885" s="52"/>
      <c r="CU885" s="52"/>
      <c r="CV885" s="52"/>
      <c r="CW885" s="52"/>
      <c r="CX885" s="52"/>
    </row>
    <row r="886" spans="3:102" ht="15">
      <c r="C886" s="52"/>
      <c r="D886" s="52"/>
      <c r="E886" s="52"/>
      <c r="F886" s="52"/>
      <c r="G886" s="52"/>
      <c r="H886" s="52"/>
      <c r="I886" s="52"/>
      <c r="J886" s="52"/>
      <c r="K886" s="52"/>
      <c r="L886" s="52"/>
      <c r="M886" s="52"/>
      <c r="N886" s="52"/>
      <c r="O886" s="110"/>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c r="BA886" s="52"/>
      <c r="BB886" s="52"/>
      <c r="BC886" s="52"/>
      <c r="BD886" s="52"/>
      <c r="BE886" s="52"/>
      <c r="BF886" s="52"/>
      <c r="BG886" s="52"/>
      <c r="BH886" s="52"/>
      <c r="BI886" s="52"/>
      <c r="BJ886" s="52"/>
      <c r="BK886" s="52"/>
      <c r="BL886" s="52"/>
      <c r="BM886" s="52"/>
      <c r="BN886" s="52"/>
      <c r="BO886" s="52"/>
      <c r="BP886" s="52"/>
      <c r="BQ886" s="52"/>
      <c r="BR886" s="52"/>
      <c r="BS886" s="52"/>
      <c r="BT886" s="52"/>
      <c r="BU886" s="52"/>
      <c r="BV886" s="52"/>
      <c r="BW886" s="52"/>
      <c r="BX886" s="52"/>
      <c r="BY886" s="52"/>
      <c r="BZ886" s="52"/>
      <c r="CA886" s="52"/>
      <c r="CB886" s="52"/>
      <c r="CC886" s="52"/>
      <c r="CD886" s="52"/>
      <c r="CE886" s="52"/>
      <c r="CF886" s="52"/>
      <c r="CG886" s="52"/>
      <c r="CH886" s="52"/>
      <c r="CI886" s="52"/>
      <c r="CJ886" s="52"/>
      <c r="CK886" s="52"/>
      <c r="CL886" s="52"/>
      <c r="CM886" s="52"/>
      <c r="CN886" s="52"/>
      <c r="CO886" s="52"/>
      <c r="CP886" s="52"/>
      <c r="CQ886" s="52"/>
      <c r="CR886" s="52"/>
      <c r="CS886" s="52"/>
      <c r="CT886" s="52"/>
      <c r="CU886" s="52"/>
      <c r="CV886" s="52"/>
      <c r="CW886" s="52"/>
      <c r="CX886" s="52"/>
    </row>
    <row r="887" spans="3:102" ht="15">
      <c r="C887" s="52"/>
      <c r="D887" s="52"/>
      <c r="E887" s="52"/>
      <c r="F887" s="52"/>
      <c r="G887" s="52"/>
      <c r="H887" s="52"/>
      <c r="I887" s="52"/>
      <c r="J887" s="52"/>
      <c r="K887" s="52"/>
      <c r="L887" s="52"/>
      <c r="M887" s="52"/>
      <c r="N887" s="52"/>
      <c r="O887" s="110"/>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c r="BA887" s="52"/>
      <c r="BB887" s="52"/>
      <c r="BC887" s="52"/>
      <c r="BD887" s="52"/>
      <c r="BE887" s="52"/>
      <c r="BF887" s="52"/>
      <c r="BG887" s="52"/>
      <c r="BH887" s="52"/>
      <c r="BI887" s="52"/>
      <c r="BJ887" s="52"/>
      <c r="BK887" s="52"/>
      <c r="BL887" s="52"/>
      <c r="BM887" s="52"/>
      <c r="BN887" s="52"/>
      <c r="BO887" s="52"/>
      <c r="BP887" s="52"/>
      <c r="BQ887" s="52"/>
      <c r="BR887" s="52"/>
      <c r="BS887" s="52"/>
      <c r="BT887" s="52"/>
      <c r="BU887" s="52"/>
      <c r="BV887" s="52"/>
      <c r="BW887" s="52"/>
      <c r="BX887" s="52"/>
      <c r="BY887" s="52"/>
      <c r="BZ887" s="52"/>
      <c r="CA887" s="52"/>
      <c r="CB887" s="52"/>
      <c r="CC887" s="52"/>
      <c r="CD887" s="52"/>
      <c r="CE887" s="52"/>
      <c r="CF887" s="52"/>
      <c r="CG887" s="52"/>
      <c r="CH887" s="52"/>
      <c r="CI887" s="52"/>
      <c r="CJ887" s="52"/>
      <c r="CK887" s="52"/>
      <c r="CL887" s="52"/>
      <c r="CM887" s="52"/>
      <c r="CN887" s="52"/>
      <c r="CO887" s="52"/>
      <c r="CP887" s="52"/>
      <c r="CQ887" s="52"/>
      <c r="CR887" s="52"/>
      <c r="CS887" s="52"/>
      <c r="CT887" s="52"/>
      <c r="CU887" s="52"/>
      <c r="CV887" s="52"/>
      <c r="CW887" s="52"/>
      <c r="CX887" s="52"/>
    </row>
    <row r="888" spans="3:102" ht="15">
      <c r="C888" s="52"/>
      <c r="D888" s="52"/>
      <c r="E888" s="52"/>
      <c r="F888" s="52"/>
      <c r="G888" s="52"/>
      <c r="H888" s="52"/>
      <c r="I888" s="52"/>
      <c r="J888" s="52"/>
      <c r="K888" s="52"/>
      <c r="L888" s="52"/>
      <c r="M888" s="52"/>
      <c r="N888" s="52"/>
      <c r="O888" s="110"/>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c r="BS888" s="52"/>
      <c r="BT888" s="52"/>
      <c r="BU888" s="52"/>
      <c r="BV888" s="52"/>
      <c r="BW888" s="52"/>
      <c r="BX888" s="52"/>
      <c r="BY888" s="52"/>
      <c r="BZ888" s="52"/>
      <c r="CA888" s="52"/>
      <c r="CB888" s="52"/>
      <c r="CC888" s="52"/>
      <c r="CD888" s="52"/>
      <c r="CE888" s="52"/>
      <c r="CF888" s="52"/>
      <c r="CG888" s="52"/>
      <c r="CH888" s="52"/>
      <c r="CI888" s="52"/>
      <c r="CJ888" s="52"/>
      <c r="CK888" s="52"/>
      <c r="CL888" s="52"/>
      <c r="CM888" s="52"/>
      <c r="CN888" s="52"/>
      <c r="CO888" s="52"/>
      <c r="CP888" s="52"/>
      <c r="CQ888" s="52"/>
      <c r="CR888" s="52"/>
      <c r="CS888" s="52"/>
      <c r="CT888" s="52"/>
      <c r="CU888" s="52"/>
      <c r="CV888" s="52"/>
      <c r="CW888" s="52"/>
      <c r="CX888" s="52"/>
    </row>
    <row r="889" spans="3:102" ht="15">
      <c r="C889" s="52"/>
      <c r="D889" s="52"/>
      <c r="E889" s="52"/>
      <c r="F889" s="52"/>
      <c r="G889" s="52"/>
      <c r="H889" s="52"/>
      <c r="I889" s="52"/>
      <c r="J889" s="52"/>
      <c r="K889" s="52"/>
      <c r="L889" s="52"/>
      <c r="M889" s="52"/>
      <c r="N889" s="52"/>
      <c r="O889" s="110"/>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c r="BS889" s="52"/>
      <c r="BT889" s="52"/>
      <c r="BU889" s="52"/>
      <c r="BV889" s="52"/>
      <c r="BW889" s="52"/>
      <c r="BX889" s="52"/>
      <c r="BY889" s="52"/>
      <c r="BZ889" s="52"/>
      <c r="CA889" s="52"/>
      <c r="CB889" s="52"/>
      <c r="CC889" s="52"/>
      <c r="CD889" s="52"/>
      <c r="CE889" s="52"/>
      <c r="CF889" s="52"/>
      <c r="CG889" s="52"/>
      <c r="CH889" s="52"/>
      <c r="CI889" s="52"/>
      <c r="CJ889" s="52"/>
      <c r="CK889" s="52"/>
      <c r="CL889" s="52"/>
      <c r="CM889" s="52"/>
      <c r="CN889" s="52"/>
      <c r="CO889" s="52"/>
      <c r="CP889" s="52"/>
      <c r="CQ889" s="52"/>
      <c r="CR889" s="52"/>
      <c r="CS889" s="52"/>
      <c r="CT889" s="52"/>
      <c r="CU889" s="52"/>
      <c r="CV889" s="52"/>
      <c r="CW889" s="52"/>
      <c r="CX889" s="52"/>
    </row>
    <row r="890" spans="3:102" ht="15">
      <c r="C890" s="52"/>
      <c r="D890" s="52"/>
      <c r="E890" s="52"/>
      <c r="F890" s="52"/>
      <c r="G890" s="52"/>
      <c r="H890" s="52"/>
      <c r="I890" s="52"/>
      <c r="J890" s="52"/>
      <c r="K890" s="52"/>
      <c r="L890" s="52"/>
      <c r="M890" s="52"/>
      <c r="N890" s="52"/>
      <c r="O890" s="110"/>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c r="BS890" s="52"/>
      <c r="BT890" s="52"/>
      <c r="BU890" s="52"/>
      <c r="BV890" s="52"/>
      <c r="BW890" s="52"/>
      <c r="BX890" s="52"/>
      <c r="BY890" s="52"/>
      <c r="BZ890" s="52"/>
      <c r="CA890" s="52"/>
      <c r="CB890" s="52"/>
      <c r="CC890" s="52"/>
      <c r="CD890" s="52"/>
      <c r="CE890" s="52"/>
      <c r="CF890" s="52"/>
      <c r="CG890" s="52"/>
      <c r="CH890" s="52"/>
      <c r="CI890" s="52"/>
      <c r="CJ890" s="52"/>
      <c r="CK890" s="52"/>
      <c r="CL890" s="52"/>
      <c r="CM890" s="52"/>
      <c r="CN890" s="52"/>
      <c r="CO890" s="52"/>
      <c r="CP890" s="52"/>
      <c r="CQ890" s="52"/>
      <c r="CR890" s="52"/>
      <c r="CS890" s="52"/>
      <c r="CT890" s="52"/>
      <c r="CU890" s="52"/>
      <c r="CV890" s="52"/>
      <c r="CW890" s="52"/>
      <c r="CX890" s="52"/>
    </row>
    <row r="891" spans="3:102" ht="15">
      <c r="C891" s="52"/>
      <c r="D891" s="52"/>
      <c r="E891" s="52"/>
      <c r="F891" s="52"/>
      <c r="G891" s="52"/>
      <c r="H891" s="52"/>
      <c r="I891" s="52"/>
      <c r="J891" s="52"/>
      <c r="K891" s="52"/>
      <c r="L891" s="52"/>
      <c r="M891" s="52"/>
      <c r="N891" s="52"/>
      <c r="O891" s="110"/>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c r="BS891" s="52"/>
      <c r="BT891" s="52"/>
      <c r="BU891" s="52"/>
      <c r="BV891" s="52"/>
      <c r="BW891" s="52"/>
      <c r="BX891" s="52"/>
      <c r="BY891" s="52"/>
      <c r="BZ891" s="52"/>
      <c r="CA891" s="52"/>
      <c r="CB891" s="52"/>
      <c r="CC891" s="52"/>
      <c r="CD891" s="52"/>
      <c r="CE891" s="52"/>
      <c r="CF891" s="52"/>
      <c r="CG891" s="52"/>
      <c r="CH891" s="52"/>
      <c r="CI891" s="52"/>
      <c r="CJ891" s="52"/>
      <c r="CK891" s="52"/>
      <c r="CL891" s="52"/>
      <c r="CM891" s="52"/>
      <c r="CN891" s="52"/>
      <c r="CO891" s="52"/>
      <c r="CP891" s="52"/>
      <c r="CQ891" s="52"/>
      <c r="CR891" s="52"/>
      <c r="CS891" s="52"/>
      <c r="CT891" s="52"/>
      <c r="CU891" s="52"/>
      <c r="CV891" s="52"/>
      <c r="CW891" s="52"/>
      <c r="CX891" s="52"/>
    </row>
    <row r="892" spans="3:102" ht="15">
      <c r="C892" s="52"/>
      <c r="D892" s="52"/>
      <c r="E892" s="52"/>
      <c r="F892" s="52"/>
      <c r="G892" s="52"/>
      <c r="H892" s="52"/>
      <c r="I892" s="52"/>
      <c r="J892" s="52"/>
      <c r="K892" s="52"/>
      <c r="L892" s="52"/>
      <c r="M892" s="52"/>
      <c r="N892" s="52"/>
      <c r="O892" s="110"/>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c r="BC892" s="52"/>
      <c r="BD892" s="52"/>
      <c r="BE892" s="52"/>
      <c r="BF892" s="52"/>
      <c r="BG892" s="52"/>
      <c r="BH892" s="52"/>
      <c r="BI892" s="52"/>
      <c r="BJ892" s="52"/>
      <c r="BK892" s="52"/>
      <c r="BL892" s="52"/>
      <c r="BM892" s="52"/>
      <c r="BN892" s="52"/>
      <c r="BO892" s="52"/>
      <c r="BP892" s="52"/>
      <c r="BQ892" s="52"/>
      <c r="BR892" s="52"/>
      <c r="BS892" s="52"/>
      <c r="BT892" s="52"/>
      <c r="BU892" s="52"/>
      <c r="BV892" s="52"/>
      <c r="BW892" s="52"/>
      <c r="BX892" s="52"/>
      <c r="BY892" s="52"/>
      <c r="BZ892" s="52"/>
      <c r="CA892" s="52"/>
      <c r="CB892" s="52"/>
      <c r="CC892" s="52"/>
      <c r="CD892" s="52"/>
      <c r="CE892" s="52"/>
      <c r="CF892" s="52"/>
      <c r="CG892" s="52"/>
      <c r="CH892" s="52"/>
      <c r="CI892" s="52"/>
      <c r="CJ892" s="52"/>
      <c r="CK892" s="52"/>
      <c r="CL892" s="52"/>
      <c r="CM892" s="52"/>
      <c r="CN892" s="52"/>
      <c r="CO892" s="52"/>
      <c r="CP892" s="52"/>
      <c r="CQ892" s="52"/>
      <c r="CR892" s="52"/>
      <c r="CS892" s="52"/>
      <c r="CT892" s="52"/>
      <c r="CU892" s="52"/>
      <c r="CV892" s="52"/>
      <c r="CW892" s="52"/>
      <c r="CX892" s="52"/>
    </row>
    <row r="893" spans="3:102" ht="15">
      <c r="C893" s="52"/>
      <c r="D893" s="52"/>
      <c r="E893" s="52"/>
      <c r="F893" s="52"/>
      <c r="G893" s="52"/>
      <c r="H893" s="52"/>
      <c r="I893" s="52"/>
      <c r="J893" s="52"/>
      <c r="K893" s="52"/>
      <c r="L893" s="52"/>
      <c r="M893" s="52"/>
      <c r="N893" s="52"/>
      <c r="O893" s="110"/>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c r="BA893" s="52"/>
      <c r="BB893" s="52"/>
      <c r="BC893" s="52"/>
      <c r="BD893" s="52"/>
      <c r="BE893" s="52"/>
      <c r="BF893" s="52"/>
      <c r="BG893" s="52"/>
      <c r="BH893" s="52"/>
      <c r="BI893" s="52"/>
      <c r="BJ893" s="52"/>
      <c r="BK893" s="52"/>
      <c r="BL893" s="52"/>
      <c r="BM893" s="52"/>
      <c r="BN893" s="52"/>
      <c r="BO893" s="52"/>
      <c r="BP893" s="52"/>
      <c r="BQ893" s="52"/>
      <c r="BR893" s="52"/>
      <c r="BS893" s="52"/>
      <c r="BT893" s="52"/>
      <c r="BU893" s="52"/>
      <c r="BV893" s="52"/>
      <c r="BW893" s="52"/>
      <c r="BX893" s="52"/>
      <c r="BY893" s="52"/>
      <c r="BZ893" s="52"/>
      <c r="CA893" s="52"/>
      <c r="CB893" s="52"/>
      <c r="CC893" s="52"/>
      <c r="CD893" s="52"/>
      <c r="CE893" s="52"/>
      <c r="CF893" s="52"/>
      <c r="CG893" s="52"/>
      <c r="CH893" s="52"/>
      <c r="CI893" s="52"/>
      <c r="CJ893" s="52"/>
      <c r="CK893" s="52"/>
      <c r="CL893" s="52"/>
      <c r="CM893" s="52"/>
      <c r="CN893" s="52"/>
      <c r="CO893" s="52"/>
      <c r="CP893" s="52"/>
      <c r="CQ893" s="52"/>
      <c r="CR893" s="52"/>
      <c r="CS893" s="52"/>
      <c r="CT893" s="52"/>
      <c r="CU893" s="52"/>
      <c r="CV893" s="52"/>
      <c r="CW893" s="52"/>
      <c r="CX893" s="52"/>
    </row>
    <row r="894" spans="3:102" ht="15">
      <c r="C894" s="52"/>
      <c r="D894" s="52"/>
      <c r="E894" s="52"/>
      <c r="F894" s="52"/>
      <c r="G894" s="52"/>
      <c r="H894" s="52"/>
      <c r="I894" s="52"/>
      <c r="J894" s="52"/>
      <c r="K894" s="52"/>
      <c r="L894" s="52"/>
      <c r="M894" s="52"/>
      <c r="N894" s="52"/>
      <c r="O894" s="110"/>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c r="BA894" s="52"/>
      <c r="BB894" s="52"/>
      <c r="BC894" s="52"/>
      <c r="BD894" s="52"/>
      <c r="BE894" s="52"/>
      <c r="BF894" s="52"/>
      <c r="BG894" s="52"/>
      <c r="BH894" s="52"/>
      <c r="BI894" s="52"/>
      <c r="BJ894" s="52"/>
      <c r="BK894" s="52"/>
      <c r="BL894" s="52"/>
      <c r="BM894" s="52"/>
      <c r="BN894" s="52"/>
      <c r="BO894" s="52"/>
      <c r="BP894" s="52"/>
      <c r="BQ894" s="52"/>
      <c r="BR894" s="52"/>
      <c r="BS894" s="52"/>
      <c r="BT894" s="52"/>
      <c r="BU894" s="52"/>
      <c r="BV894" s="52"/>
      <c r="BW894" s="52"/>
      <c r="BX894" s="52"/>
      <c r="BY894" s="52"/>
      <c r="BZ894" s="52"/>
      <c r="CA894" s="52"/>
      <c r="CB894" s="52"/>
      <c r="CC894" s="52"/>
      <c r="CD894" s="52"/>
      <c r="CE894" s="52"/>
      <c r="CF894" s="52"/>
      <c r="CG894" s="52"/>
      <c r="CH894" s="52"/>
      <c r="CI894" s="52"/>
      <c r="CJ894" s="52"/>
      <c r="CK894" s="52"/>
      <c r="CL894" s="52"/>
      <c r="CM894" s="52"/>
      <c r="CN894" s="52"/>
      <c r="CO894" s="52"/>
      <c r="CP894" s="52"/>
      <c r="CQ894" s="52"/>
      <c r="CR894" s="52"/>
      <c r="CS894" s="52"/>
      <c r="CT894" s="52"/>
      <c r="CU894" s="52"/>
      <c r="CV894" s="52"/>
      <c r="CW894" s="52"/>
      <c r="CX894" s="52"/>
    </row>
    <row r="895" spans="3:102" ht="15">
      <c r="C895" s="52"/>
      <c r="D895" s="52"/>
      <c r="E895" s="52"/>
      <c r="F895" s="52"/>
      <c r="G895" s="52"/>
      <c r="H895" s="52"/>
      <c r="I895" s="52"/>
      <c r="J895" s="52"/>
      <c r="K895" s="52"/>
      <c r="L895" s="52"/>
      <c r="M895" s="52"/>
      <c r="N895" s="52"/>
      <c r="O895" s="110"/>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c r="BA895" s="52"/>
      <c r="BB895" s="52"/>
      <c r="BC895" s="52"/>
      <c r="BD895" s="52"/>
      <c r="BE895" s="52"/>
      <c r="BF895" s="52"/>
      <c r="BG895" s="52"/>
      <c r="BH895" s="52"/>
      <c r="BI895" s="52"/>
      <c r="BJ895" s="52"/>
      <c r="BK895" s="52"/>
      <c r="BL895" s="52"/>
      <c r="BM895" s="52"/>
      <c r="BN895" s="52"/>
      <c r="BO895" s="52"/>
      <c r="BP895" s="52"/>
      <c r="BQ895" s="52"/>
      <c r="BR895" s="52"/>
      <c r="BS895" s="52"/>
      <c r="BT895" s="52"/>
      <c r="BU895" s="52"/>
      <c r="BV895" s="52"/>
      <c r="BW895" s="52"/>
      <c r="BX895" s="52"/>
      <c r="BY895" s="52"/>
      <c r="BZ895" s="52"/>
      <c r="CA895" s="52"/>
      <c r="CB895" s="52"/>
      <c r="CC895" s="52"/>
      <c r="CD895" s="52"/>
      <c r="CE895" s="52"/>
      <c r="CF895" s="52"/>
      <c r="CG895" s="52"/>
      <c r="CH895" s="52"/>
      <c r="CI895" s="52"/>
      <c r="CJ895" s="52"/>
      <c r="CK895" s="52"/>
      <c r="CL895" s="52"/>
      <c r="CM895" s="52"/>
      <c r="CN895" s="52"/>
      <c r="CO895" s="52"/>
      <c r="CP895" s="52"/>
      <c r="CQ895" s="52"/>
      <c r="CR895" s="52"/>
      <c r="CS895" s="52"/>
      <c r="CT895" s="52"/>
      <c r="CU895" s="52"/>
      <c r="CV895" s="52"/>
      <c r="CW895" s="52"/>
      <c r="CX895" s="52"/>
    </row>
    <row r="896" spans="3:102" ht="15">
      <c r="C896" s="52"/>
      <c r="D896" s="52"/>
      <c r="E896" s="52"/>
      <c r="F896" s="52"/>
      <c r="G896" s="52"/>
      <c r="H896" s="52"/>
      <c r="I896" s="52"/>
      <c r="J896" s="52"/>
      <c r="K896" s="52"/>
      <c r="L896" s="52"/>
      <c r="M896" s="52"/>
      <c r="N896" s="52"/>
      <c r="O896" s="110"/>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c r="BA896" s="52"/>
      <c r="BB896" s="52"/>
      <c r="BC896" s="52"/>
      <c r="BD896" s="52"/>
      <c r="BE896" s="52"/>
      <c r="BF896" s="52"/>
      <c r="BG896" s="52"/>
      <c r="BH896" s="52"/>
      <c r="BI896" s="52"/>
      <c r="BJ896" s="52"/>
      <c r="BK896" s="52"/>
      <c r="BL896" s="52"/>
      <c r="BM896" s="52"/>
      <c r="BN896" s="52"/>
      <c r="BO896" s="52"/>
      <c r="BP896" s="52"/>
      <c r="BQ896" s="52"/>
      <c r="BR896" s="52"/>
      <c r="BS896" s="52"/>
      <c r="BT896" s="52"/>
      <c r="BU896" s="52"/>
      <c r="BV896" s="52"/>
      <c r="BW896" s="52"/>
      <c r="BX896" s="52"/>
      <c r="BY896" s="52"/>
      <c r="BZ896" s="52"/>
      <c r="CA896" s="52"/>
      <c r="CB896" s="52"/>
      <c r="CC896" s="52"/>
      <c r="CD896" s="52"/>
      <c r="CE896" s="52"/>
      <c r="CF896" s="52"/>
      <c r="CG896" s="52"/>
      <c r="CH896" s="52"/>
      <c r="CI896" s="52"/>
      <c r="CJ896" s="52"/>
      <c r="CK896" s="52"/>
      <c r="CL896" s="52"/>
      <c r="CM896" s="52"/>
      <c r="CN896" s="52"/>
      <c r="CO896" s="52"/>
      <c r="CP896" s="52"/>
      <c r="CQ896" s="52"/>
      <c r="CR896" s="52"/>
      <c r="CS896" s="52"/>
      <c r="CT896" s="52"/>
      <c r="CU896" s="52"/>
      <c r="CV896" s="52"/>
      <c r="CW896" s="52"/>
      <c r="CX896" s="52"/>
    </row>
    <row r="897" spans="3:102" ht="15">
      <c r="C897" s="52"/>
      <c r="D897" s="52"/>
      <c r="E897" s="52"/>
      <c r="F897" s="52"/>
      <c r="G897" s="52"/>
      <c r="H897" s="52"/>
      <c r="I897" s="52"/>
      <c r="J897" s="52"/>
      <c r="K897" s="52"/>
      <c r="L897" s="52"/>
      <c r="M897" s="52"/>
      <c r="N897" s="52"/>
      <c r="O897" s="110"/>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c r="BA897" s="52"/>
      <c r="BB897" s="52"/>
      <c r="BC897" s="52"/>
      <c r="BD897" s="52"/>
      <c r="BE897" s="52"/>
      <c r="BF897" s="52"/>
      <c r="BG897" s="52"/>
      <c r="BH897" s="52"/>
      <c r="BI897" s="52"/>
      <c r="BJ897" s="52"/>
      <c r="BK897" s="52"/>
      <c r="BL897" s="52"/>
      <c r="BM897" s="52"/>
      <c r="BN897" s="52"/>
      <c r="BO897" s="52"/>
      <c r="BP897" s="52"/>
      <c r="BQ897" s="52"/>
      <c r="BR897" s="52"/>
      <c r="BS897" s="52"/>
      <c r="BT897" s="52"/>
      <c r="BU897" s="52"/>
      <c r="BV897" s="52"/>
      <c r="BW897" s="52"/>
      <c r="BX897" s="52"/>
      <c r="BY897" s="52"/>
      <c r="BZ897" s="52"/>
      <c r="CA897" s="52"/>
      <c r="CB897" s="52"/>
      <c r="CC897" s="52"/>
      <c r="CD897" s="52"/>
      <c r="CE897" s="52"/>
      <c r="CF897" s="52"/>
      <c r="CG897" s="52"/>
      <c r="CH897" s="52"/>
      <c r="CI897" s="52"/>
      <c r="CJ897" s="52"/>
      <c r="CK897" s="52"/>
      <c r="CL897" s="52"/>
      <c r="CM897" s="52"/>
      <c r="CN897" s="52"/>
      <c r="CO897" s="52"/>
      <c r="CP897" s="52"/>
      <c r="CQ897" s="52"/>
      <c r="CR897" s="52"/>
      <c r="CS897" s="52"/>
      <c r="CT897" s="52"/>
      <c r="CU897" s="52"/>
      <c r="CV897" s="52"/>
      <c r="CW897" s="52"/>
      <c r="CX897" s="52"/>
    </row>
    <row r="898" spans="3:102" ht="15">
      <c r="C898" s="52"/>
      <c r="D898" s="52"/>
      <c r="E898" s="52"/>
      <c r="F898" s="52"/>
      <c r="G898" s="52"/>
      <c r="H898" s="52"/>
      <c r="I898" s="52"/>
      <c r="J898" s="52"/>
      <c r="K898" s="52"/>
      <c r="L898" s="52"/>
      <c r="M898" s="52"/>
      <c r="N898" s="52"/>
      <c r="O898" s="110"/>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c r="BC898" s="52"/>
      <c r="BD898" s="52"/>
      <c r="BE898" s="52"/>
      <c r="BF898" s="52"/>
      <c r="BG898" s="52"/>
      <c r="BH898" s="52"/>
      <c r="BI898" s="52"/>
      <c r="BJ898" s="52"/>
      <c r="BK898" s="52"/>
      <c r="BL898" s="52"/>
      <c r="BM898" s="52"/>
      <c r="BN898" s="52"/>
      <c r="BO898" s="52"/>
      <c r="BP898" s="52"/>
      <c r="BQ898" s="52"/>
      <c r="BR898" s="52"/>
      <c r="BS898" s="52"/>
      <c r="BT898" s="52"/>
      <c r="BU898" s="52"/>
      <c r="BV898" s="52"/>
      <c r="BW898" s="52"/>
      <c r="BX898" s="52"/>
      <c r="BY898" s="52"/>
      <c r="BZ898" s="52"/>
      <c r="CA898" s="52"/>
      <c r="CB898" s="52"/>
      <c r="CC898" s="52"/>
      <c r="CD898" s="52"/>
      <c r="CE898" s="52"/>
      <c r="CF898" s="52"/>
      <c r="CG898" s="52"/>
      <c r="CH898" s="52"/>
      <c r="CI898" s="52"/>
      <c r="CJ898" s="52"/>
      <c r="CK898" s="52"/>
      <c r="CL898" s="52"/>
      <c r="CM898" s="52"/>
      <c r="CN898" s="52"/>
      <c r="CO898" s="52"/>
      <c r="CP898" s="52"/>
      <c r="CQ898" s="52"/>
      <c r="CR898" s="52"/>
      <c r="CS898" s="52"/>
      <c r="CT898" s="52"/>
      <c r="CU898" s="52"/>
      <c r="CV898" s="52"/>
      <c r="CW898" s="52"/>
      <c r="CX898" s="52"/>
    </row>
    <row r="899" spans="3:102" ht="15">
      <c r="C899" s="52"/>
      <c r="D899" s="52"/>
      <c r="E899" s="52"/>
      <c r="F899" s="52"/>
      <c r="G899" s="52"/>
      <c r="H899" s="52"/>
      <c r="I899" s="52"/>
      <c r="J899" s="52"/>
      <c r="K899" s="52"/>
      <c r="L899" s="52"/>
      <c r="M899" s="52"/>
      <c r="N899" s="52"/>
      <c r="O899" s="110"/>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c r="BA899" s="52"/>
      <c r="BB899" s="52"/>
      <c r="BC899" s="52"/>
      <c r="BD899" s="52"/>
      <c r="BE899" s="52"/>
      <c r="BF899" s="52"/>
      <c r="BG899" s="52"/>
      <c r="BH899" s="52"/>
      <c r="BI899" s="52"/>
      <c r="BJ899" s="52"/>
      <c r="BK899" s="52"/>
      <c r="BL899" s="52"/>
      <c r="BM899" s="52"/>
      <c r="BN899" s="52"/>
      <c r="BO899" s="52"/>
      <c r="BP899" s="52"/>
      <c r="BQ899" s="52"/>
      <c r="BR899" s="52"/>
      <c r="BS899" s="52"/>
      <c r="BT899" s="52"/>
      <c r="BU899" s="52"/>
      <c r="BV899" s="52"/>
      <c r="BW899" s="52"/>
      <c r="BX899" s="52"/>
      <c r="BY899" s="52"/>
      <c r="BZ899" s="52"/>
      <c r="CA899" s="52"/>
      <c r="CB899" s="52"/>
      <c r="CC899" s="52"/>
      <c r="CD899" s="52"/>
      <c r="CE899" s="52"/>
      <c r="CF899" s="52"/>
      <c r="CG899" s="52"/>
      <c r="CH899" s="52"/>
      <c r="CI899" s="52"/>
      <c r="CJ899" s="52"/>
      <c r="CK899" s="52"/>
      <c r="CL899" s="52"/>
      <c r="CM899" s="52"/>
      <c r="CN899" s="52"/>
      <c r="CO899" s="52"/>
      <c r="CP899" s="52"/>
      <c r="CQ899" s="52"/>
      <c r="CR899" s="52"/>
      <c r="CS899" s="52"/>
      <c r="CT899" s="52"/>
      <c r="CU899" s="52"/>
      <c r="CV899" s="52"/>
      <c r="CW899" s="52"/>
      <c r="CX899" s="52"/>
    </row>
    <row r="900" spans="3:102" ht="15">
      <c r="C900" s="52"/>
      <c r="D900" s="52"/>
      <c r="E900" s="52"/>
      <c r="F900" s="52"/>
      <c r="G900" s="52"/>
      <c r="H900" s="52"/>
      <c r="I900" s="52"/>
      <c r="J900" s="52"/>
      <c r="K900" s="52"/>
      <c r="L900" s="52"/>
      <c r="M900" s="52"/>
      <c r="N900" s="52"/>
      <c r="O900" s="110"/>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c r="BA900" s="52"/>
      <c r="BB900" s="52"/>
      <c r="BC900" s="52"/>
      <c r="BD900" s="52"/>
      <c r="BE900" s="52"/>
      <c r="BF900" s="52"/>
      <c r="BG900" s="52"/>
      <c r="BH900" s="52"/>
      <c r="BI900" s="52"/>
      <c r="BJ900" s="52"/>
      <c r="BK900" s="52"/>
      <c r="BL900" s="52"/>
      <c r="BM900" s="52"/>
      <c r="BN900" s="52"/>
      <c r="BO900" s="52"/>
      <c r="BP900" s="52"/>
      <c r="BQ900" s="52"/>
      <c r="BR900" s="52"/>
      <c r="BS900" s="52"/>
      <c r="BT900" s="52"/>
      <c r="BU900" s="52"/>
      <c r="BV900" s="52"/>
      <c r="BW900" s="52"/>
      <c r="BX900" s="52"/>
      <c r="BY900" s="52"/>
      <c r="BZ900" s="52"/>
      <c r="CA900" s="52"/>
      <c r="CB900" s="52"/>
      <c r="CC900" s="52"/>
      <c r="CD900" s="52"/>
      <c r="CE900" s="52"/>
      <c r="CF900" s="52"/>
      <c r="CG900" s="52"/>
      <c r="CH900" s="52"/>
      <c r="CI900" s="52"/>
      <c r="CJ900" s="52"/>
      <c r="CK900" s="52"/>
      <c r="CL900" s="52"/>
      <c r="CM900" s="52"/>
      <c r="CN900" s="52"/>
      <c r="CO900" s="52"/>
      <c r="CP900" s="52"/>
      <c r="CQ900" s="52"/>
      <c r="CR900" s="52"/>
      <c r="CS900" s="52"/>
      <c r="CT900" s="52"/>
      <c r="CU900" s="52"/>
      <c r="CV900" s="52"/>
      <c r="CW900" s="52"/>
      <c r="CX900" s="52"/>
    </row>
    <row r="901" spans="3:102" ht="15">
      <c r="C901" s="52"/>
      <c r="D901" s="52"/>
      <c r="E901" s="52"/>
      <c r="F901" s="52"/>
      <c r="G901" s="52"/>
      <c r="H901" s="52"/>
      <c r="I901" s="52"/>
      <c r="J901" s="52"/>
      <c r="K901" s="52"/>
      <c r="L901" s="52"/>
      <c r="M901" s="52"/>
      <c r="N901" s="52"/>
      <c r="O901" s="110"/>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c r="BA901" s="52"/>
      <c r="BB901" s="52"/>
      <c r="BC901" s="52"/>
      <c r="BD901" s="52"/>
      <c r="BE901" s="52"/>
      <c r="BF901" s="52"/>
      <c r="BG901" s="52"/>
      <c r="BH901" s="52"/>
      <c r="BI901" s="52"/>
      <c r="BJ901" s="52"/>
      <c r="BK901" s="52"/>
      <c r="BL901" s="52"/>
      <c r="BM901" s="52"/>
      <c r="BN901" s="52"/>
      <c r="BO901" s="52"/>
      <c r="BP901" s="52"/>
      <c r="BQ901" s="52"/>
      <c r="BR901" s="52"/>
      <c r="BS901" s="52"/>
      <c r="BT901" s="52"/>
      <c r="BU901" s="52"/>
      <c r="BV901" s="52"/>
      <c r="BW901" s="52"/>
      <c r="BX901" s="52"/>
      <c r="BY901" s="52"/>
      <c r="BZ901" s="52"/>
      <c r="CA901" s="52"/>
      <c r="CB901" s="52"/>
      <c r="CC901" s="52"/>
      <c r="CD901" s="52"/>
      <c r="CE901" s="52"/>
      <c r="CF901" s="52"/>
      <c r="CG901" s="52"/>
      <c r="CH901" s="52"/>
      <c r="CI901" s="52"/>
      <c r="CJ901" s="52"/>
      <c r="CK901" s="52"/>
      <c r="CL901" s="52"/>
      <c r="CM901" s="52"/>
      <c r="CN901" s="52"/>
      <c r="CO901" s="52"/>
      <c r="CP901" s="52"/>
      <c r="CQ901" s="52"/>
      <c r="CR901" s="52"/>
      <c r="CS901" s="52"/>
      <c r="CT901" s="52"/>
      <c r="CU901" s="52"/>
      <c r="CV901" s="52"/>
      <c r="CW901" s="52"/>
      <c r="CX901" s="52"/>
    </row>
    <row r="902" spans="3:102" ht="15">
      <c r="C902" s="52"/>
      <c r="D902" s="52"/>
      <c r="E902" s="52"/>
      <c r="F902" s="52"/>
      <c r="G902" s="52"/>
      <c r="H902" s="52"/>
      <c r="I902" s="52"/>
      <c r="J902" s="52"/>
      <c r="K902" s="52"/>
      <c r="L902" s="52"/>
      <c r="M902" s="52"/>
      <c r="N902" s="52"/>
      <c r="O902" s="110"/>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c r="BA902" s="52"/>
      <c r="BB902" s="52"/>
      <c r="BC902" s="52"/>
      <c r="BD902" s="52"/>
      <c r="BE902" s="52"/>
      <c r="BF902" s="52"/>
      <c r="BG902" s="52"/>
      <c r="BH902" s="52"/>
      <c r="BI902" s="52"/>
      <c r="BJ902" s="52"/>
      <c r="BK902" s="52"/>
      <c r="BL902" s="52"/>
      <c r="BM902" s="52"/>
      <c r="BN902" s="52"/>
      <c r="BO902" s="52"/>
      <c r="BP902" s="52"/>
      <c r="BQ902" s="52"/>
      <c r="BR902" s="52"/>
      <c r="BS902" s="52"/>
      <c r="BT902" s="52"/>
      <c r="BU902" s="52"/>
      <c r="BV902" s="52"/>
      <c r="BW902" s="52"/>
      <c r="BX902" s="52"/>
      <c r="BY902" s="52"/>
      <c r="BZ902" s="52"/>
      <c r="CA902" s="52"/>
      <c r="CB902" s="52"/>
      <c r="CC902" s="52"/>
      <c r="CD902" s="52"/>
      <c r="CE902" s="52"/>
      <c r="CF902" s="52"/>
      <c r="CG902" s="52"/>
      <c r="CH902" s="52"/>
      <c r="CI902" s="52"/>
      <c r="CJ902" s="52"/>
      <c r="CK902" s="52"/>
      <c r="CL902" s="52"/>
      <c r="CM902" s="52"/>
      <c r="CN902" s="52"/>
      <c r="CO902" s="52"/>
      <c r="CP902" s="52"/>
      <c r="CQ902" s="52"/>
      <c r="CR902" s="52"/>
      <c r="CS902" s="52"/>
      <c r="CT902" s="52"/>
      <c r="CU902" s="52"/>
      <c r="CV902" s="52"/>
      <c r="CW902" s="52"/>
      <c r="CX902" s="52"/>
    </row>
    <row r="903" spans="3:102" ht="15">
      <c r="C903" s="52"/>
      <c r="D903" s="52"/>
      <c r="E903" s="52"/>
      <c r="F903" s="52"/>
      <c r="G903" s="52"/>
      <c r="H903" s="52"/>
      <c r="I903" s="52"/>
      <c r="J903" s="52"/>
      <c r="K903" s="52"/>
      <c r="L903" s="52"/>
      <c r="M903" s="52"/>
      <c r="N903" s="52"/>
      <c r="O903" s="110"/>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52"/>
      <c r="BI903" s="52"/>
      <c r="BJ903" s="52"/>
      <c r="BK903" s="52"/>
      <c r="BL903" s="52"/>
      <c r="BM903" s="52"/>
      <c r="BN903" s="52"/>
      <c r="BO903" s="52"/>
      <c r="BP903" s="52"/>
      <c r="BQ903" s="52"/>
      <c r="BR903" s="52"/>
      <c r="BS903" s="52"/>
      <c r="BT903" s="52"/>
      <c r="BU903" s="52"/>
      <c r="BV903" s="52"/>
      <c r="BW903" s="52"/>
      <c r="BX903" s="52"/>
      <c r="BY903" s="52"/>
      <c r="BZ903" s="52"/>
      <c r="CA903" s="52"/>
      <c r="CB903" s="52"/>
      <c r="CC903" s="52"/>
      <c r="CD903" s="52"/>
      <c r="CE903" s="52"/>
      <c r="CF903" s="52"/>
      <c r="CG903" s="52"/>
      <c r="CH903" s="52"/>
      <c r="CI903" s="52"/>
      <c r="CJ903" s="52"/>
      <c r="CK903" s="52"/>
      <c r="CL903" s="52"/>
      <c r="CM903" s="52"/>
      <c r="CN903" s="52"/>
      <c r="CO903" s="52"/>
      <c r="CP903" s="52"/>
      <c r="CQ903" s="52"/>
      <c r="CR903" s="52"/>
      <c r="CS903" s="52"/>
      <c r="CT903" s="52"/>
      <c r="CU903" s="52"/>
      <c r="CV903" s="52"/>
      <c r="CW903" s="52"/>
      <c r="CX903" s="52"/>
    </row>
    <row r="904" spans="3:102" ht="15">
      <c r="C904" s="52"/>
      <c r="D904" s="52"/>
      <c r="E904" s="52"/>
      <c r="F904" s="52"/>
      <c r="G904" s="52"/>
      <c r="H904" s="52"/>
      <c r="I904" s="52"/>
      <c r="J904" s="52"/>
      <c r="K904" s="52"/>
      <c r="L904" s="52"/>
      <c r="M904" s="52"/>
      <c r="N904" s="52"/>
      <c r="O904" s="110"/>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c r="BC904" s="52"/>
      <c r="BD904" s="52"/>
      <c r="BE904" s="52"/>
      <c r="BF904" s="52"/>
      <c r="BG904" s="52"/>
      <c r="BH904" s="52"/>
      <c r="BI904" s="52"/>
      <c r="BJ904" s="52"/>
      <c r="BK904" s="52"/>
      <c r="BL904" s="52"/>
      <c r="BM904" s="52"/>
      <c r="BN904" s="52"/>
      <c r="BO904" s="52"/>
      <c r="BP904" s="52"/>
      <c r="BQ904" s="52"/>
      <c r="BR904" s="52"/>
      <c r="BS904" s="52"/>
      <c r="BT904" s="52"/>
      <c r="BU904" s="52"/>
      <c r="BV904" s="52"/>
      <c r="BW904" s="52"/>
      <c r="BX904" s="52"/>
      <c r="BY904" s="52"/>
      <c r="BZ904" s="52"/>
      <c r="CA904" s="52"/>
      <c r="CB904" s="52"/>
      <c r="CC904" s="52"/>
      <c r="CD904" s="52"/>
      <c r="CE904" s="52"/>
      <c r="CF904" s="52"/>
      <c r="CG904" s="52"/>
      <c r="CH904" s="52"/>
      <c r="CI904" s="52"/>
      <c r="CJ904" s="52"/>
      <c r="CK904" s="52"/>
      <c r="CL904" s="52"/>
      <c r="CM904" s="52"/>
      <c r="CN904" s="52"/>
      <c r="CO904" s="52"/>
      <c r="CP904" s="52"/>
      <c r="CQ904" s="52"/>
      <c r="CR904" s="52"/>
      <c r="CS904" s="52"/>
      <c r="CT904" s="52"/>
      <c r="CU904" s="52"/>
      <c r="CV904" s="52"/>
      <c r="CW904" s="52"/>
      <c r="CX904" s="52"/>
    </row>
    <row r="905" spans="3:102" ht="15">
      <c r="C905" s="52"/>
      <c r="D905" s="52"/>
      <c r="E905" s="52"/>
      <c r="F905" s="52"/>
      <c r="G905" s="52"/>
      <c r="H905" s="52"/>
      <c r="I905" s="52"/>
      <c r="J905" s="52"/>
      <c r="K905" s="52"/>
      <c r="L905" s="52"/>
      <c r="M905" s="52"/>
      <c r="N905" s="52"/>
      <c r="O905" s="110"/>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c r="BA905" s="52"/>
      <c r="BB905" s="52"/>
      <c r="BC905" s="52"/>
      <c r="BD905" s="52"/>
      <c r="BE905" s="52"/>
      <c r="BF905" s="52"/>
      <c r="BG905" s="52"/>
      <c r="BH905" s="52"/>
      <c r="BI905" s="52"/>
      <c r="BJ905" s="52"/>
      <c r="BK905" s="52"/>
      <c r="BL905" s="52"/>
      <c r="BM905" s="52"/>
      <c r="BN905" s="52"/>
      <c r="BO905" s="52"/>
      <c r="BP905" s="52"/>
      <c r="BQ905" s="52"/>
      <c r="BR905" s="52"/>
      <c r="BS905" s="52"/>
      <c r="BT905" s="52"/>
      <c r="BU905" s="52"/>
      <c r="BV905" s="52"/>
      <c r="BW905" s="52"/>
      <c r="BX905" s="52"/>
      <c r="BY905" s="52"/>
      <c r="BZ905" s="52"/>
      <c r="CA905" s="52"/>
      <c r="CB905" s="52"/>
      <c r="CC905" s="52"/>
      <c r="CD905" s="52"/>
      <c r="CE905" s="52"/>
      <c r="CF905" s="52"/>
      <c r="CG905" s="52"/>
      <c r="CH905" s="52"/>
      <c r="CI905" s="52"/>
      <c r="CJ905" s="52"/>
      <c r="CK905" s="52"/>
      <c r="CL905" s="52"/>
      <c r="CM905" s="52"/>
      <c r="CN905" s="52"/>
      <c r="CO905" s="52"/>
      <c r="CP905" s="52"/>
      <c r="CQ905" s="52"/>
      <c r="CR905" s="52"/>
      <c r="CS905" s="52"/>
      <c r="CT905" s="52"/>
      <c r="CU905" s="52"/>
      <c r="CV905" s="52"/>
      <c r="CW905" s="52"/>
      <c r="CX905" s="52"/>
    </row>
    <row r="906" spans="3:102" ht="15">
      <c r="C906" s="52"/>
      <c r="D906" s="52"/>
      <c r="E906" s="52"/>
      <c r="F906" s="52"/>
      <c r="G906" s="52"/>
      <c r="H906" s="52"/>
      <c r="I906" s="52"/>
      <c r="J906" s="52"/>
      <c r="K906" s="52"/>
      <c r="L906" s="52"/>
      <c r="M906" s="52"/>
      <c r="N906" s="52"/>
      <c r="O906" s="110"/>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c r="BA906" s="52"/>
      <c r="BB906" s="52"/>
      <c r="BC906" s="52"/>
      <c r="BD906" s="52"/>
      <c r="BE906" s="52"/>
      <c r="BF906" s="52"/>
      <c r="BG906" s="52"/>
      <c r="BH906" s="52"/>
      <c r="BI906" s="52"/>
      <c r="BJ906" s="52"/>
      <c r="BK906" s="52"/>
      <c r="BL906" s="52"/>
      <c r="BM906" s="52"/>
      <c r="BN906" s="52"/>
      <c r="BO906" s="52"/>
      <c r="BP906" s="52"/>
      <c r="BQ906" s="52"/>
      <c r="BR906" s="52"/>
      <c r="BS906" s="52"/>
      <c r="BT906" s="52"/>
      <c r="BU906" s="52"/>
      <c r="BV906" s="52"/>
      <c r="BW906" s="52"/>
      <c r="BX906" s="52"/>
      <c r="BY906" s="52"/>
      <c r="BZ906" s="52"/>
      <c r="CA906" s="52"/>
      <c r="CB906" s="52"/>
      <c r="CC906" s="52"/>
      <c r="CD906" s="52"/>
      <c r="CE906" s="52"/>
      <c r="CF906" s="52"/>
      <c r="CG906" s="52"/>
      <c r="CH906" s="52"/>
      <c r="CI906" s="52"/>
      <c r="CJ906" s="52"/>
      <c r="CK906" s="52"/>
      <c r="CL906" s="52"/>
      <c r="CM906" s="52"/>
      <c r="CN906" s="52"/>
      <c r="CO906" s="52"/>
      <c r="CP906" s="52"/>
      <c r="CQ906" s="52"/>
      <c r="CR906" s="52"/>
      <c r="CS906" s="52"/>
      <c r="CT906" s="52"/>
      <c r="CU906" s="52"/>
      <c r="CV906" s="52"/>
      <c r="CW906" s="52"/>
      <c r="CX906" s="52"/>
    </row>
    <row r="907" spans="3:102" ht="15">
      <c r="C907" s="52"/>
      <c r="D907" s="52"/>
      <c r="E907" s="52"/>
      <c r="F907" s="52"/>
      <c r="G907" s="52"/>
      <c r="H907" s="52"/>
      <c r="I907" s="52"/>
      <c r="J907" s="52"/>
      <c r="K907" s="52"/>
      <c r="L907" s="52"/>
      <c r="M907" s="52"/>
      <c r="N907" s="52"/>
      <c r="O907" s="110"/>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c r="BA907" s="52"/>
      <c r="BB907" s="52"/>
      <c r="BC907" s="52"/>
      <c r="BD907" s="52"/>
      <c r="BE907" s="52"/>
      <c r="BF907" s="52"/>
      <c r="BG907" s="52"/>
      <c r="BH907" s="52"/>
      <c r="BI907" s="52"/>
      <c r="BJ907" s="52"/>
      <c r="BK907" s="52"/>
      <c r="BL907" s="52"/>
      <c r="BM907" s="52"/>
      <c r="BN907" s="52"/>
      <c r="BO907" s="52"/>
      <c r="BP907" s="52"/>
      <c r="BQ907" s="52"/>
      <c r="BR907" s="52"/>
      <c r="BS907" s="52"/>
      <c r="BT907" s="52"/>
      <c r="BU907" s="52"/>
      <c r="BV907" s="52"/>
      <c r="BW907" s="52"/>
      <c r="BX907" s="52"/>
      <c r="BY907" s="52"/>
      <c r="BZ907" s="52"/>
      <c r="CA907" s="52"/>
      <c r="CB907" s="52"/>
      <c r="CC907" s="52"/>
      <c r="CD907" s="52"/>
      <c r="CE907" s="52"/>
      <c r="CF907" s="52"/>
      <c r="CG907" s="52"/>
      <c r="CH907" s="52"/>
      <c r="CI907" s="52"/>
      <c r="CJ907" s="52"/>
      <c r="CK907" s="52"/>
      <c r="CL907" s="52"/>
      <c r="CM907" s="52"/>
      <c r="CN907" s="52"/>
      <c r="CO907" s="52"/>
      <c r="CP907" s="52"/>
      <c r="CQ907" s="52"/>
      <c r="CR907" s="52"/>
      <c r="CS907" s="52"/>
      <c r="CT907" s="52"/>
      <c r="CU907" s="52"/>
      <c r="CV907" s="52"/>
      <c r="CW907" s="52"/>
      <c r="CX907" s="52"/>
    </row>
    <row r="908" spans="3:102" ht="15">
      <c r="C908" s="52"/>
      <c r="D908" s="52"/>
      <c r="E908" s="52"/>
      <c r="F908" s="52"/>
      <c r="G908" s="52"/>
      <c r="H908" s="52"/>
      <c r="I908" s="52"/>
      <c r="J908" s="52"/>
      <c r="K908" s="52"/>
      <c r="L908" s="52"/>
      <c r="M908" s="52"/>
      <c r="N908" s="52"/>
      <c r="O908" s="110"/>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c r="BA908" s="52"/>
      <c r="BB908" s="52"/>
      <c r="BC908" s="52"/>
      <c r="BD908" s="52"/>
      <c r="BE908" s="52"/>
      <c r="BF908" s="52"/>
      <c r="BG908" s="52"/>
      <c r="BH908" s="52"/>
      <c r="BI908" s="52"/>
      <c r="BJ908" s="52"/>
      <c r="BK908" s="52"/>
      <c r="BL908" s="52"/>
      <c r="BM908" s="52"/>
      <c r="BN908" s="52"/>
      <c r="BO908" s="52"/>
      <c r="BP908" s="52"/>
      <c r="BQ908" s="52"/>
      <c r="BR908" s="52"/>
      <c r="BS908" s="52"/>
      <c r="BT908" s="52"/>
      <c r="BU908" s="52"/>
      <c r="BV908" s="52"/>
      <c r="BW908" s="52"/>
      <c r="BX908" s="52"/>
      <c r="BY908" s="52"/>
      <c r="BZ908" s="52"/>
      <c r="CA908" s="52"/>
      <c r="CB908" s="52"/>
      <c r="CC908" s="52"/>
      <c r="CD908" s="52"/>
      <c r="CE908" s="52"/>
      <c r="CF908" s="52"/>
      <c r="CG908" s="52"/>
      <c r="CH908" s="52"/>
      <c r="CI908" s="52"/>
      <c r="CJ908" s="52"/>
      <c r="CK908" s="52"/>
      <c r="CL908" s="52"/>
      <c r="CM908" s="52"/>
      <c r="CN908" s="52"/>
      <c r="CO908" s="52"/>
      <c r="CP908" s="52"/>
      <c r="CQ908" s="52"/>
      <c r="CR908" s="52"/>
      <c r="CS908" s="52"/>
      <c r="CT908" s="52"/>
      <c r="CU908" s="52"/>
      <c r="CV908" s="52"/>
      <c r="CW908" s="52"/>
      <c r="CX908" s="52"/>
    </row>
    <row r="909" spans="3:102" ht="15">
      <c r="C909" s="52"/>
      <c r="D909" s="52"/>
      <c r="E909" s="52"/>
      <c r="F909" s="52"/>
      <c r="G909" s="52"/>
      <c r="H909" s="52"/>
      <c r="I909" s="52"/>
      <c r="J909" s="52"/>
      <c r="K909" s="52"/>
      <c r="L909" s="52"/>
      <c r="M909" s="52"/>
      <c r="N909" s="52"/>
      <c r="O909" s="110"/>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c r="BA909" s="52"/>
      <c r="BB909" s="52"/>
      <c r="BC909" s="52"/>
      <c r="BD909" s="52"/>
      <c r="BE909" s="52"/>
      <c r="BF909" s="52"/>
      <c r="BG909" s="52"/>
      <c r="BH909" s="52"/>
      <c r="BI909" s="52"/>
      <c r="BJ909" s="52"/>
      <c r="BK909" s="52"/>
      <c r="BL909" s="52"/>
      <c r="BM909" s="52"/>
      <c r="BN909" s="52"/>
      <c r="BO909" s="52"/>
      <c r="BP909" s="52"/>
      <c r="BQ909" s="52"/>
      <c r="BR909" s="52"/>
      <c r="BS909" s="52"/>
      <c r="BT909" s="52"/>
      <c r="BU909" s="52"/>
      <c r="BV909" s="52"/>
      <c r="BW909" s="52"/>
      <c r="BX909" s="52"/>
      <c r="BY909" s="52"/>
      <c r="BZ909" s="52"/>
      <c r="CA909" s="52"/>
      <c r="CB909" s="52"/>
      <c r="CC909" s="52"/>
      <c r="CD909" s="52"/>
      <c r="CE909" s="52"/>
      <c r="CF909" s="52"/>
      <c r="CG909" s="52"/>
      <c r="CH909" s="52"/>
      <c r="CI909" s="52"/>
      <c r="CJ909" s="52"/>
      <c r="CK909" s="52"/>
      <c r="CL909" s="52"/>
      <c r="CM909" s="52"/>
      <c r="CN909" s="52"/>
      <c r="CO909" s="52"/>
      <c r="CP909" s="52"/>
      <c r="CQ909" s="52"/>
      <c r="CR909" s="52"/>
      <c r="CS909" s="52"/>
      <c r="CT909" s="52"/>
      <c r="CU909" s="52"/>
      <c r="CV909" s="52"/>
      <c r="CW909" s="52"/>
      <c r="CX909" s="52"/>
    </row>
    <row r="910" spans="3:102" ht="15">
      <c r="C910" s="52"/>
      <c r="D910" s="52"/>
      <c r="E910" s="52"/>
      <c r="F910" s="52"/>
      <c r="G910" s="52"/>
      <c r="H910" s="52"/>
      <c r="I910" s="52"/>
      <c r="J910" s="52"/>
      <c r="K910" s="52"/>
      <c r="L910" s="52"/>
      <c r="M910" s="52"/>
      <c r="N910" s="52"/>
      <c r="O910" s="110"/>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c r="BA910" s="52"/>
      <c r="BB910" s="52"/>
      <c r="BC910" s="52"/>
      <c r="BD910" s="52"/>
      <c r="BE910" s="52"/>
      <c r="BF910" s="52"/>
      <c r="BG910" s="52"/>
      <c r="BH910" s="52"/>
      <c r="BI910" s="52"/>
      <c r="BJ910" s="52"/>
      <c r="BK910" s="52"/>
      <c r="BL910" s="52"/>
      <c r="BM910" s="52"/>
      <c r="BN910" s="52"/>
      <c r="BO910" s="52"/>
      <c r="BP910" s="52"/>
      <c r="BQ910" s="52"/>
      <c r="BR910" s="52"/>
      <c r="BS910" s="52"/>
      <c r="BT910" s="52"/>
      <c r="BU910" s="52"/>
      <c r="BV910" s="52"/>
      <c r="BW910" s="52"/>
      <c r="BX910" s="52"/>
      <c r="BY910" s="52"/>
      <c r="BZ910" s="52"/>
      <c r="CA910" s="52"/>
      <c r="CB910" s="52"/>
      <c r="CC910" s="52"/>
      <c r="CD910" s="52"/>
      <c r="CE910" s="52"/>
      <c r="CF910" s="52"/>
      <c r="CG910" s="52"/>
      <c r="CH910" s="52"/>
      <c r="CI910" s="52"/>
      <c r="CJ910" s="52"/>
      <c r="CK910" s="52"/>
      <c r="CL910" s="52"/>
      <c r="CM910" s="52"/>
      <c r="CN910" s="52"/>
      <c r="CO910" s="52"/>
      <c r="CP910" s="52"/>
      <c r="CQ910" s="52"/>
      <c r="CR910" s="52"/>
      <c r="CS910" s="52"/>
      <c r="CT910" s="52"/>
      <c r="CU910" s="52"/>
      <c r="CV910" s="52"/>
      <c r="CW910" s="52"/>
      <c r="CX910" s="52"/>
    </row>
    <row r="911" spans="3:102" ht="15">
      <c r="C911" s="52"/>
      <c r="D911" s="52"/>
      <c r="E911" s="52"/>
      <c r="F911" s="52"/>
      <c r="G911" s="52"/>
      <c r="H911" s="52"/>
      <c r="I911" s="52"/>
      <c r="J911" s="52"/>
      <c r="K911" s="52"/>
      <c r="L911" s="52"/>
      <c r="M911" s="52"/>
      <c r="N911" s="52"/>
      <c r="O911" s="110"/>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c r="BA911" s="52"/>
      <c r="BB911" s="52"/>
      <c r="BC911" s="52"/>
      <c r="BD911" s="52"/>
      <c r="BE911" s="52"/>
      <c r="BF911" s="52"/>
      <c r="BG911" s="52"/>
      <c r="BH911" s="52"/>
      <c r="BI911" s="52"/>
      <c r="BJ911" s="52"/>
      <c r="BK911" s="52"/>
      <c r="BL911" s="52"/>
      <c r="BM911" s="52"/>
      <c r="BN911" s="52"/>
      <c r="BO911" s="52"/>
      <c r="BP911" s="52"/>
      <c r="BQ911" s="52"/>
      <c r="BR911" s="52"/>
      <c r="BS911" s="52"/>
      <c r="BT911" s="52"/>
      <c r="BU911" s="52"/>
      <c r="BV911" s="52"/>
      <c r="BW911" s="52"/>
      <c r="BX911" s="52"/>
      <c r="BY911" s="52"/>
      <c r="BZ911" s="52"/>
      <c r="CA911" s="52"/>
      <c r="CB911" s="52"/>
      <c r="CC911" s="52"/>
      <c r="CD911" s="52"/>
      <c r="CE911" s="52"/>
      <c r="CF911" s="52"/>
      <c r="CG911" s="52"/>
      <c r="CH911" s="52"/>
      <c r="CI911" s="52"/>
      <c r="CJ911" s="52"/>
      <c r="CK911" s="52"/>
      <c r="CL911" s="52"/>
      <c r="CM911" s="52"/>
      <c r="CN911" s="52"/>
      <c r="CO911" s="52"/>
      <c r="CP911" s="52"/>
      <c r="CQ911" s="52"/>
      <c r="CR911" s="52"/>
      <c r="CS911" s="52"/>
      <c r="CT911" s="52"/>
      <c r="CU911" s="52"/>
      <c r="CV911" s="52"/>
      <c r="CW911" s="52"/>
      <c r="CX911" s="52"/>
    </row>
    <row r="912" spans="3:102" ht="15">
      <c r="C912" s="52"/>
      <c r="D912" s="52"/>
      <c r="E912" s="52"/>
      <c r="F912" s="52"/>
      <c r="G912" s="52"/>
      <c r="H912" s="52"/>
      <c r="I912" s="52"/>
      <c r="J912" s="52"/>
      <c r="K912" s="52"/>
      <c r="L912" s="52"/>
      <c r="M912" s="52"/>
      <c r="N912" s="52"/>
      <c r="O912" s="110"/>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c r="BA912" s="52"/>
      <c r="BB912" s="52"/>
      <c r="BC912" s="52"/>
      <c r="BD912" s="52"/>
      <c r="BE912" s="52"/>
      <c r="BF912" s="52"/>
      <c r="BG912" s="52"/>
      <c r="BH912" s="52"/>
      <c r="BI912" s="52"/>
      <c r="BJ912" s="52"/>
      <c r="BK912" s="52"/>
      <c r="BL912" s="52"/>
      <c r="BM912" s="52"/>
      <c r="BN912" s="52"/>
      <c r="BO912" s="52"/>
      <c r="BP912" s="52"/>
      <c r="BQ912" s="52"/>
      <c r="BR912" s="52"/>
      <c r="BS912" s="52"/>
      <c r="BT912" s="52"/>
      <c r="BU912" s="52"/>
      <c r="BV912" s="52"/>
      <c r="BW912" s="52"/>
      <c r="BX912" s="52"/>
      <c r="BY912" s="52"/>
      <c r="BZ912" s="52"/>
      <c r="CA912" s="52"/>
      <c r="CB912" s="52"/>
      <c r="CC912" s="52"/>
      <c r="CD912" s="52"/>
      <c r="CE912" s="52"/>
      <c r="CF912" s="52"/>
      <c r="CG912" s="52"/>
      <c r="CH912" s="52"/>
      <c r="CI912" s="52"/>
      <c r="CJ912" s="52"/>
      <c r="CK912" s="52"/>
      <c r="CL912" s="52"/>
      <c r="CM912" s="52"/>
      <c r="CN912" s="52"/>
      <c r="CO912" s="52"/>
      <c r="CP912" s="52"/>
      <c r="CQ912" s="52"/>
      <c r="CR912" s="52"/>
      <c r="CS912" s="52"/>
      <c r="CT912" s="52"/>
      <c r="CU912" s="52"/>
      <c r="CV912" s="52"/>
      <c r="CW912" s="52"/>
      <c r="CX912" s="52"/>
    </row>
    <row r="913" spans="3:102" ht="15">
      <c r="C913" s="52"/>
      <c r="D913" s="52"/>
      <c r="E913" s="52"/>
      <c r="F913" s="52"/>
      <c r="G913" s="52"/>
      <c r="H913" s="52"/>
      <c r="I913" s="52"/>
      <c r="J913" s="52"/>
      <c r="K913" s="52"/>
      <c r="L913" s="52"/>
      <c r="M913" s="52"/>
      <c r="N913" s="52"/>
      <c r="O913" s="110"/>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c r="BA913" s="52"/>
      <c r="BB913" s="52"/>
      <c r="BC913" s="52"/>
      <c r="BD913" s="52"/>
      <c r="BE913" s="52"/>
      <c r="BF913" s="52"/>
      <c r="BG913" s="52"/>
      <c r="BH913" s="52"/>
      <c r="BI913" s="52"/>
      <c r="BJ913" s="52"/>
      <c r="BK913" s="52"/>
      <c r="BL913" s="52"/>
      <c r="BM913" s="52"/>
      <c r="BN913" s="52"/>
      <c r="BO913" s="52"/>
      <c r="BP913" s="52"/>
      <c r="BQ913" s="52"/>
      <c r="BR913" s="52"/>
      <c r="BS913" s="52"/>
      <c r="BT913" s="52"/>
      <c r="BU913" s="52"/>
      <c r="BV913" s="52"/>
      <c r="BW913" s="52"/>
      <c r="BX913" s="52"/>
      <c r="BY913" s="52"/>
      <c r="BZ913" s="52"/>
      <c r="CA913" s="52"/>
      <c r="CB913" s="52"/>
      <c r="CC913" s="52"/>
      <c r="CD913" s="52"/>
      <c r="CE913" s="52"/>
      <c r="CF913" s="52"/>
      <c r="CG913" s="52"/>
      <c r="CH913" s="52"/>
      <c r="CI913" s="52"/>
      <c r="CJ913" s="52"/>
      <c r="CK913" s="52"/>
      <c r="CL913" s="52"/>
      <c r="CM913" s="52"/>
      <c r="CN913" s="52"/>
      <c r="CO913" s="52"/>
      <c r="CP913" s="52"/>
      <c r="CQ913" s="52"/>
      <c r="CR913" s="52"/>
      <c r="CS913" s="52"/>
      <c r="CT913" s="52"/>
      <c r="CU913" s="52"/>
      <c r="CV913" s="52"/>
      <c r="CW913" s="52"/>
      <c r="CX913" s="52"/>
    </row>
    <row r="914" spans="3:102" ht="15">
      <c r="C914" s="52"/>
      <c r="D914" s="52"/>
      <c r="E914" s="52"/>
      <c r="F914" s="52"/>
      <c r="G914" s="52"/>
      <c r="H914" s="52"/>
      <c r="I914" s="52"/>
      <c r="J914" s="52"/>
      <c r="K914" s="52"/>
      <c r="L914" s="52"/>
      <c r="M914" s="52"/>
      <c r="N914" s="52"/>
      <c r="O914" s="110"/>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c r="BA914" s="52"/>
      <c r="BB914" s="52"/>
      <c r="BC914" s="52"/>
      <c r="BD914" s="52"/>
      <c r="BE914" s="52"/>
      <c r="BF914" s="52"/>
      <c r="BG914" s="52"/>
      <c r="BH914" s="52"/>
      <c r="BI914" s="52"/>
      <c r="BJ914" s="52"/>
      <c r="BK914" s="52"/>
      <c r="BL914" s="52"/>
      <c r="BM914" s="52"/>
      <c r="BN914" s="52"/>
      <c r="BO914" s="52"/>
      <c r="BP914" s="52"/>
      <c r="BQ914" s="52"/>
      <c r="BR914" s="52"/>
      <c r="BS914" s="52"/>
      <c r="BT914" s="52"/>
      <c r="BU914" s="52"/>
      <c r="BV914" s="52"/>
      <c r="BW914" s="52"/>
      <c r="BX914" s="52"/>
      <c r="BY914" s="52"/>
      <c r="BZ914" s="52"/>
      <c r="CA914" s="52"/>
      <c r="CB914" s="52"/>
      <c r="CC914" s="52"/>
      <c r="CD914" s="52"/>
      <c r="CE914" s="52"/>
      <c r="CF914" s="52"/>
      <c r="CG914" s="52"/>
      <c r="CH914" s="52"/>
      <c r="CI914" s="52"/>
      <c r="CJ914" s="52"/>
      <c r="CK914" s="52"/>
      <c r="CL914" s="52"/>
      <c r="CM914" s="52"/>
      <c r="CN914" s="52"/>
      <c r="CO914" s="52"/>
      <c r="CP914" s="52"/>
      <c r="CQ914" s="52"/>
      <c r="CR914" s="52"/>
      <c r="CS914" s="52"/>
      <c r="CT914" s="52"/>
      <c r="CU914" s="52"/>
      <c r="CV914" s="52"/>
      <c r="CW914" s="52"/>
      <c r="CX914" s="52"/>
    </row>
    <row r="915" spans="3:102" ht="15">
      <c r="C915" s="52"/>
      <c r="D915" s="52"/>
      <c r="E915" s="52"/>
      <c r="F915" s="52"/>
      <c r="G915" s="52"/>
      <c r="H915" s="52"/>
      <c r="I915" s="52"/>
      <c r="J915" s="52"/>
      <c r="K915" s="52"/>
      <c r="L915" s="52"/>
      <c r="M915" s="52"/>
      <c r="N915" s="52"/>
      <c r="O915" s="110"/>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c r="BA915" s="52"/>
      <c r="BB915" s="52"/>
      <c r="BC915" s="52"/>
      <c r="BD915" s="52"/>
      <c r="BE915" s="52"/>
      <c r="BF915" s="52"/>
      <c r="BG915" s="52"/>
      <c r="BH915" s="52"/>
      <c r="BI915" s="52"/>
      <c r="BJ915" s="52"/>
      <c r="BK915" s="52"/>
      <c r="BL915" s="52"/>
      <c r="BM915" s="52"/>
      <c r="BN915" s="52"/>
      <c r="BO915" s="52"/>
      <c r="BP915" s="52"/>
      <c r="BQ915" s="52"/>
      <c r="BR915" s="52"/>
      <c r="BS915" s="52"/>
      <c r="BT915" s="52"/>
      <c r="BU915" s="52"/>
      <c r="BV915" s="52"/>
      <c r="BW915" s="52"/>
      <c r="BX915" s="52"/>
      <c r="BY915" s="52"/>
      <c r="BZ915" s="52"/>
      <c r="CA915" s="52"/>
      <c r="CB915" s="52"/>
      <c r="CC915" s="52"/>
      <c r="CD915" s="52"/>
      <c r="CE915" s="52"/>
      <c r="CF915" s="52"/>
      <c r="CG915" s="52"/>
      <c r="CH915" s="52"/>
      <c r="CI915" s="52"/>
      <c r="CJ915" s="52"/>
      <c r="CK915" s="52"/>
      <c r="CL915" s="52"/>
      <c r="CM915" s="52"/>
      <c r="CN915" s="52"/>
      <c r="CO915" s="52"/>
      <c r="CP915" s="52"/>
      <c r="CQ915" s="52"/>
      <c r="CR915" s="52"/>
      <c r="CS915" s="52"/>
      <c r="CT915" s="52"/>
      <c r="CU915" s="52"/>
      <c r="CV915" s="52"/>
      <c r="CW915" s="52"/>
      <c r="CX915" s="52"/>
    </row>
    <row r="916" spans="3:102" ht="15">
      <c r="C916" s="52"/>
      <c r="D916" s="52"/>
      <c r="E916" s="52"/>
      <c r="F916" s="52"/>
      <c r="G916" s="52"/>
      <c r="H916" s="52"/>
      <c r="I916" s="52"/>
      <c r="J916" s="52"/>
      <c r="K916" s="52"/>
      <c r="L916" s="52"/>
      <c r="M916" s="52"/>
      <c r="N916" s="52"/>
      <c r="O916" s="110"/>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c r="BC916" s="52"/>
      <c r="BD916" s="52"/>
      <c r="BE916" s="52"/>
      <c r="BF916" s="52"/>
      <c r="BG916" s="52"/>
      <c r="BH916" s="52"/>
      <c r="BI916" s="52"/>
      <c r="BJ916" s="52"/>
      <c r="BK916" s="52"/>
      <c r="BL916" s="52"/>
      <c r="BM916" s="52"/>
      <c r="BN916" s="52"/>
      <c r="BO916" s="52"/>
      <c r="BP916" s="52"/>
      <c r="BQ916" s="52"/>
      <c r="BR916" s="52"/>
      <c r="BS916" s="52"/>
      <c r="BT916" s="52"/>
      <c r="BU916" s="52"/>
      <c r="BV916" s="52"/>
      <c r="BW916" s="52"/>
      <c r="BX916" s="52"/>
      <c r="BY916" s="52"/>
      <c r="BZ916" s="52"/>
      <c r="CA916" s="52"/>
      <c r="CB916" s="52"/>
      <c r="CC916" s="52"/>
      <c r="CD916" s="52"/>
      <c r="CE916" s="52"/>
      <c r="CF916" s="52"/>
      <c r="CG916" s="52"/>
      <c r="CH916" s="52"/>
      <c r="CI916" s="52"/>
      <c r="CJ916" s="52"/>
      <c r="CK916" s="52"/>
      <c r="CL916" s="52"/>
      <c r="CM916" s="52"/>
      <c r="CN916" s="52"/>
      <c r="CO916" s="52"/>
      <c r="CP916" s="52"/>
      <c r="CQ916" s="52"/>
      <c r="CR916" s="52"/>
      <c r="CS916" s="52"/>
      <c r="CT916" s="52"/>
      <c r="CU916" s="52"/>
      <c r="CV916" s="52"/>
      <c r="CW916" s="52"/>
      <c r="CX916" s="52"/>
    </row>
    <row r="917" spans="3:102" ht="15">
      <c r="C917" s="52"/>
      <c r="D917" s="52"/>
      <c r="E917" s="52"/>
      <c r="F917" s="52"/>
      <c r="G917" s="52"/>
      <c r="H917" s="52"/>
      <c r="I917" s="52"/>
      <c r="J917" s="52"/>
      <c r="K917" s="52"/>
      <c r="L917" s="52"/>
      <c r="M917" s="52"/>
      <c r="N917" s="52"/>
      <c r="O917" s="110"/>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c r="BC917" s="52"/>
      <c r="BD917" s="52"/>
      <c r="BE917" s="52"/>
      <c r="BF917" s="52"/>
      <c r="BG917" s="52"/>
      <c r="BH917" s="52"/>
      <c r="BI917" s="52"/>
      <c r="BJ917" s="52"/>
      <c r="BK917" s="52"/>
      <c r="BL917" s="52"/>
      <c r="BM917" s="52"/>
      <c r="BN917" s="52"/>
      <c r="BO917" s="52"/>
      <c r="BP917" s="52"/>
      <c r="BQ917" s="52"/>
      <c r="BR917" s="52"/>
      <c r="BS917" s="52"/>
      <c r="BT917" s="52"/>
      <c r="BU917" s="52"/>
      <c r="BV917" s="52"/>
      <c r="BW917" s="52"/>
      <c r="BX917" s="52"/>
      <c r="BY917" s="52"/>
      <c r="BZ917" s="52"/>
      <c r="CA917" s="52"/>
      <c r="CB917" s="52"/>
      <c r="CC917" s="52"/>
      <c r="CD917" s="52"/>
      <c r="CE917" s="52"/>
      <c r="CF917" s="52"/>
      <c r="CG917" s="52"/>
      <c r="CH917" s="52"/>
      <c r="CI917" s="52"/>
      <c r="CJ917" s="52"/>
      <c r="CK917" s="52"/>
      <c r="CL917" s="52"/>
      <c r="CM917" s="52"/>
      <c r="CN917" s="52"/>
      <c r="CO917" s="52"/>
      <c r="CP917" s="52"/>
      <c r="CQ917" s="52"/>
      <c r="CR917" s="52"/>
      <c r="CS917" s="52"/>
      <c r="CT917" s="52"/>
      <c r="CU917" s="52"/>
      <c r="CV917" s="52"/>
      <c r="CW917" s="52"/>
      <c r="CX917" s="52"/>
    </row>
    <row r="918" spans="3:102" ht="15">
      <c r="C918" s="52"/>
      <c r="D918" s="52"/>
      <c r="E918" s="52"/>
      <c r="F918" s="52"/>
      <c r="G918" s="52"/>
      <c r="H918" s="52"/>
      <c r="I918" s="52"/>
      <c r="J918" s="52"/>
      <c r="K918" s="52"/>
      <c r="L918" s="52"/>
      <c r="M918" s="52"/>
      <c r="N918" s="52"/>
      <c r="O918" s="110"/>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c r="BA918" s="52"/>
      <c r="BB918" s="52"/>
      <c r="BC918" s="52"/>
      <c r="BD918" s="52"/>
      <c r="BE918" s="52"/>
      <c r="BF918" s="52"/>
      <c r="BG918" s="52"/>
      <c r="BH918" s="52"/>
      <c r="BI918" s="52"/>
      <c r="BJ918" s="52"/>
      <c r="BK918" s="52"/>
      <c r="BL918" s="52"/>
      <c r="BM918" s="52"/>
      <c r="BN918" s="52"/>
      <c r="BO918" s="52"/>
      <c r="BP918" s="52"/>
      <c r="BQ918" s="52"/>
      <c r="BR918" s="52"/>
      <c r="BS918" s="52"/>
      <c r="BT918" s="52"/>
      <c r="BU918" s="52"/>
      <c r="BV918" s="52"/>
      <c r="BW918" s="52"/>
      <c r="BX918" s="52"/>
      <c r="BY918" s="52"/>
      <c r="BZ918" s="52"/>
      <c r="CA918" s="52"/>
      <c r="CB918" s="52"/>
      <c r="CC918" s="52"/>
      <c r="CD918" s="52"/>
      <c r="CE918" s="52"/>
      <c r="CF918" s="52"/>
      <c r="CG918" s="52"/>
      <c r="CH918" s="52"/>
      <c r="CI918" s="52"/>
      <c r="CJ918" s="52"/>
      <c r="CK918" s="52"/>
      <c r="CL918" s="52"/>
      <c r="CM918" s="52"/>
      <c r="CN918" s="52"/>
      <c r="CO918" s="52"/>
      <c r="CP918" s="52"/>
      <c r="CQ918" s="52"/>
      <c r="CR918" s="52"/>
      <c r="CS918" s="52"/>
      <c r="CT918" s="52"/>
      <c r="CU918" s="52"/>
      <c r="CV918" s="52"/>
      <c r="CW918" s="52"/>
      <c r="CX918" s="52"/>
    </row>
    <row r="919" spans="3:102" ht="15">
      <c r="C919" s="52"/>
      <c r="D919" s="52"/>
      <c r="E919" s="52"/>
      <c r="F919" s="52"/>
      <c r="G919" s="52"/>
      <c r="H919" s="52"/>
      <c r="I919" s="52"/>
      <c r="J919" s="52"/>
      <c r="K919" s="52"/>
      <c r="L919" s="52"/>
      <c r="M919" s="52"/>
      <c r="N919" s="52"/>
      <c r="O919" s="110"/>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c r="BA919" s="52"/>
      <c r="BB919" s="52"/>
      <c r="BC919" s="52"/>
      <c r="BD919" s="52"/>
      <c r="BE919" s="52"/>
      <c r="BF919" s="52"/>
      <c r="BG919" s="52"/>
      <c r="BH919" s="52"/>
      <c r="BI919" s="52"/>
      <c r="BJ919" s="52"/>
      <c r="BK919" s="52"/>
      <c r="BL919" s="52"/>
      <c r="BM919" s="52"/>
      <c r="BN919" s="52"/>
      <c r="BO919" s="52"/>
      <c r="BP919" s="52"/>
      <c r="BQ919" s="52"/>
      <c r="BR919" s="52"/>
      <c r="BS919" s="52"/>
      <c r="BT919" s="52"/>
      <c r="BU919" s="52"/>
      <c r="BV919" s="52"/>
      <c r="BW919" s="52"/>
      <c r="BX919" s="52"/>
      <c r="BY919" s="52"/>
      <c r="BZ919" s="52"/>
      <c r="CA919" s="52"/>
      <c r="CB919" s="52"/>
      <c r="CC919" s="52"/>
      <c r="CD919" s="52"/>
      <c r="CE919" s="52"/>
      <c r="CF919" s="52"/>
      <c r="CG919" s="52"/>
      <c r="CH919" s="52"/>
      <c r="CI919" s="52"/>
      <c r="CJ919" s="52"/>
      <c r="CK919" s="52"/>
      <c r="CL919" s="52"/>
      <c r="CM919" s="52"/>
      <c r="CN919" s="52"/>
      <c r="CO919" s="52"/>
      <c r="CP919" s="52"/>
      <c r="CQ919" s="52"/>
      <c r="CR919" s="52"/>
      <c r="CS919" s="52"/>
      <c r="CT919" s="52"/>
      <c r="CU919" s="52"/>
      <c r="CV919" s="52"/>
      <c r="CW919" s="52"/>
      <c r="CX919" s="52"/>
    </row>
    <row r="920" spans="3:102" ht="15">
      <c r="C920" s="52"/>
      <c r="D920" s="52"/>
      <c r="E920" s="52"/>
      <c r="F920" s="52"/>
      <c r="G920" s="52"/>
      <c r="H920" s="52"/>
      <c r="I920" s="52"/>
      <c r="J920" s="52"/>
      <c r="K920" s="52"/>
      <c r="L920" s="52"/>
      <c r="M920" s="52"/>
      <c r="N920" s="52"/>
      <c r="O920" s="110"/>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c r="BA920" s="52"/>
      <c r="BB920" s="52"/>
      <c r="BC920" s="52"/>
      <c r="BD920" s="52"/>
      <c r="BE920" s="52"/>
      <c r="BF920" s="52"/>
      <c r="BG920" s="52"/>
      <c r="BH920" s="52"/>
      <c r="BI920" s="52"/>
      <c r="BJ920" s="52"/>
      <c r="BK920" s="52"/>
      <c r="BL920" s="52"/>
      <c r="BM920" s="52"/>
      <c r="BN920" s="52"/>
      <c r="BO920" s="52"/>
      <c r="BP920" s="52"/>
      <c r="BQ920" s="52"/>
      <c r="BR920" s="52"/>
      <c r="BS920" s="52"/>
      <c r="BT920" s="52"/>
      <c r="BU920" s="52"/>
      <c r="BV920" s="52"/>
      <c r="BW920" s="52"/>
      <c r="BX920" s="52"/>
      <c r="BY920" s="52"/>
      <c r="BZ920" s="52"/>
      <c r="CA920" s="52"/>
      <c r="CB920" s="52"/>
      <c r="CC920" s="52"/>
      <c r="CD920" s="52"/>
      <c r="CE920" s="52"/>
      <c r="CF920" s="52"/>
      <c r="CG920" s="52"/>
      <c r="CH920" s="52"/>
      <c r="CI920" s="52"/>
      <c r="CJ920" s="52"/>
      <c r="CK920" s="52"/>
      <c r="CL920" s="52"/>
      <c r="CM920" s="52"/>
      <c r="CN920" s="52"/>
      <c r="CO920" s="52"/>
      <c r="CP920" s="52"/>
      <c r="CQ920" s="52"/>
      <c r="CR920" s="52"/>
      <c r="CS920" s="52"/>
      <c r="CT920" s="52"/>
      <c r="CU920" s="52"/>
      <c r="CV920" s="52"/>
      <c r="CW920" s="52"/>
      <c r="CX920" s="52"/>
    </row>
    <row r="921" spans="3:102" ht="15">
      <c r="C921" s="52"/>
      <c r="D921" s="52"/>
      <c r="E921" s="52"/>
      <c r="F921" s="52"/>
      <c r="G921" s="52"/>
      <c r="H921" s="52"/>
      <c r="I921" s="52"/>
      <c r="J921" s="52"/>
      <c r="K921" s="52"/>
      <c r="L921" s="52"/>
      <c r="M921" s="52"/>
      <c r="N921" s="52"/>
      <c r="O921" s="110"/>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c r="BA921" s="52"/>
      <c r="BB921" s="52"/>
      <c r="BC921" s="52"/>
      <c r="BD921" s="52"/>
      <c r="BE921" s="52"/>
      <c r="BF921" s="52"/>
      <c r="BG921" s="52"/>
      <c r="BH921" s="52"/>
      <c r="BI921" s="52"/>
      <c r="BJ921" s="52"/>
      <c r="BK921" s="52"/>
      <c r="BL921" s="52"/>
      <c r="BM921" s="52"/>
      <c r="BN921" s="52"/>
      <c r="BO921" s="52"/>
      <c r="BP921" s="52"/>
      <c r="BQ921" s="52"/>
      <c r="BR921" s="52"/>
      <c r="BS921" s="52"/>
      <c r="BT921" s="52"/>
      <c r="BU921" s="52"/>
      <c r="BV921" s="52"/>
      <c r="BW921" s="52"/>
      <c r="BX921" s="52"/>
      <c r="BY921" s="52"/>
      <c r="BZ921" s="52"/>
      <c r="CA921" s="52"/>
      <c r="CB921" s="52"/>
      <c r="CC921" s="52"/>
      <c r="CD921" s="52"/>
      <c r="CE921" s="52"/>
      <c r="CF921" s="52"/>
      <c r="CG921" s="52"/>
      <c r="CH921" s="52"/>
      <c r="CI921" s="52"/>
      <c r="CJ921" s="52"/>
      <c r="CK921" s="52"/>
      <c r="CL921" s="52"/>
      <c r="CM921" s="52"/>
      <c r="CN921" s="52"/>
      <c r="CO921" s="52"/>
      <c r="CP921" s="52"/>
      <c r="CQ921" s="52"/>
      <c r="CR921" s="52"/>
      <c r="CS921" s="52"/>
      <c r="CT921" s="52"/>
      <c r="CU921" s="52"/>
      <c r="CV921" s="52"/>
      <c r="CW921" s="52"/>
      <c r="CX921" s="52"/>
    </row>
    <row r="922" spans="3:102" ht="15">
      <c r="C922" s="52"/>
      <c r="D922" s="52"/>
      <c r="E922" s="52"/>
      <c r="F922" s="52"/>
      <c r="G922" s="52"/>
      <c r="H922" s="52"/>
      <c r="I922" s="52"/>
      <c r="J922" s="52"/>
      <c r="K922" s="52"/>
      <c r="L922" s="52"/>
      <c r="M922" s="52"/>
      <c r="N922" s="52"/>
      <c r="O922" s="110"/>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c r="BA922" s="52"/>
      <c r="BB922" s="52"/>
      <c r="BC922" s="52"/>
      <c r="BD922" s="52"/>
      <c r="BE922" s="52"/>
      <c r="BF922" s="52"/>
      <c r="BG922" s="52"/>
      <c r="BH922" s="52"/>
      <c r="BI922" s="52"/>
      <c r="BJ922" s="52"/>
      <c r="BK922" s="52"/>
      <c r="BL922" s="52"/>
      <c r="BM922" s="52"/>
      <c r="BN922" s="52"/>
      <c r="BO922" s="52"/>
      <c r="BP922" s="52"/>
      <c r="BQ922" s="52"/>
      <c r="BR922" s="52"/>
      <c r="BS922" s="52"/>
      <c r="BT922" s="52"/>
      <c r="BU922" s="52"/>
      <c r="BV922" s="52"/>
      <c r="BW922" s="52"/>
      <c r="BX922" s="52"/>
      <c r="BY922" s="52"/>
      <c r="BZ922" s="52"/>
      <c r="CA922" s="52"/>
      <c r="CB922" s="52"/>
      <c r="CC922" s="52"/>
      <c r="CD922" s="52"/>
      <c r="CE922" s="52"/>
      <c r="CF922" s="52"/>
      <c r="CG922" s="52"/>
      <c r="CH922" s="52"/>
      <c r="CI922" s="52"/>
      <c r="CJ922" s="52"/>
      <c r="CK922" s="52"/>
      <c r="CL922" s="52"/>
      <c r="CM922" s="52"/>
      <c r="CN922" s="52"/>
      <c r="CO922" s="52"/>
      <c r="CP922" s="52"/>
      <c r="CQ922" s="52"/>
      <c r="CR922" s="52"/>
      <c r="CS922" s="52"/>
      <c r="CT922" s="52"/>
      <c r="CU922" s="52"/>
      <c r="CV922" s="52"/>
      <c r="CW922" s="52"/>
      <c r="CX922" s="52"/>
    </row>
    <row r="923" spans="3:102" ht="15">
      <c r="C923" s="52"/>
      <c r="D923" s="52"/>
      <c r="E923" s="52"/>
      <c r="F923" s="52"/>
      <c r="G923" s="52"/>
      <c r="H923" s="52"/>
      <c r="I923" s="52"/>
      <c r="J923" s="52"/>
      <c r="K923" s="52"/>
      <c r="L923" s="52"/>
      <c r="M923" s="52"/>
      <c r="N923" s="52"/>
      <c r="O923" s="110"/>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c r="BA923" s="52"/>
      <c r="BB923" s="52"/>
      <c r="BC923" s="52"/>
      <c r="BD923" s="52"/>
      <c r="BE923" s="52"/>
      <c r="BF923" s="52"/>
      <c r="BG923" s="52"/>
      <c r="BH923" s="52"/>
      <c r="BI923" s="52"/>
      <c r="BJ923" s="52"/>
      <c r="BK923" s="52"/>
      <c r="BL923" s="52"/>
      <c r="BM923" s="52"/>
      <c r="BN923" s="52"/>
      <c r="BO923" s="52"/>
      <c r="BP923" s="52"/>
      <c r="BQ923" s="52"/>
      <c r="BR923" s="52"/>
      <c r="BS923" s="52"/>
      <c r="BT923" s="52"/>
      <c r="BU923" s="52"/>
      <c r="BV923" s="52"/>
      <c r="BW923" s="52"/>
      <c r="BX923" s="52"/>
      <c r="BY923" s="52"/>
      <c r="BZ923" s="52"/>
      <c r="CA923" s="52"/>
      <c r="CB923" s="52"/>
      <c r="CC923" s="52"/>
      <c r="CD923" s="52"/>
      <c r="CE923" s="52"/>
      <c r="CF923" s="52"/>
      <c r="CG923" s="52"/>
      <c r="CH923" s="52"/>
      <c r="CI923" s="52"/>
      <c r="CJ923" s="52"/>
      <c r="CK923" s="52"/>
      <c r="CL923" s="52"/>
      <c r="CM923" s="52"/>
      <c r="CN923" s="52"/>
      <c r="CO923" s="52"/>
      <c r="CP923" s="52"/>
      <c r="CQ923" s="52"/>
      <c r="CR923" s="52"/>
      <c r="CS923" s="52"/>
      <c r="CT923" s="52"/>
      <c r="CU923" s="52"/>
      <c r="CV923" s="52"/>
      <c r="CW923" s="52"/>
      <c r="CX923" s="52"/>
    </row>
    <row r="924" spans="3:102" ht="15">
      <c r="C924" s="52"/>
      <c r="D924" s="52"/>
      <c r="E924" s="52"/>
      <c r="F924" s="52"/>
      <c r="G924" s="52"/>
      <c r="H924" s="52"/>
      <c r="I924" s="52"/>
      <c r="J924" s="52"/>
      <c r="K924" s="52"/>
      <c r="L924" s="52"/>
      <c r="M924" s="52"/>
      <c r="N924" s="52"/>
      <c r="O924" s="110"/>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c r="BA924" s="52"/>
      <c r="BB924" s="52"/>
      <c r="BC924" s="52"/>
      <c r="BD924" s="52"/>
      <c r="BE924" s="52"/>
      <c r="BF924" s="52"/>
      <c r="BG924" s="52"/>
      <c r="BH924" s="52"/>
      <c r="BI924" s="52"/>
      <c r="BJ924" s="52"/>
      <c r="BK924" s="52"/>
      <c r="BL924" s="52"/>
      <c r="BM924" s="52"/>
      <c r="BN924" s="52"/>
      <c r="BO924" s="52"/>
      <c r="BP924" s="52"/>
      <c r="BQ924" s="52"/>
      <c r="BR924" s="52"/>
      <c r="BS924" s="52"/>
      <c r="BT924" s="52"/>
      <c r="BU924" s="52"/>
      <c r="BV924" s="52"/>
      <c r="BW924" s="52"/>
      <c r="BX924" s="52"/>
      <c r="BY924" s="52"/>
      <c r="BZ924" s="52"/>
      <c r="CA924" s="52"/>
      <c r="CB924" s="52"/>
      <c r="CC924" s="52"/>
      <c r="CD924" s="52"/>
      <c r="CE924" s="52"/>
      <c r="CF924" s="52"/>
      <c r="CG924" s="52"/>
      <c r="CH924" s="52"/>
      <c r="CI924" s="52"/>
      <c r="CJ924" s="52"/>
      <c r="CK924" s="52"/>
      <c r="CL924" s="52"/>
      <c r="CM924" s="52"/>
      <c r="CN924" s="52"/>
      <c r="CO924" s="52"/>
      <c r="CP924" s="52"/>
      <c r="CQ924" s="52"/>
      <c r="CR924" s="52"/>
      <c r="CS924" s="52"/>
      <c r="CT924" s="52"/>
      <c r="CU924" s="52"/>
      <c r="CV924" s="52"/>
      <c r="CW924" s="52"/>
      <c r="CX924" s="52"/>
    </row>
    <row r="925" spans="3:102" ht="15">
      <c r="C925" s="52"/>
      <c r="D925" s="52"/>
      <c r="E925" s="52"/>
      <c r="F925" s="52"/>
      <c r="G925" s="52"/>
      <c r="H925" s="52"/>
      <c r="I925" s="52"/>
      <c r="J925" s="52"/>
      <c r="K925" s="52"/>
      <c r="L925" s="52"/>
      <c r="M925" s="52"/>
      <c r="N925" s="52"/>
      <c r="O925" s="110"/>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c r="BA925" s="52"/>
      <c r="BB925" s="52"/>
      <c r="BC925" s="52"/>
      <c r="BD925" s="52"/>
      <c r="BE925" s="52"/>
      <c r="BF925" s="52"/>
      <c r="BG925" s="52"/>
      <c r="BH925" s="52"/>
      <c r="BI925" s="52"/>
      <c r="BJ925" s="52"/>
      <c r="BK925" s="52"/>
      <c r="BL925" s="52"/>
      <c r="BM925" s="52"/>
      <c r="BN925" s="52"/>
      <c r="BO925" s="52"/>
      <c r="BP925" s="52"/>
      <c r="BQ925" s="52"/>
      <c r="BR925" s="52"/>
      <c r="BS925" s="52"/>
      <c r="BT925" s="52"/>
      <c r="BU925" s="52"/>
      <c r="BV925" s="52"/>
      <c r="BW925" s="52"/>
      <c r="BX925" s="52"/>
      <c r="BY925" s="52"/>
      <c r="BZ925" s="52"/>
      <c r="CA925" s="52"/>
      <c r="CB925" s="52"/>
      <c r="CC925" s="52"/>
      <c r="CD925" s="52"/>
      <c r="CE925" s="52"/>
      <c r="CF925" s="52"/>
      <c r="CG925" s="52"/>
      <c r="CH925" s="52"/>
      <c r="CI925" s="52"/>
      <c r="CJ925" s="52"/>
      <c r="CK925" s="52"/>
      <c r="CL925" s="52"/>
      <c r="CM925" s="52"/>
      <c r="CN925" s="52"/>
      <c r="CO925" s="52"/>
      <c r="CP925" s="52"/>
      <c r="CQ925" s="52"/>
      <c r="CR925" s="52"/>
      <c r="CS925" s="52"/>
      <c r="CT925" s="52"/>
      <c r="CU925" s="52"/>
      <c r="CV925" s="52"/>
      <c r="CW925" s="52"/>
      <c r="CX925" s="52"/>
    </row>
  </sheetData>
  <sheetProtection sheet="1" objects="1" scenarios="1" selectLockedCells="1"/>
  <mergeCells count="1">
    <mergeCell ref="B1:B2"/>
  </mergeCells>
  <dataValidations count="1">
    <dataValidation type="list" allowBlank="1" showInputMessage="1" showErrorMessage="1" sqref="C3:CX3">
      <formula1>"Un client,Un collaborateur/salarié,Un fournisseur,Une collectivité/organisme local,Un prestataire,Un actionnaire,Autre"</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S41"/>
  <sheetViews>
    <sheetView zoomScalePageLayoutView="0" workbookViewId="0" topLeftCell="CY1">
      <pane ySplit="1" topLeftCell="A11" activePane="bottomLeft" state="frozen"/>
      <selection pane="topLeft" activeCell="ER1" sqref="ER1"/>
      <selection pane="bottomLeft" activeCell="DO43" sqref="DO43"/>
    </sheetView>
  </sheetViews>
  <sheetFormatPr defaultColWidth="11.421875" defaultRowHeight="15"/>
  <cols>
    <col min="1" max="1" width="10.140625" style="69" customWidth="1"/>
    <col min="2" max="4" width="19.8515625" style="69" hidden="1" customWidth="1"/>
    <col min="5" max="60" width="19.57421875" style="69" hidden="1" customWidth="1"/>
    <col min="61" max="63" width="11.421875" style="69" hidden="1" customWidth="1"/>
    <col min="64" max="64" width="12.7109375" style="69" hidden="1" customWidth="1"/>
    <col min="65" max="65" width="13.140625" style="69" hidden="1" customWidth="1"/>
    <col min="66" max="66" width="13.28125" style="69" hidden="1" customWidth="1"/>
    <col min="67" max="67" width="13.140625" style="69" hidden="1" customWidth="1"/>
    <col min="68" max="68" width="12.7109375" style="69" hidden="1" customWidth="1"/>
    <col min="69" max="69" width="12.8515625" style="69" hidden="1" customWidth="1"/>
    <col min="70" max="80" width="13.28125" style="69" hidden="1" customWidth="1"/>
    <col min="81" max="81" width="11.421875" style="72" hidden="1" customWidth="1"/>
    <col min="82" max="102" width="11.421875" style="69" hidden="1" customWidth="1"/>
    <col min="103" max="103" width="13.140625" style="69" customWidth="1"/>
    <col min="104" max="104" width="9.00390625" style="69" customWidth="1"/>
    <col min="105" max="105" width="11.140625" style="69" customWidth="1"/>
    <col min="106" max="106" width="14.421875" style="69" customWidth="1"/>
    <col min="107" max="107" width="8.00390625" style="69" customWidth="1"/>
    <col min="108" max="108" width="11.421875" style="74" customWidth="1"/>
    <col min="109" max="109" width="5.8515625" style="69" customWidth="1"/>
    <col min="110" max="110" width="18.57421875" style="85" customWidth="1"/>
    <col min="111" max="111" width="13.140625" style="69" customWidth="1"/>
    <col min="112" max="112" width="9.00390625" style="69" customWidth="1"/>
    <col min="113" max="113" width="11.140625" style="69" customWidth="1"/>
    <col min="114" max="114" width="14.421875" style="69" customWidth="1"/>
    <col min="115" max="115" width="8.00390625" style="69" customWidth="1"/>
    <col min="116" max="116" width="11.421875" style="74" customWidth="1"/>
    <col min="117" max="117" width="5.8515625" style="69" customWidth="1"/>
    <col min="118" max="118" width="18.57421875" style="85" customWidth="1"/>
    <col min="119" max="119" width="13.140625" style="69" customWidth="1"/>
    <col min="120" max="120" width="9.00390625" style="69" customWidth="1"/>
    <col min="121" max="121" width="11.140625" style="69" customWidth="1"/>
    <col min="122" max="122" width="14.421875" style="69" customWidth="1"/>
    <col min="123" max="123" width="8.00390625" style="69" customWidth="1"/>
    <col min="124" max="124" width="11.421875" style="74" customWidth="1"/>
    <col min="125" max="125" width="5.8515625" style="69" customWidth="1"/>
    <col min="126" max="126" width="18.57421875" style="85" bestFit="1" customWidth="1"/>
    <col min="127" max="127" width="13.140625" style="69" customWidth="1"/>
    <col min="128" max="128" width="9.00390625" style="69" customWidth="1"/>
    <col min="129" max="129" width="11.140625" style="69" customWidth="1"/>
    <col min="130" max="130" width="14.421875" style="69" customWidth="1"/>
    <col min="131" max="131" width="8.00390625" style="69" customWidth="1"/>
    <col min="132" max="132" width="11.421875" style="74" customWidth="1"/>
    <col min="133" max="133" width="5.8515625" style="69" customWidth="1"/>
    <col min="134" max="134" width="18.57421875" style="85" customWidth="1"/>
    <col min="135" max="135" width="13.140625" style="69" customWidth="1"/>
    <col min="136" max="136" width="9.00390625" style="69" customWidth="1"/>
    <col min="137" max="137" width="11.140625" style="69" customWidth="1"/>
    <col min="138" max="138" width="14.421875" style="69" customWidth="1"/>
    <col min="139" max="139" width="8.00390625" style="69" customWidth="1"/>
    <col min="140" max="140" width="11.421875" style="74" customWidth="1"/>
    <col min="141" max="141" width="5.8515625" style="69" customWidth="1"/>
    <col min="142" max="142" width="18.57421875" style="85" customWidth="1"/>
    <col min="143" max="143" width="13.140625" style="69" customWidth="1"/>
    <col min="144" max="144" width="9.00390625" style="69" customWidth="1"/>
    <col min="145" max="145" width="11.140625" style="69" customWidth="1"/>
    <col min="146" max="146" width="14.421875" style="69" customWidth="1"/>
    <col min="147" max="147" width="8.00390625" style="69" customWidth="1"/>
    <col min="148" max="148" width="11.421875" style="74" customWidth="1"/>
    <col min="149" max="149" width="5.8515625" style="69" customWidth="1"/>
    <col min="150" max="150" width="18.57421875" style="85" customWidth="1"/>
    <col min="151" max="151" width="13.140625" style="69" customWidth="1"/>
    <col min="152" max="152" width="9.00390625" style="69" customWidth="1"/>
    <col min="153" max="153" width="11.140625" style="69" customWidth="1"/>
    <col min="154" max="154" width="14.421875" style="69" customWidth="1"/>
    <col min="155" max="155" width="8.00390625" style="69" customWidth="1"/>
    <col min="156" max="156" width="11.421875" style="74" customWidth="1"/>
    <col min="157" max="157" width="5.8515625" style="69" customWidth="1"/>
    <col min="158" max="158" width="18.57421875" style="85" customWidth="1"/>
    <col min="159" max="159" width="13.140625" style="69" customWidth="1"/>
    <col min="160" max="160" width="9.00390625" style="69" customWidth="1"/>
    <col min="161" max="161" width="11.140625" style="69" customWidth="1"/>
    <col min="162" max="162" width="14.421875" style="69" customWidth="1"/>
    <col min="163" max="163" width="8.00390625" style="69" customWidth="1"/>
    <col min="164" max="164" width="11.421875" style="74" customWidth="1"/>
    <col min="165" max="165" width="5.8515625" style="69" customWidth="1"/>
    <col min="166" max="166" width="18.57421875" style="120" customWidth="1"/>
    <col min="167" max="167" width="6.8515625" style="69" customWidth="1"/>
    <col min="168" max="168" width="18.57421875" style="85" customWidth="1"/>
    <col min="169" max="169" width="14.421875" style="69" customWidth="1"/>
    <col min="170" max="170" width="14.57421875" style="69" customWidth="1"/>
    <col min="171" max="174" width="11.421875" style="69" customWidth="1"/>
    <col min="175" max="175" width="18.140625" style="85" customWidth="1"/>
    <col min="176" max="16384" width="11.421875" style="69" customWidth="1"/>
  </cols>
  <sheetData>
    <row r="1" spans="1:174" ht="25.5" customHeight="1">
      <c r="A1" s="69" t="s">
        <v>33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1"/>
      <c r="BT1" s="71"/>
      <c r="BU1" s="71"/>
      <c r="BV1" s="71"/>
      <c r="BW1" s="71"/>
      <c r="BX1" s="71"/>
      <c r="BY1" s="71"/>
      <c r="BZ1" s="71"/>
      <c r="CA1" s="71"/>
      <c r="CB1" s="71"/>
      <c r="CY1" s="73" t="s">
        <v>28</v>
      </c>
      <c r="CZ1" s="73" t="s">
        <v>32</v>
      </c>
      <c r="DA1" s="73" t="s">
        <v>31</v>
      </c>
      <c r="DB1" s="73" t="s">
        <v>29</v>
      </c>
      <c r="DC1" s="73" t="s">
        <v>30</v>
      </c>
      <c r="DE1" s="73" t="s">
        <v>126</v>
      </c>
      <c r="DF1" s="86" t="s">
        <v>125</v>
      </c>
      <c r="DG1" s="73" t="s">
        <v>28</v>
      </c>
      <c r="DH1" s="73" t="s">
        <v>32</v>
      </c>
      <c r="DI1" s="73" t="s">
        <v>31</v>
      </c>
      <c r="DJ1" s="73" t="s">
        <v>29</v>
      </c>
      <c r="DK1" s="73" t="s">
        <v>30</v>
      </c>
      <c r="DM1" s="73" t="s">
        <v>126</v>
      </c>
      <c r="DN1" s="86" t="s">
        <v>124</v>
      </c>
      <c r="DO1" s="73" t="s">
        <v>28</v>
      </c>
      <c r="DP1" s="73" t="s">
        <v>32</v>
      </c>
      <c r="DQ1" s="73" t="s">
        <v>31</v>
      </c>
      <c r="DR1" s="73" t="s">
        <v>29</v>
      </c>
      <c r="DS1" s="73" t="s">
        <v>30</v>
      </c>
      <c r="DU1" s="73" t="s">
        <v>126</v>
      </c>
      <c r="DV1" s="87" t="s">
        <v>135</v>
      </c>
      <c r="DW1" s="73" t="s">
        <v>28</v>
      </c>
      <c r="DX1" s="73" t="s">
        <v>32</v>
      </c>
      <c r="DY1" s="73" t="s">
        <v>31</v>
      </c>
      <c r="DZ1" s="73" t="s">
        <v>29</v>
      </c>
      <c r="EA1" s="73" t="s">
        <v>30</v>
      </c>
      <c r="EC1" s="73" t="s">
        <v>126</v>
      </c>
      <c r="ED1" s="87" t="s">
        <v>127</v>
      </c>
      <c r="EE1" s="73" t="s">
        <v>28</v>
      </c>
      <c r="EF1" s="73" t="s">
        <v>32</v>
      </c>
      <c r="EG1" s="73" t="s">
        <v>31</v>
      </c>
      <c r="EH1" s="73" t="s">
        <v>29</v>
      </c>
      <c r="EI1" s="73" t="s">
        <v>30</v>
      </c>
      <c r="EK1" s="73" t="s">
        <v>126</v>
      </c>
      <c r="EL1" s="86" t="s">
        <v>128</v>
      </c>
      <c r="EM1" s="73" t="s">
        <v>28</v>
      </c>
      <c r="EN1" s="73" t="s">
        <v>32</v>
      </c>
      <c r="EO1" s="73" t="s">
        <v>31</v>
      </c>
      <c r="EP1" s="73" t="s">
        <v>29</v>
      </c>
      <c r="EQ1" s="73" t="s">
        <v>30</v>
      </c>
      <c r="ES1" s="73" t="s">
        <v>126</v>
      </c>
      <c r="ET1" s="86" t="s">
        <v>129</v>
      </c>
      <c r="EU1" s="73" t="s">
        <v>28</v>
      </c>
      <c r="EV1" s="73" t="s">
        <v>32</v>
      </c>
      <c r="EW1" s="73" t="s">
        <v>31</v>
      </c>
      <c r="EX1" s="73" t="s">
        <v>29</v>
      </c>
      <c r="EY1" s="73" t="s">
        <v>30</v>
      </c>
      <c r="FA1" s="73" t="s">
        <v>126</v>
      </c>
      <c r="FB1" s="86" t="s">
        <v>130</v>
      </c>
      <c r="FC1" s="73" t="s">
        <v>28</v>
      </c>
      <c r="FD1" s="73" t="s">
        <v>32</v>
      </c>
      <c r="FE1" s="73" t="s">
        <v>31</v>
      </c>
      <c r="FF1" s="73" t="s">
        <v>29</v>
      </c>
      <c r="FG1" s="73" t="s">
        <v>30</v>
      </c>
      <c r="FI1" s="73" t="s">
        <v>126</v>
      </c>
      <c r="FJ1" s="123" t="s">
        <v>131</v>
      </c>
      <c r="FK1" s="118" t="s">
        <v>160</v>
      </c>
      <c r="FL1" s="75" t="s">
        <v>131</v>
      </c>
      <c r="FM1" s="121" t="s">
        <v>28</v>
      </c>
      <c r="FN1" s="122" t="s">
        <v>32</v>
      </c>
      <c r="FO1" s="122" t="s">
        <v>31</v>
      </c>
      <c r="FP1" s="122" t="s">
        <v>29</v>
      </c>
      <c r="FQ1" s="122" t="s">
        <v>30</v>
      </c>
      <c r="FR1" s="69" t="s">
        <v>161</v>
      </c>
    </row>
    <row r="2" spans="1:175" ht="25.5" customHeight="1">
      <c r="A2" s="76" t="s">
        <v>85</v>
      </c>
      <c r="B2" s="77">
        <f>CONCATENATE(Général!C$3,Général!C4)</f>
      </c>
      <c r="C2" s="77">
        <f>CONCATENATE(Général!D$3,Général!D4)</f>
      </c>
      <c r="D2" s="77">
        <f>CONCATENATE(Général!E$3,Général!E4)</f>
      </c>
      <c r="E2" s="77">
        <f>CONCATENATE(Général!F$3,Général!F4)</f>
      </c>
      <c r="F2" s="77">
        <f>CONCATENATE(Général!G$3,Général!G4)</f>
      </c>
      <c r="G2" s="77">
        <f>CONCATENATE(Général!H$3,Général!H4)</f>
      </c>
      <c r="H2" s="77">
        <f>CONCATENATE(Général!I$3,Général!I4)</f>
      </c>
      <c r="I2" s="77">
        <f>CONCATENATE(Général!J$3,Général!J4)</f>
      </c>
      <c r="J2" s="77">
        <f>CONCATENATE(Général!K$3,Général!K4)</f>
      </c>
      <c r="K2" s="77">
        <f>CONCATENATE(Général!L$3,Général!L4)</f>
      </c>
      <c r="L2" s="77">
        <f>CONCATENATE(Général!M$3,Général!M4)</f>
      </c>
      <c r="M2" s="77">
        <f>CONCATENATE(Général!N$3,Général!N4)</f>
      </c>
      <c r="N2" s="77">
        <f>CONCATENATE(Général!O$3,Général!O4)</f>
      </c>
      <c r="O2" s="77">
        <f>CONCATENATE(Général!P$3,Général!P4)</f>
      </c>
      <c r="P2" s="77">
        <f>CONCATENATE(Général!Q$3,Général!Q4)</f>
      </c>
      <c r="Q2" s="77">
        <f>CONCATENATE(Général!R$3,Général!R4)</f>
      </c>
      <c r="R2" s="77">
        <f>CONCATENATE(Général!S$3,Général!S4)</f>
      </c>
      <c r="S2" s="77">
        <f>CONCATENATE(Général!T$3,Général!T4)</f>
      </c>
      <c r="T2" s="77">
        <f>CONCATENATE(Général!U$3,Général!U4)</f>
      </c>
      <c r="U2" s="77">
        <f>CONCATENATE(Général!V$3,Général!V4)</f>
      </c>
      <c r="V2" s="77">
        <f>CONCATENATE(Général!W$3,Général!W4)</f>
      </c>
      <c r="W2" s="77">
        <f>CONCATENATE(Général!X$3,Général!X4)</f>
      </c>
      <c r="X2" s="77">
        <f>CONCATENATE(Général!Y$3,Général!Y4)</f>
      </c>
      <c r="Y2" s="77">
        <f>CONCATENATE(Général!Z$3,Général!Z4)</f>
      </c>
      <c r="Z2" s="77">
        <f>CONCATENATE(Général!AA$3,Général!AA4)</f>
      </c>
      <c r="AA2" s="77">
        <f>CONCATENATE(Général!AB$3,Général!AB4)</f>
      </c>
      <c r="AB2" s="77">
        <f>CONCATENATE(Général!AC$3,Général!AC4)</f>
      </c>
      <c r="AC2" s="77">
        <f>CONCATENATE(Général!AD$3,Général!AD4)</f>
      </c>
      <c r="AD2" s="77">
        <f>CONCATENATE(Général!AE$3,Général!AE4)</f>
      </c>
      <c r="AE2" s="77">
        <f>CONCATENATE(Général!AF$3,Général!AF4)</f>
      </c>
      <c r="AF2" s="77">
        <f>CONCATENATE(Général!AG$3,Général!AG4)</f>
      </c>
      <c r="AG2" s="77">
        <f>CONCATENATE(Général!AH$3,Général!AH4)</f>
      </c>
      <c r="AH2" s="77">
        <f>CONCATENATE(Général!AI$3,Général!AI4)</f>
      </c>
      <c r="AI2" s="77">
        <f>CONCATENATE(Général!AJ$3,Général!AJ4)</f>
      </c>
      <c r="AJ2" s="77">
        <f>CONCATENATE(Général!AK$3,Général!AK4)</f>
      </c>
      <c r="AK2" s="77">
        <f>CONCATENATE(Général!AL$3,Général!AL4)</f>
      </c>
      <c r="AL2" s="77">
        <f>CONCATENATE(Général!AM$3,Général!AM4)</f>
      </c>
      <c r="AM2" s="77">
        <f>CONCATENATE(Général!AN$3,Général!AN4)</f>
      </c>
      <c r="AN2" s="77">
        <f>CONCATENATE(Général!AO$3,Général!AO4)</f>
      </c>
      <c r="AO2" s="77">
        <f>CONCATENATE(Général!AP$3,Général!AP4)</f>
      </c>
      <c r="AP2" s="77">
        <f>CONCATENATE(Général!AQ$3,Général!AQ4)</f>
      </c>
      <c r="AQ2" s="77">
        <f>CONCATENATE(Général!AR$3,Général!AR4)</f>
      </c>
      <c r="AR2" s="77">
        <f>CONCATENATE(Général!AS$3,Général!AS4)</f>
      </c>
      <c r="AS2" s="77">
        <f>CONCATENATE(Général!AT$3,Général!AT4)</f>
      </c>
      <c r="AT2" s="77">
        <f>CONCATENATE(Général!AU$3,Général!AU4)</f>
      </c>
      <c r="AU2" s="77">
        <f>CONCATENATE(Général!AV$3,Général!AV4)</f>
      </c>
      <c r="AV2" s="77">
        <f>CONCATENATE(Général!AW$3,Général!AW4)</f>
      </c>
      <c r="AW2" s="77">
        <f>CONCATENATE(Général!AX$3,Général!AX4)</f>
      </c>
      <c r="AX2" s="77">
        <f>CONCATENATE(Général!AY$3,Général!AY4)</f>
      </c>
      <c r="AY2" s="77">
        <f>CONCATENATE(Général!AZ$3,Général!AZ4)</f>
      </c>
      <c r="AZ2" s="77">
        <f>CONCATENATE(Général!BA$3,Général!BA4)</f>
      </c>
      <c r="BA2" s="77">
        <f>CONCATENATE(Général!BB$3,Général!BB4)</f>
      </c>
      <c r="BB2" s="77">
        <f>CONCATENATE(Général!BC$3,Général!BC4)</f>
      </c>
      <c r="BC2" s="77">
        <f>CONCATENATE(Général!BD$3,Général!BD4)</f>
      </c>
      <c r="BD2" s="77">
        <f>CONCATENATE(Général!BE$3,Général!BE4)</f>
      </c>
      <c r="BE2" s="77">
        <f>CONCATENATE(Général!BF$3,Général!BF4)</f>
      </c>
      <c r="BF2" s="77">
        <f>CONCATENATE(Général!BG$3,Général!BG4)</f>
      </c>
      <c r="BG2" s="77">
        <f>CONCATENATE(Général!BH$3,Général!BH4)</f>
      </c>
      <c r="BH2" s="77">
        <f>CONCATENATE(Général!BI$3,Général!BI4)</f>
      </c>
      <c r="BI2" s="77">
        <f>CONCATENATE(Général!BJ$3,Général!BJ4)</f>
      </c>
      <c r="BJ2" s="77">
        <f>CONCATENATE(Général!BK$3,Général!BK4)</f>
      </c>
      <c r="BK2" s="77">
        <f>CONCATENATE(Général!BL$3,Général!BL4)</f>
      </c>
      <c r="BL2" s="77">
        <f>CONCATENATE(Général!BM$3,Général!BM4)</f>
      </c>
      <c r="BM2" s="77">
        <f>CONCATENATE(Général!BN$3,Général!BN4)</f>
      </c>
      <c r="BN2" s="77">
        <f>CONCATENATE(Général!BO$3,Général!BO4)</f>
      </c>
      <c r="BO2" s="77">
        <f>CONCATENATE(Général!BP$3,Général!BP4)</f>
      </c>
      <c r="BP2" s="77">
        <f>CONCATENATE(Général!BQ$3,Général!BQ4)</f>
      </c>
      <c r="BQ2" s="77">
        <f>CONCATENATE(Général!BR$3,Général!BR4)</f>
      </c>
      <c r="BR2" s="77">
        <f>CONCATENATE(Général!BS$3,Général!BS4)</f>
      </c>
      <c r="BS2" s="77">
        <f>CONCATENATE(Général!BT$3,Général!BT4)</f>
      </c>
      <c r="BT2" s="77">
        <f>CONCATENATE(Général!BU$3,Général!BU4)</f>
      </c>
      <c r="BU2" s="77">
        <f>CONCATENATE(Général!BV$3,Général!BV4)</f>
      </c>
      <c r="BV2" s="77">
        <f>CONCATENATE(Général!BW$3,Général!BW4)</f>
      </c>
      <c r="BW2" s="77">
        <f>CONCATENATE(Général!BX$3,Général!BX4)</f>
      </c>
      <c r="BX2" s="77">
        <f>CONCATENATE(Général!BY$3,Général!BY4)</f>
      </c>
      <c r="BY2" s="77">
        <f>CONCATENATE(Général!BZ$3,Général!BZ4)</f>
      </c>
      <c r="BZ2" s="77">
        <f>CONCATENATE(Général!CA$3,Général!CA4)</f>
      </c>
      <c r="CA2" s="77">
        <f>CONCATENATE(Général!CB$3,Général!CB4)</f>
      </c>
      <c r="CB2" s="77">
        <f>CONCATENATE(Général!CC$3,Général!CC4)</f>
      </c>
      <c r="CC2" s="77">
        <f>CONCATENATE(Général!CD$3,Général!CD4)</f>
      </c>
      <c r="CD2" s="77">
        <f>CONCATENATE(Général!CE$3,Général!CE4)</f>
      </c>
      <c r="CE2" s="77">
        <f>CONCATENATE(Général!CF$3,Général!CF4)</f>
      </c>
      <c r="CF2" s="77">
        <f>CONCATENATE(Général!CG$3,Général!CG4)</f>
      </c>
      <c r="CG2" s="77">
        <f>CONCATENATE(Général!CH$3,Général!CH4)</f>
      </c>
      <c r="CH2" s="77">
        <f>CONCATENATE(Général!CI$3,Général!CI4)</f>
      </c>
      <c r="CI2" s="77">
        <f>CONCATENATE(Général!CJ$3,Général!CJ4)</f>
      </c>
      <c r="CJ2" s="77">
        <f>CONCATENATE(Général!CK$3,Général!CK4)</f>
      </c>
      <c r="CK2" s="77">
        <f>CONCATENATE(Général!CL$3,Général!CL4)</f>
      </c>
      <c r="CL2" s="77">
        <f>CONCATENATE(Général!CM$3,Général!CM4)</f>
      </c>
      <c r="CM2" s="77">
        <f>CONCATENATE(Général!CN$3,Général!CN4)</f>
      </c>
      <c r="CN2" s="77">
        <f>CONCATENATE(Général!CO$3,Général!CO4)</f>
      </c>
      <c r="CO2" s="77">
        <f>CONCATENATE(Général!CP$3,Général!CP4)</f>
      </c>
      <c r="CP2" s="77">
        <f>CONCATENATE(Général!CQ$3,Général!CQ4)</f>
      </c>
      <c r="CQ2" s="77">
        <f>CONCATENATE(Général!CR$3,Général!CR4)</f>
      </c>
      <c r="CR2" s="77">
        <f>CONCATENATE(Général!CS$3,Général!CS4)</f>
      </c>
      <c r="CS2" s="77">
        <f>CONCATENATE(Général!CT$3,Général!CT4)</f>
      </c>
      <c r="CT2" s="77">
        <f>CONCATENATE(Général!CU$3,Général!CU4)</f>
      </c>
      <c r="CU2" s="77">
        <f>CONCATENATE(Général!CV$3,Général!CV4)</f>
      </c>
      <c r="CV2" s="77">
        <f>CONCATENATE(Général!CW$3,Général!CW4)</f>
      </c>
      <c r="CW2" s="77">
        <f>CONCATENATE(Général!CX$3,Général!CX4)</f>
      </c>
      <c r="CY2" s="69">
        <f>COUNTIF($A2:$CW2,(CONCATENATE("Un client",CY$1)))</f>
        <v>0</v>
      </c>
      <c r="CZ2" s="69">
        <f aca="true" t="shared" si="0" ref="CZ2:DC17">COUNTIF($A2:$CW2,(CONCATENATE("Un client",CZ$1)))</f>
        <v>0</v>
      </c>
      <c r="DA2" s="69">
        <f t="shared" si="0"/>
        <v>0</v>
      </c>
      <c r="DB2" s="69">
        <f t="shared" si="0"/>
        <v>0</v>
      </c>
      <c r="DC2" s="69">
        <f t="shared" si="0"/>
        <v>0</v>
      </c>
      <c r="DD2" s="69">
        <v>39</v>
      </c>
      <c r="DE2" s="69">
        <f aca="true" t="shared" si="1" ref="DE2:DE39">MAX(CY2:DC2)</f>
        <v>0</v>
      </c>
      <c r="DF2" s="78">
        <f>IF(DE2=0,"",HLOOKUP(DE2,CY2:DC$40,DD2,FALSE))</f>
      </c>
      <c r="DG2" s="69">
        <f aca="true" t="shared" si="2" ref="DG2:DK11">COUNTIF($A2:$CW2,(CONCATENATE("Un fournisseur",DG$1)))</f>
        <v>0</v>
      </c>
      <c r="DH2" s="69">
        <f t="shared" si="2"/>
        <v>0</v>
      </c>
      <c r="DI2" s="69">
        <f t="shared" si="2"/>
        <v>0</v>
      </c>
      <c r="DJ2" s="69">
        <f t="shared" si="2"/>
        <v>0</v>
      </c>
      <c r="DK2" s="69">
        <f t="shared" si="2"/>
        <v>0</v>
      </c>
      <c r="DL2" s="69">
        <v>39</v>
      </c>
      <c r="DM2" s="69">
        <f aca="true" t="shared" si="3" ref="DM2:DM39">MAX(DG2:DK2)</f>
        <v>0</v>
      </c>
      <c r="DN2" s="78">
        <f>IF(DM2=0,"",HLOOKUP(DM2,DG2:DK$40,DL2,FALSE))</f>
      </c>
      <c r="DO2" s="69">
        <f aca="true" t="shared" si="4" ref="DO2:DS11">COUNTIF($A2:$CW2,(CONCATENATE("Une collectivité/organisme local",DO$1)))</f>
        <v>0</v>
      </c>
      <c r="DP2" s="69">
        <f t="shared" si="4"/>
        <v>0</v>
      </c>
      <c r="DQ2" s="69">
        <f t="shared" si="4"/>
        <v>0</v>
      </c>
      <c r="DR2" s="69">
        <f t="shared" si="4"/>
        <v>0</v>
      </c>
      <c r="DS2" s="69">
        <f t="shared" si="4"/>
        <v>0</v>
      </c>
      <c r="DT2" s="69">
        <v>39</v>
      </c>
      <c r="DU2" s="69">
        <f aca="true" t="shared" si="5" ref="DU2:DU39">MAX(DO2:DS2)</f>
        <v>0</v>
      </c>
      <c r="DV2" s="78">
        <f>IF(DU2=0,"",HLOOKUP(DU2,DO2:DS$40,DT2,FALSE))</f>
      </c>
      <c r="DW2" s="69">
        <f aca="true" t="shared" si="6" ref="DW2:EA11">COUNTIF($A2:$CW2,(CONCATENATE("Un collaborateur/salarié",DW$1)))</f>
        <v>0</v>
      </c>
      <c r="DX2" s="69">
        <f t="shared" si="6"/>
        <v>0</v>
      </c>
      <c r="DY2" s="69">
        <f t="shared" si="6"/>
        <v>0</v>
      </c>
      <c r="DZ2" s="69">
        <f t="shared" si="6"/>
        <v>0</v>
      </c>
      <c r="EA2" s="69">
        <f t="shared" si="6"/>
        <v>0</v>
      </c>
      <c r="EB2" s="69">
        <v>39</v>
      </c>
      <c r="EC2" s="69">
        <f aca="true" t="shared" si="7" ref="EC2:EC39">MAX(DW2:EA2)</f>
        <v>0</v>
      </c>
      <c r="ED2" s="78">
        <f>IF(EC2=0,"",HLOOKUP(EC2,DW2:EA$40,EB2,FALSE))</f>
      </c>
      <c r="EE2" s="69">
        <f aca="true" t="shared" si="8" ref="EE2:EI11">COUNTIF($A2:$CW2,(CONCATENATE("Un prestataire",EE$1)))</f>
        <v>0</v>
      </c>
      <c r="EF2" s="69">
        <f t="shared" si="8"/>
        <v>0</v>
      </c>
      <c r="EG2" s="69">
        <f t="shared" si="8"/>
        <v>0</v>
      </c>
      <c r="EH2" s="69">
        <f t="shared" si="8"/>
        <v>0</v>
      </c>
      <c r="EI2" s="69">
        <f t="shared" si="8"/>
        <v>0</v>
      </c>
      <c r="EJ2" s="69">
        <v>39</v>
      </c>
      <c r="EK2" s="69">
        <f aca="true" t="shared" si="9" ref="EK2:EK39">MAX(EE2:EI2)</f>
        <v>0</v>
      </c>
      <c r="EL2" s="78">
        <f>IF(EK2=0,"",HLOOKUP(EK2,EE2:EI$40,EJ2,FALSE))</f>
      </c>
      <c r="EM2" s="69">
        <f aca="true" t="shared" si="10" ref="EM2:EQ11">COUNTIF($A2:$CW2,(CONCATENATE("Un actionnaire",EM$1)))</f>
        <v>0</v>
      </c>
      <c r="EN2" s="69">
        <f t="shared" si="10"/>
        <v>0</v>
      </c>
      <c r="EO2" s="69">
        <f t="shared" si="10"/>
        <v>0</v>
      </c>
      <c r="EP2" s="69">
        <f t="shared" si="10"/>
        <v>0</v>
      </c>
      <c r="EQ2" s="69">
        <f t="shared" si="10"/>
        <v>0</v>
      </c>
      <c r="ER2" s="69">
        <v>39</v>
      </c>
      <c r="ES2" s="69">
        <f>MAX(EM2:EQ2)</f>
        <v>0</v>
      </c>
      <c r="ET2" s="78">
        <f>IF(ES2=0,"",HLOOKUP(ES2,EM2:EQ$40,ER2,FALSE))</f>
      </c>
      <c r="EU2" s="69">
        <f>COUNTIF($A2:$CW2,(CONCATENATE("Autre",EU$1)))</f>
        <v>0</v>
      </c>
      <c r="EV2" s="69">
        <f aca="true" t="shared" si="11" ref="EU2:EY11">COUNTIF($A2:$CW2,(CONCATENATE("Autre",EV$1)))</f>
        <v>0</v>
      </c>
      <c r="EW2" s="69">
        <f t="shared" si="11"/>
        <v>0</v>
      </c>
      <c r="EX2" s="69">
        <f t="shared" si="11"/>
        <v>0</v>
      </c>
      <c r="EY2" s="69">
        <f>COUNTIF($A2:$CW2,(CONCATENATE("Autre",EY$1)))</f>
        <v>0</v>
      </c>
      <c r="EZ2" s="69">
        <v>39</v>
      </c>
      <c r="FA2" s="69">
        <f>MAX(EU2:EY2)</f>
        <v>0</v>
      </c>
      <c r="FB2" s="78">
        <f>IF(FA2=0,"",HLOOKUP(FA2,EU2:EY$40,EZ2,FALSE))</f>
      </c>
      <c r="FC2" s="69">
        <f>COUNTIF(Général!$C4:$CX4,FC$1)</f>
        <v>0</v>
      </c>
      <c r="FD2" s="69">
        <f>COUNTIF(Général!$C4:$CX4,FD$1)</f>
        <v>0</v>
      </c>
      <c r="FE2" s="69">
        <f>COUNTIF(Général!$C4:$CX4,FE$1)</f>
        <v>0</v>
      </c>
      <c r="FF2" s="69">
        <f>COUNTIF(Général!$C4:$CX4,FF$1)</f>
        <v>0</v>
      </c>
      <c r="FG2" s="69">
        <f>COUNTIF(Général!$C4:$CX4,FG$1)</f>
        <v>0</v>
      </c>
      <c r="FH2" s="69">
        <v>39</v>
      </c>
      <c r="FI2" s="69">
        <f>MAX(FC2:FG2)</f>
        <v>0</v>
      </c>
      <c r="FJ2" s="119">
        <f>IF(FI2&lt;1,"",HLOOKUP(FI2,FC2:FG$40,FH2,FALSE))</f>
      </c>
      <c r="FK2" s="117">
        <f>_xlfn.COUNTIFS(FC2:FG2,FI2)</f>
        <v>5</v>
      </c>
      <c r="FL2" s="79" t="str">
        <f>IF(FK2&gt;1,FS2,FJ2)</f>
        <v>Non concerné</v>
      </c>
      <c r="FM2" s="117" t="str">
        <f>IF($FI2=FC2,"1","0")</f>
        <v>1</v>
      </c>
      <c r="FN2" s="117" t="str">
        <f>IF($FI2=FD2,"10","0")</f>
        <v>10</v>
      </c>
      <c r="FO2" s="117" t="str">
        <f>IF($FI2=FE2,"100","0")</f>
        <v>100</v>
      </c>
      <c r="FP2" s="117" t="str">
        <f>IF($FI2=FF2,"1000","0")</f>
        <v>1000</v>
      </c>
      <c r="FQ2" s="117" t="str">
        <f>IF($FI2=FG2,"10000","0")</f>
        <v>10000</v>
      </c>
      <c r="FR2" s="117">
        <f>(FM2+FN2+FO2+FP2+FQ2)/5</f>
        <v>2222.2</v>
      </c>
      <c r="FS2" s="85" t="str">
        <f>IF($FR2&lt;10,$FM$1,(IF(AND($FR2&gt;1,$FR2&lt;100),$FN$1,(IF(AND($FR2&gt;10,$FR2&lt;1000),$FO$1,(IF(AND($FR2&gt;999,$FR2&lt;1010),$FP$1,$FQ$1)))))))</f>
        <v>Non concerné</v>
      </c>
    </row>
    <row r="3" spans="1:175" ht="15">
      <c r="A3" s="80" t="s">
        <v>86</v>
      </c>
      <c r="B3" s="77">
        <f>CONCATENATE(Général!C$3,Général!C5)</f>
      </c>
      <c r="C3" s="77">
        <f>CONCATENATE(Général!D$3,Général!D5)</f>
      </c>
      <c r="D3" s="77">
        <f>CONCATENATE(Général!E$3,Général!E5)</f>
      </c>
      <c r="E3" s="77">
        <f>CONCATENATE(Général!F$3,Général!F5)</f>
      </c>
      <c r="F3" s="77">
        <f>CONCATENATE(Général!G$3,Général!G5)</f>
      </c>
      <c r="G3" s="77">
        <f>CONCATENATE(Général!H$3,Général!H5)</f>
      </c>
      <c r="H3" s="77">
        <f>CONCATENATE(Général!I$3,Général!I5)</f>
      </c>
      <c r="I3" s="77">
        <f>CONCATENATE(Général!J$3,Général!J5)</f>
      </c>
      <c r="J3" s="77">
        <f>CONCATENATE(Général!K$3,Général!K5)</f>
      </c>
      <c r="K3" s="77">
        <f>CONCATENATE(Général!L$3,Général!L5)</f>
      </c>
      <c r="L3" s="77">
        <f>CONCATENATE(Général!M$3,Général!M5)</f>
      </c>
      <c r="M3" s="77">
        <f>CONCATENATE(Général!N$3,Général!N5)</f>
      </c>
      <c r="N3" s="77">
        <f>CONCATENATE(Général!O$3,Général!O5)</f>
      </c>
      <c r="O3" s="77">
        <f>CONCATENATE(Général!P$3,Général!P5)</f>
      </c>
      <c r="P3" s="77">
        <f>CONCATENATE(Général!Q$3,Général!Q5)</f>
      </c>
      <c r="Q3" s="77">
        <f>CONCATENATE(Général!R$3,Général!R5)</f>
      </c>
      <c r="R3" s="77">
        <f>CONCATENATE(Général!S$3,Général!S5)</f>
      </c>
      <c r="S3" s="77">
        <f>CONCATENATE(Général!T$3,Général!T5)</f>
      </c>
      <c r="T3" s="77">
        <f>CONCATENATE(Général!U$3,Général!U5)</f>
      </c>
      <c r="U3" s="77">
        <f>CONCATENATE(Général!V$3,Général!V5)</f>
      </c>
      <c r="V3" s="77">
        <f>CONCATENATE(Général!W$3,Général!W5)</f>
      </c>
      <c r="W3" s="77">
        <f>CONCATENATE(Général!X$3,Général!X5)</f>
      </c>
      <c r="X3" s="77">
        <f>CONCATENATE(Général!Y$3,Général!Y5)</f>
      </c>
      <c r="Y3" s="77">
        <f>CONCATENATE(Général!Z$3,Général!Z5)</f>
      </c>
      <c r="Z3" s="77">
        <f>CONCATENATE(Général!AA$3,Général!AA5)</f>
      </c>
      <c r="AA3" s="77">
        <f>CONCATENATE(Général!AB$3,Général!AB5)</f>
      </c>
      <c r="AB3" s="77">
        <f>CONCATENATE(Général!AC$3,Général!AC5)</f>
      </c>
      <c r="AC3" s="77">
        <f>CONCATENATE(Général!AD$3,Général!AD5)</f>
      </c>
      <c r="AD3" s="77">
        <f>CONCATENATE(Général!AE$3,Général!AE5)</f>
      </c>
      <c r="AE3" s="77">
        <f>CONCATENATE(Général!AF$3,Général!AF5)</f>
      </c>
      <c r="AF3" s="77">
        <f>CONCATENATE(Général!AG$3,Général!AG5)</f>
      </c>
      <c r="AG3" s="77">
        <f>CONCATENATE(Général!AH$3,Général!AH5)</f>
      </c>
      <c r="AH3" s="77">
        <f>CONCATENATE(Général!AI$3,Général!AI5)</f>
      </c>
      <c r="AI3" s="77">
        <f>CONCATENATE(Général!AJ$3,Général!AJ5)</f>
      </c>
      <c r="AJ3" s="77">
        <f>CONCATENATE(Général!AK$3,Général!AK5)</f>
      </c>
      <c r="AK3" s="77">
        <f>CONCATENATE(Général!AL$3,Général!AL5)</f>
      </c>
      <c r="AL3" s="77">
        <f>CONCATENATE(Général!AM$3,Général!AM5)</f>
      </c>
      <c r="AM3" s="77">
        <f>CONCATENATE(Général!AN$3,Général!AN5)</f>
      </c>
      <c r="AN3" s="77">
        <f>CONCATENATE(Général!AO$3,Général!AO5)</f>
      </c>
      <c r="AO3" s="77">
        <f>CONCATENATE(Général!AP$3,Général!AP5)</f>
      </c>
      <c r="AP3" s="77">
        <f>CONCATENATE(Général!AQ$3,Général!AQ5)</f>
      </c>
      <c r="AQ3" s="77">
        <f>CONCATENATE(Général!AR$3,Général!AR5)</f>
      </c>
      <c r="AR3" s="77">
        <f>CONCATENATE(Général!AS$3,Général!AS5)</f>
      </c>
      <c r="AS3" s="77">
        <f>CONCATENATE(Général!AT$3,Général!AT5)</f>
      </c>
      <c r="AT3" s="77">
        <f>CONCATENATE(Général!AU$3,Général!AU5)</f>
      </c>
      <c r="AU3" s="77">
        <f>CONCATENATE(Général!AV$3,Général!AV5)</f>
      </c>
      <c r="AV3" s="77">
        <f>CONCATENATE(Général!AW$3,Général!AW5)</f>
      </c>
      <c r="AW3" s="77">
        <f>CONCATENATE(Général!AX$3,Général!AX5)</f>
      </c>
      <c r="AX3" s="77">
        <f>CONCATENATE(Général!AY$3,Général!AY5)</f>
      </c>
      <c r="AY3" s="77">
        <f>CONCATENATE(Général!AZ$3,Général!AZ5)</f>
      </c>
      <c r="AZ3" s="77">
        <f>CONCATENATE(Général!BA$3,Général!BA5)</f>
      </c>
      <c r="BA3" s="77">
        <f>CONCATENATE(Général!BB$3,Général!BB5)</f>
      </c>
      <c r="BB3" s="77">
        <f>CONCATENATE(Général!BC$3,Général!BC5)</f>
      </c>
      <c r="BC3" s="77">
        <f>CONCATENATE(Général!BD$3,Général!BD5)</f>
      </c>
      <c r="BD3" s="77">
        <f>CONCATENATE(Général!BE$3,Général!BE5)</f>
      </c>
      <c r="BE3" s="77">
        <f>CONCATENATE(Général!BF$3,Général!BF5)</f>
      </c>
      <c r="BF3" s="77">
        <f>CONCATENATE(Général!BG$3,Général!BG5)</f>
      </c>
      <c r="BG3" s="77">
        <f>CONCATENATE(Général!BH$3,Général!BH5)</f>
      </c>
      <c r="BH3" s="77">
        <f>CONCATENATE(Général!BI$3,Général!BI5)</f>
      </c>
      <c r="BI3" s="77">
        <f>CONCATENATE(Général!BJ$3,Général!BJ5)</f>
      </c>
      <c r="BJ3" s="77">
        <f>CONCATENATE(Général!BK$3,Général!BK5)</f>
      </c>
      <c r="BK3" s="77">
        <f>CONCATENATE(Général!BL$3,Général!BL5)</f>
      </c>
      <c r="BL3" s="77">
        <f>CONCATENATE(Général!BM$3,Général!BM5)</f>
      </c>
      <c r="BM3" s="77">
        <f>CONCATENATE(Général!BN$3,Général!BN5)</f>
      </c>
      <c r="BN3" s="77">
        <f>CONCATENATE(Général!BO$3,Général!BO5)</f>
      </c>
      <c r="BO3" s="77">
        <f>CONCATENATE(Général!BP$3,Général!BP5)</f>
      </c>
      <c r="BP3" s="77">
        <f>CONCATENATE(Général!BQ$3,Général!BQ5)</f>
      </c>
      <c r="BQ3" s="77">
        <f>CONCATENATE(Général!BR$3,Général!BR5)</f>
      </c>
      <c r="BR3" s="77">
        <f>CONCATENATE(Général!BS$3,Général!BS5)</f>
      </c>
      <c r="BS3" s="77">
        <f>CONCATENATE(Général!BT$3,Général!BT5)</f>
      </c>
      <c r="BT3" s="77">
        <f>CONCATENATE(Général!BU$3,Général!BU5)</f>
      </c>
      <c r="BU3" s="77">
        <f>CONCATENATE(Général!BV$3,Général!BV5)</f>
      </c>
      <c r="BV3" s="77">
        <f>CONCATENATE(Général!BW$3,Général!BW5)</f>
      </c>
      <c r="BW3" s="77">
        <f>CONCATENATE(Général!BX$3,Général!BX5)</f>
      </c>
      <c r="BX3" s="77">
        <f>CONCATENATE(Général!BY$3,Général!BY5)</f>
      </c>
      <c r="BY3" s="77">
        <f>CONCATENATE(Général!BZ$3,Général!BZ5)</f>
      </c>
      <c r="BZ3" s="77">
        <f>CONCATENATE(Général!CA$3,Général!CA5)</f>
      </c>
      <c r="CA3" s="77">
        <f>CONCATENATE(Général!CB$3,Général!CB5)</f>
      </c>
      <c r="CB3" s="77">
        <f>CONCATENATE(Général!CC$3,Général!CC5)</f>
      </c>
      <c r="CC3" s="77">
        <f>CONCATENATE(Général!CD$3,Général!CD5)</f>
      </c>
      <c r="CD3" s="77">
        <f>CONCATENATE(Général!CE$3,Général!CE5)</f>
      </c>
      <c r="CE3" s="77">
        <f>CONCATENATE(Général!CF$3,Général!CF5)</f>
      </c>
      <c r="CF3" s="77">
        <f>CONCATENATE(Général!CG$3,Général!CG5)</f>
      </c>
      <c r="CG3" s="77">
        <f>CONCATENATE(Général!CH$3,Général!CH5)</f>
      </c>
      <c r="CH3" s="77">
        <f>CONCATENATE(Général!CI$3,Général!CI5)</f>
      </c>
      <c r="CI3" s="77">
        <f>CONCATENATE(Général!CJ$3,Général!CJ5)</f>
      </c>
      <c r="CJ3" s="77">
        <f>CONCATENATE(Général!CK$3,Général!CK5)</f>
      </c>
      <c r="CK3" s="77">
        <f>CONCATENATE(Général!CL$3,Général!CL5)</f>
      </c>
      <c r="CL3" s="77">
        <f>CONCATENATE(Général!CM$3,Général!CM5)</f>
      </c>
      <c r="CM3" s="77">
        <f>CONCATENATE(Général!CN$3,Général!CN5)</f>
      </c>
      <c r="CN3" s="77">
        <f>CONCATENATE(Général!CO$3,Général!CO5)</f>
      </c>
      <c r="CO3" s="77">
        <f>CONCATENATE(Général!CP$3,Général!CP5)</f>
      </c>
      <c r="CP3" s="77">
        <f>CONCATENATE(Général!CQ$3,Général!CQ5)</f>
      </c>
      <c r="CQ3" s="77">
        <f>CONCATENATE(Général!CR$3,Général!CR5)</f>
      </c>
      <c r="CR3" s="77">
        <f>CONCATENATE(Général!CS$3,Général!CS5)</f>
      </c>
      <c r="CS3" s="77">
        <f>CONCATENATE(Général!CT$3,Général!CT5)</f>
      </c>
      <c r="CT3" s="77">
        <f>CONCATENATE(Général!CU$3,Général!CU5)</f>
      </c>
      <c r="CU3" s="77">
        <f>CONCATENATE(Général!CV$3,Général!CV5)</f>
      </c>
      <c r="CV3" s="77">
        <f>CONCATENATE(Général!CW$3,Général!CW5)</f>
      </c>
      <c r="CW3" s="77">
        <f>CONCATENATE(Général!CX$3,Général!CX5)</f>
      </c>
      <c r="CY3" s="69">
        <f aca="true" t="shared" si="12" ref="CY3:DC39">COUNTIF($A3:$CW3,(CONCATENATE("Un client",CY$1)))</f>
        <v>0</v>
      </c>
      <c r="CZ3" s="69">
        <f t="shared" si="0"/>
        <v>0</v>
      </c>
      <c r="DA3" s="69">
        <f t="shared" si="0"/>
        <v>0</v>
      </c>
      <c r="DB3" s="69">
        <f t="shared" si="0"/>
        <v>0</v>
      </c>
      <c r="DC3" s="69">
        <f t="shared" si="0"/>
        <v>0</v>
      </c>
      <c r="DD3" s="69">
        <v>38</v>
      </c>
      <c r="DE3" s="69">
        <f t="shared" si="1"/>
        <v>0</v>
      </c>
      <c r="DF3" s="78">
        <f>IF(DE3=0,"",HLOOKUP(DE3,CY3:DC$40,DD3,FALSE))</f>
      </c>
      <c r="DG3" s="69">
        <f t="shared" si="2"/>
        <v>0</v>
      </c>
      <c r="DH3" s="69">
        <f t="shared" si="2"/>
        <v>0</v>
      </c>
      <c r="DI3" s="69">
        <f t="shared" si="2"/>
        <v>0</v>
      </c>
      <c r="DJ3" s="69">
        <f t="shared" si="2"/>
        <v>0</v>
      </c>
      <c r="DK3" s="69">
        <f t="shared" si="2"/>
        <v>0</v>
      </c>
      <c r="DL3" s="69">
        <v>38</v>
      </c>
      <c r="DM3" s="69">
        <f t="shared" si="3"/>
        <v>0</v>
      </c>
      <c r="DN3" s="78">
        <f>IF(DM3=0,"",HLOOKUP(DM3,DG3:DK$40,DL3,FALSE))</f>
      </c>
      <c r="DO3" s="69">
        <f t="shared" si="4"/>
        <v>0</v>
      </c>
      <c r="DP3" s="69">
        <f t="shared" si="4"/>
        <v>0</v>
      </c>
      <c r="DQ3" s="69">
        <f t="shared" si="4"/>
        <v>0</v>
      </c>
      <c r="DR3" s="69">
        <f t="shared" si="4"/>
        <v>0</v>
      </c>
      <c r="DS3" s="69">
        <f t="shared" si="4"/>
        <v>0</v>
      </c>
      <c r="DT3" s="69">
        <v>38</v>
      </c>
      <c r="DU3" s="69">
        <f t="shared" si="5"/>
        <v>0</v>
      </c>
      <c r="DV3" s="78">
        <f>IF(DU3=0,"",HLOOKUP(DU3,DO3:DS$40,DT3,FALSE))</f>
      </c>
      <c r="DW3" s="69">
        <f t="shared" si="6"/>
        <v>0</v>
      </c>
      <c r="DX3" s="69">
        <f t="shared" si="6"/>
        <v>0</v>
      </c>
      <c r="DY3" s="69">
        <f t="shared" si="6"/>
        <v>0</v>
      </c>
      <c r="DZ3" s="69">
        <f t="shared" si="6"/>
        <v>0</v>
      </c>
      <c r="EA3" s="69">
        <f t="shared" si="6"/>
        <v>0</v>
      </c>
      <c r="EB3" s="69">
        <v>38</v>
      </c>
      <c r="EC3" s="69">
        <f t="shared" si="7"/>
        <v>0</v>
      </c>
      <c r="ED3" s="78">
        <f>IF(EC3=0,"",HLOOKUP(EC3,DW3:EA$40,EB3,FALSE))</f>
      </c>
      <c r="EE3" s="69">
        <f t="shared" si="8"/>
        <v>0</v>
      </c>
      <c r="EF3" s="69">
        <f t="shared" si="8"/>
        <v>0</v>
      </c>
      <c r="EG3" s="69">
        <f t="shared" si="8"/>
        <v>0</v>
      </c>
      <c r="EH3" s="69">
        <f t="shared" si="8"/>
        <v>0</v>
      </c>
      <c r="EI3" s="69">
        <f t="shared" si="8"/>
        <v>0</v>
      </c>
      <c r="EJ3" s="69">
        <v>38</v>
      </c>
      <c r="EK3" s="69">
        <f t="shared" si="9"/>
        <v>0</v>
      </c>
      <c r="EL3" s="78">
        <f>IF(EK3=0,"",HLOOKUP(EK3,EE3:EI$40,EJ3,FALSE))</f>
      </c>
      <c r="EM3" s="69">
        <f t="shared" si="10"/>
        <v>0</v>
      </c>
      <c r="EN3" s="69">
        <f t="shared" si="10"/>
        <v>0</v>
      </c>
      <c r="EO3" s="69">
        <f t="shared" si="10"/>
        <v>0</v>
      </c>
      <c r="EP3" s="69">
        <f t="shared" si="10"/>
        <v>0</v>
      </c>
      <c r="EQ3" s="69">
        <f t="shared" si="10"/>
        <v>0</v>
      </c>
      <c r="ER3" s="69">
        <v>38</v>
      </c>
      <c r="ES3" s="69">
        <f>MAX(EM3:EQ3)</f>
        <v>0</v>
      </c>
      <c r="ET3" s="78">
        <f>IF(ES3=0,"",HLOOKUP(ES3,EM3:EQ$40,ER3,FALSE))</f>
      </c>
      <c r="EU3" s="69">
        <f t="shared" si="11"/>
        <v>0</v>
      </c>
      <c r="EV3" s="69">
        <f t="shared" si="11"/>
        <v>0</v>
      </c>
      <c r="EW3" s="69">
        <f t="shared" si="11"/>
        <v>0</v>
      </c>
      <c r="EX3" s="69">
        <f t="shared" si="11"/>
        <v>0</v>
      </c>
      <c r="EY3" s="69">
        <f t="shared" si="11"/>
        <v>0</v>
      </c>
      <c r="EZ3" s="69">
        <v>38</v>
      </c>
      <c r="FA3" s="69">
        <f>MAX(EU3:EY3)</f>
        <v>0</v>
      </c>
      <c r="FB3" s="78">
        <f>IF(FA3=0,"",HLOOKUP(FA3,EU3:EY$40,EZ3,FALSE))</f>
      </c>
      <c r="FC3" s="69">
        <f>COUNTIF(Général!$C5:$CX5,FC$1)</f>
        <v>0</v>
      </c>
      <c r="FD3" s="69">
        <f>COUNTIF(Général!$C5:$CX5,FD$1)</f>
        <v>0</v>
      </c>
      <c r="FE3" s="69">
        <f>COUNTIF(Général!$C5:$CX5,FE$1)</f>
        <v>0</v>
      </c>
      <c r="FF3" s="69">
        <f>COUNTIF(Général!$C5:$CX5,FF$1)</f>
        <v>0</v>
      </c>
      <c r="FG3" s="69">
        <f>COUNTIF(Général!$C5:$CX5,FG$1)</f>
        <v>0</v>
      </c>
      <c r="FH3" s="69">
        <v>38</v>
      </c>
      <c r="FI3" s="69">
        <f>MAX(FC3:FG3)</f>
        <v>0</v>
      </c>
      <c r="FJ3" s="119">
        <f>IF(FI3&lt;1,"",HLOOKUP(FI3,FC3:FG$40,FH3,FALSE))</f>
      </c>
      <c r="FK3" s="117">
        <f aca="true" t="shared" si="13" ref="FK3:FK39">_xlfn.COUNTIFS(FC3:FG3,FI3)</f>
        <v>5</v>
      </c>
      <c r="FL3" s="79" t="str">
        <f aca="true" t="shared" si="14" ref="FL3:FL39">IF(FK3&gt;1,FS3,FJ3)</f>
        <v>Non concerné</v>
      </c>
      <c r="FM3" s="117" t="str">
        <f aca="true" t="shared" si="15" ref="FM3:FM39">IF($FI3=FC3,"1","0")</f>
        <v>1</v>
      </c>
      <c r="FN3" s="117" t="str">
        <f aca="true" t="shared" si="16" ref="FN3:FN39">IF($FI3=FD3,"10","0")</f>
        <v>10</v>
      </c>
      <c r="FO3" s="117" t="str">
        <f aca="true" t="shared" si="17" ref="FO3:FO39">IF($FI3=FE3,"100","0")</f>
        <v>100</v>
      </c>
      <c r="FP3" s="117" t="str">
        <f aca="true" t="shared" si="18" ref="FP3:FP39">IF($FI3=FF3,"1000","0")</f>
        <v>1000</v>
      </c>
      <c r="FQ3" s="117" t="str">
        <f aca="true" t="shared" si="19" ref="FQ3:FQ39">IF($FI3=FG3,"10000","0")</f>
        <v>10000</v>
      </c>
      <c r="FR3" s="117">
        <f aca="true" t="shared" si="20" ref="FR3:FR39">(FM3+FN3+FO3+FP3+FQ3)/5</f>
        <v>2222.2</v>
      </c>
      <c r="FS3" s="85" t="str">
        <f aca="true" t="shared" si="21" ref="FS3:FS39">IF($FR3&lt;10,$FM$1,(IF(AND($FR3&gt;1,$FR3&lt;100),$FN$1,(IF(AND($FR3&gt;10,$FR3&lt;1000),$FO$1,(IF(AND($FR3&gt;999,$FR3&lt;1010),$FP$1,$FQ$1)))))))</f>
        <v>Non concerné</v>
      </c>
    </row>
    <row r="4" spans="1:175" ht="15">
      <c r="A4" s="80" t="s">
        <v>87</v>
      </c>
      <c r="B4" s="77">
        <f>CONCATENATE(Général!C$3,Général!C6)</f>
      </c>
      <c r="C4" s="77">
        <f>CONCATENATE(Général!D$3,Général!D6)</f>
      </c>
      <c r="D4" s="77">
        <f>CONCATENATE(Général!E$3,Général!E6)</f>
      </c>
      <c r="E4" s="77">
        <f>CONCATENATE(Général!F$3,Général!F6)</f>
      </c>
      <c r="F4" s="77">
        <f>CONCATENATE(Général!G$3,Général!G6)</f>
      </c>
      <c r="G4" s="77">
        <f>CONCATENATE(Général!H$3,Général!H6)</f>
      </c>
      <c r="H4" s="77">
        <f>CONCATENATE(Général!I$3,Général!I6)</f>
      </c>
      <c r="I4" s="77">
        <f>CONCATENATE(Général!J$3,Général!J6)</f>
      </c>
      <c r="J4" s="77">
        <f>CONCATENATE(Général!K$3,Général!K6)</f>
      </c>
      <c r="K4" s="77">
        <f>CONCATENATE(Général!L$3,Général!L6)</f>
      </c>
      <c r="L4" s="77">
        <f>CONCATENATE(Général!M$3,Général!M6)</f>
      </c>
      <c r="M4" s="77">
        <f>CONCATENATE(Général!N$3,Général!N6)</f>
      </c>
      <c r="N4" s="77">
        <f>CONCATENATE(Général!O$3,Général!O6)</f>
      </c>
      <c r="O4" s="77">
        <f>CONCATENATE(Général!P$3,Général!P6)</f>
      </c>
      <c r="P4" s="77">
        <f>CONCATENATE(Général!Q$3,Général!Q6)</f>
      </c>
      <c r="Q4" s="77">
        <f>CONCATENATE(Général!R$3,Général!R6)</f>
      </c>
      <c r="R4" s="77">
        <f>CONCATENATE(Général!S$3,Général!S6)</f>
      </c>
      <c r="S4" s="77">
        <f>CONCATENATE(Général!T$3,Général!T6)</f>
      </c>
      <c r="T4" s="77">
        <f>CONCATENATE(Général!U$3,Général!U6)</f>
      </c>
      <c r="U4" s="77">
        <f>CONCATENATE(Général!V$3,Général!V6)</f>
      </c>
      <c r="V4" s="77">
        <f>CONCATENATE(Général!W$3,Général!W6)</f>
      </c>
      <c r="W4" s="77">
        <f>CONCATENATE(Général!X$3,Général!X6)</f>
      </c>
      <c r="X4" s="77">
        <f>CONCATENATE(Général!Y$3,Général!Y6)</f>
      </c>
      <c r="Y4" s="77">
        <f>CONCATENATE(Général!Z$3,Général!Z6)</f>
      </c>
      <c r="Z4" s="77">
        <f>CONCATENATE(Général!AA$3,Général!AA6)</f>
      </c>
      <c r="AA4" s="77">
        <f>CONCATENATE(Général!AB$3,Général!AB6)</f>
      </c>
      <c r="AB4" s="77">
        <f>CONCATENATE(Général!AC$3,Général!AC6)</f>
      </c>
      <c r="AC4" s="77">
        <f>CONCATENATE(Général!AD$3,Général!AD6)</f>
      </c>
      <c r="AD4" s="77">
        <f>CONCATENATE(Général!AE$3,Général!AE6)</f>
      </c>
      <c r="AE4" s="77">
        <f>CONCATENATE(Général!AF$3,Général!AF6)</f>
      </c>
      <c r="AF4" s="77">
        <f>CONCATENATE(Général!AG$3,Général!AG6)</f>
      </c>
      <c r="AG4" s="77">
        <f>CONCATENATE(Général!AH$3,Général!AH6)</f>
      </c>
      <c r="AH4" s="77">
        <f>CONCATENATE(Général!AI$3,Général!AI6)</f>
      </c>
      <c r="AI4" s="77">
        <f>CONCATENATE(Général!AJ$3,Général!AJ6)</f>
      </c>
      <c r="AJ4" s="77">
        <f>CONCATENATE(Général!AK$3,Général!AK6)</f>
      </c>
      <c r="AK4" s="77">
        <f>CONCATENATE(Général!AL$3,Général!AL6)</f>
      </c>
      <c r="AL4" s="77">
        <f>CONCATENATE(Général!AM$3,Général!AM6)</f>
      </c>
      <c r="AM4" s="77">
        <f>CONCATENATE(Général!AN$3,Général!AN6)</f>
      </c>
      <c r="AN4" s="77">
        <f>CONCATENATE(Général!AO$3,Général!AO6)</f>
      </c>
      <c r="AO4" s="77">
        <f>CONCATENATE(Général!AP$3,Général!AP6)</f>
      </c>
      <c r="AP4" s="77">
        <f>CONCATENATE(Général!AQ$3,Général!AQ6)</f>
      </c>
      <c r="AQ4" s="77">
        <f>CONCATENATE(Général!AR$3,Général!AR6)</f>
      </c>
      <c r="AR4" s="77">
        <f>CONCATENATE(Général!AS$3,Général!AS6)</f>
      </c>
      <c r="AS4" s="77">
        <f>CONCATENATE(Général!AT$3,Général!AT6)</f>
      </c>
      <c r="AT4" s="77">
        <f>CONCATENATE(Général!AU$3,Général!AU6)</f>
      </c>
      <c r="AU4" s="77">
        <f>CONCATENATE(Général!AV$3,Général!AV6)</f>
      </c>
      <c r="AV4" s="77">
        <f>CONCATENATE(Général!AW$3,Général!AW6)</f>
      </c>
      <c r="AW4" s="77">
        <f>CONCATENATE(Général!AX$3,Général!AX6)</f>
      </c>
      <c r="AX4" s="77">
        <f>CONCATENATE(Général!AY$3,Général!AY6)</f>
      </c>
      <c r="AY4" s="77">
        <f>CONCATENATE(Général!AZ$3,Général!AZ6)</f>
      </c>
      <c r="AZ4" s="77">
        <f>CONCATENATE(Général!BA$3,Général!BA6)</f>
      </c>
      <c r="BA4" s="77">
        <f>CONCATENATE(Général!BB$3,Général!BB6)</f>
      </c>
      <c r="BB4" s="77">
        <f>CONCATENATE(Général!BC$3,Général!BC6)</f>
      </c>
      <c r="BC4" s="77">
        <f>CONCATENATE(Général!BD$3,Général!BD6)</f>
      </c>
      <c r="BD4" s="77">
        <f>CONCATENATE(Général!BE$3,Général!BE6)</f>
      </c>
      <c r="BE4" s="77">
        <f>CONCATENATE(Général!BF$3,Général!BF6)</f>
      </c>
      <c r="BF4" s="77">
        <f>CONCATENATE(Général!BG$3,Général!BG6)</f>
      </c>
      <c r="BG4" s="77">
        <f>CONCATENATE(Général!BH$3,Général!BH6)</f>
      </c>
      <c r="BH4" s="77">
        <f>CONCATENATE(Général!BI$3,Général!BI6)</f>
      </c>
      <c r="BI4" s="77">
        <f>CONCATENATE(Général!BJ$3,Général!BJ6)</f>
      </c>
      <c r="BJ4" s="77">
        <f>CONCATENATE(Général!BK$3,Général!BK6)</f>
      </c>
      <c r="BK4" s="77">
        <f>CONCATENATE(Général!BL$3,Général!BL6)</f>
      </c>
      <c r="BL4" s="77">
        <f>CONCATENATE(Général!BM$3,Général!BM6)</f>
      </c>
      <c r="BM4" s="77">
        <f>CONCATENATE(Général!BN$3,Général!BN6)</f>
      </c>
      <c r="BN4" s="77">
        <f>CONCATENATE(Général!BO$3,Général!BO6)</f>
      </c>
      <c r="BO4" s="77">
        <f>CONCATENATE(Général!BP$3,Général!BP6)</f>
      </c>
      <c r="BP4" s="77">
        <f>CONCATENATE(Général!BQ$3,Général!BQ6)</f>
      </c>
      <c r="BQ4" s="77">
        <f>CONCATENATE(Général!BR$3,Général!BR6)</f>
      </c>
      <c r="BR4" s="77">
        <f>CONCATENATE(Général!BS$3,Général!BS6)</f>
      </c>
      <c r="BS4" s="77">
        <f>CONCATENATE(Général!BT$3,Général!BT6)</f>
      </c>
      <c r="BT4" s="77">
        <f>CONCATENATE(Général!BU$3,Général!BU6)</f>
      </c>
      <c r="BU4" s="77">
        <f>CONCATENATE(Général!BV$3,Général!BV6)</f>
      </c>
      <c r="BV4" s="77">
        <f>CONCATENATE(Général!BW$3,Général!BW6)</f>
      </c>
      <c r="BW4" s="77">
        <f>CONCATENATE(Général!BX$3,Général!BX6)</f>
      </c>
      <c r="BX4" s="77">
        <f>CONCATENATE(Général!BY$3,Général!BY6)</f>
      </c>
      <c r="BY4" s="77">
        <f>CONCATENATE(Général!BZ$3,Général!BZ6)</f>
      </c>
      <c r="BZ4" s="77">
        <f>CONCATENATE(Général!CA$3,Général!CA6)</f>
      </c>
      <c r="CA4" s="77">
        <f>CONCATENATE(Général!CB$3,Général!CB6)</f>
      </c>
      <c r="CB4" s="77">
        <f>CONCATENATE(Général!CC$3,Général!CC6)</f>
      </c>
      <c r="CC4" s="77">
        <f>CONCATENATE(Général!CD$3,Général!CD6)</f>
      </c>
      <c r="CD4" s="77">
        <f>CONCATENATE(Général!CE$3,Général!CE6)</f>
      </c>
      <c r="CE4" s="77">
        <f>CONCATENATE(Général!CF$3,Général!CF6)</f>
      </c>
      <c r="CF4" s="77">
        <f>CONCATENATE(Général!CG$3,Général!CG6)</f>
      </c>
      <c r="CG4" s="77">
        <f>CONCATENATE(Général!CH$3,Général!CH6)</f>
      </c>
      <c r="CH4" s="77">
        <f>CONCATENATE(Général!CI$3,Général!CI6)</f>
      </c>
      <c r="CI4" s="77">
        <f>CONCATENATE(Général!CJ$3,Général!CJ6)</f>
      </c>
      <c r="CJ4" s="77">
        <f>CONCATENATE(Général!CK$3,Général!CK6)</f>
      </c>
      <c r="CK4" s="77">
        <f>CONCATENATE(Général!CL$3,Général!CL6)</f>
      </c>
      <c r="CL4" s="77">
        <f>CONCATENATE(Général!CM$3,Général!CM6)</f>
      </c>
      <c r="CM4" s="77">
        <f>CONCATENATE(Général!CN$3,Général!CN6)</f>
      </c>
      <c r="CN4" s="77">
        <f>CONCATENATE(Général!CO$3,Général!CO6)</f>
      </c>
      <c r="CO4" s="77">
        <f>CONCATENATE(Général!CP$3,Général!CP6)</f>
      </c>
      <c r="CP4" s="77">
        <f>CONCATENATE(Général!CQ$3,Général!CQ6)</f>
      </c>
      <c r="CQ4" s="77">
        <f>CONCATENATE(Général!CR$3,Général!CR6)</f>
      </c>
      <c r="CR4" s="77">
        <f>CONCATENATE(Général!CS$3,Général!CS6)</f>
      </c>
      <c r="CS4" s="77">
        <f>CONCATENATE(Général!CT$3,Général!CT6)</f>
      </c>
      <c r="CT4" s="77">
        <f>CONCATENATE(Général!CU$3,Général!CU6)</f>
      </c>
      <c r="CU4" s="77">
        <f>CONCATENATE(Général!CV$3,Général!CV6)</f>
      </c>
      <c r="CV4" s="77">
        <f>CONCATENATE(Général!CW$3,Général!CW6)</f>
      </c>
      <c r="CW4" s="77">
        <f>CONCATENATE(Général!CX$3,Général!CX6)</f>
      </c>
      <c r="CY4" s="69">
        <f t="shared" si="12"/>
        <v>0</v>
      </c>
      <c r="CZ4" s="69">
        <f t="shared" si="0"/>
        <v>0</v>
      </c>
      <c r="DA4" s="69">
        <f t="shared" si="0"/>
        <v>0</v>
      </c>
      <c r="DB4" s="69">
        <f t="shared" si="0"/>
        <v>0</v>
      </c>
      <c r="DC4" s="69">
        <f t="shared" si="0"/>
        <v>0</v>
      </c>
      <c r="DD4" s="69">
        <v>37</v>
      </c>
      <c r="DE4" s="69">
        <f t="shared" si="1"/>
        <v>0</v>
      </c>
      <c r="DF4" s="78">
        <f>IF(DE4=0,"",HLOOKUP(DE4,CY4:DC$40,DD4,FALSE))</f>
      </c>
      <c r="DG4" s="69">
        <f t="shared" si="2"/>
        <v>0</v>
      </c>
      <c r="DH4" s="69">
        <f t="shared" si="2"/>
        <v>0</v>
      </c>
      <c r="DI4" s="69">
        <f t="shared" si="2"/>
        <v>0</v>
      </c>
      <c r="DJ4" s="69">
        <f t="shared" si="2"/>
        <v>0</v>
      </c>
      <c r="DK4" s="69">
        <f t="shared" si="2"/>
        <v>0</v>
      </c>
      <c r="DL4" s="69">
        <v>37</v>
      </c>
      <c r="DM4" s="69">
        <f t="shared" si="3"/>
        <v>0</v>
      </c>
      <c r="DN4" s="78">
        <f>IF(DM4=0,"",HLOOKUP(DM4,DG4:DK$40,DL4,FALSE))</f>
      </c>
      <c r="DO4" s="69">
        <f t="shared" si="4"/>
        <v>0</v>
      </c>
      <c r="DP4" s="69">
        <f t="shared" si="4"/>
        <v>0</v>
      </c>
      <c r="DQ4" s="69">
        <f t="shared" si="4"/>
        <v>0</v>
      </c>
      <c r="DR4" s="69">
        <f t="shared" si="4"/>
        <v>0</v>
      </c>
      <c r="DS4" s="69">
        <f t="shared" si="4"/>
        <v>0</v>
      </c>
      <c r="DT4" s="69">
        <v>37</v>
      </c>
      <c r="DU4" s="69">
        <f t="shared" si="5"/>
        <v>0</v>
      </c>
      <c r="DV4" s="78">
        <f>IF(DU4=0,"",HLOOKUP(DU4,DO4:DS$40,DT4,FALSE))</f>
      </c>
      <c r="DW4" s="69">
        <f t="shared" si="6"/>
        <v>0</v>
      </c>
      <c r="DX4" s="69">
        <f t="shared" si="6"/>
        <v>0</v>
      </c>
      <c r="DY4" s="69">
        <f t="shared" si="6"/>
        <v>0</v>
      </c>
      <c r="DZ4" s="69">
        <f t="shared" si="6"/>
        <v>0</v>
      </c>
      <c r="EA4" s="69">
        <f t="shared" si="6"/>
        <v>0</v>
      </c>
      <c r="EB4" s="69">
        <v>37</v>
      </c>
      <c r="EC4" s="69">
        <f t="shared" si="7"/>
        <v>0</v>
      </c>
      <c r="ED4" s="78">
        <f>IF(EC4=0,"",HLOOKUP(EC4,DW4:EA$40,EB4,FALSE))</f>
      </c>
      <c r="EE4" s="69">
        <f t="shared" si="8"/>
        <v>0</v>
      </c>
      <c r="EF4" s="69">
        <f t="shared" si="8"/>
        <v>0</v>
      </c>
      <c r="EG4" s="69">
        <f t="shared" si="8"/>
        <v>0</v>
      </c>
      <c r="EH4" s="69">
        <f t="shared" si="8"/>
        <v>0</v>
      </c>
      <c r="EI4" s="69">
        <f t="shared" si="8"/>
        <v>0</v>
      </c>
      <c r="EJ4" s="69">
        <v>37</v>
      </c>
      <c r="EK4" s="69">
        <f t="shared" si="9"/>
        <v>0</v>
      </c>
      <c r="EL4" s="78">
        <f>IF(EK4=0,"",HLOOKUP(EK4,EE4:EI$40,EJ4,FALSE))</f>
      </c>
      <c r="EM4" s="69">
        <f t="shared" si="10"/>
        <v>0</v>
      </c>
      <c r="EN4" s="69">
        <f t="shared" si="10"/>
        <v>0</v>
      </c>
      <c r="EO4" s="69">
        <f t="shared" si="10"/>
        <v>0</v>
      </c>
      <c r="EP4" s="69">
        <f t="shared" si="10"/>
        <v>0</v>
      </c>
      <c r="EQ4" s="69">
        <f t="shared" si="10"/>
        <v>0</v>
      </c>
      <c r="ER4" s="69">
        <v>37</v>
      </c>
      <c r="ES4" s="69">
        <f>MAX(EM4:EQ4)</f>
        <v>0</v>
      </c>
      <c r="ET4" s="78">
        <f>IF(ES4=0,"",HLOOKUP(ES4,EM4:EQ$40,ER4,FALSE))</f>
      </c>
      <c r="EU4" s="69">
        <f t="shared" si="11"/>
        <v>0</v>
      </c>
      <c r="EV4" s="69">
        <f t="shared" si="11"/>
        <v>0</v>
      </c>
      <c r="EW4" s="69">
        <f t="shared" si="11"/>
        <v>0</v>
      </c>
      <c r="EX4" s="69">
        <f t="shared" si="11"/>
        <v>0</v>
      </c>
      <c r="EY4" s="69">
        <f t="shared" si="11"/>
        <v>0</v>
      </c>
      <c r="EZ4" s="69">
        <v>37</v>
      </c>
      <c r="FA4" s="69">
        <f>MAX(EU4:EY4)</f>
        <v>0</v>
      </c>
      <c r="FB4" s="78">
        <f>IF(FA4=0,"",HLOOKUP(FA4,EU4:EY$40,EZ4,FALSE))</f>
      </c>
      <c r="FC4" s="69">
        <f>COUNTIF(Général!$C6:$CX6,FC$1)</f>
        <v>0</v>
      </c>
      <c r="FD4" s="69">
        <f>COUNTIF(Général!$C6:$CX6,FD$1)</f>
        <v>0</v>
      </c>
      <c r="FE4" s="69">
        <f>COUNTIF(Général!$C6:$CX6,FE$1)</f>
        <v>0</v>
      </c>
      <c r="FF4" s="69">
        <f>COUNTIF(Général!$C6:$CX6,FF$1)</f>
        <v>0</v>
      </c>
      <c r="FG4" s="69">
        <f>COUNTIF(Général!$C6:$CX6,FG$1)</f>
        <v>0</v>
      </c>
      <c r="FH4" s="69">
        <v>37</v>
      </c>
      <c r="FI4" s="69">
        <f>MAX(FC4:FG4)</f>
        <v>0</v>
      </c>
      <c r="FJ4" s="119">
        <f>IF(FI4&lt;1,"",HLOOKUP(FI4,FC4:FG$40,FH4,FALSE))</f>
      </c>
      <c r="FK4" s="117">
        <f t="shared" si="13"/>
        <v>5</v>
      </c>
      <c r="FL4" s="79" t="str">
        <f t="shared" si="14"/>
        <v>Non concerné</v>
      </c>
      <c r="FM4" s="117" t="str">
        <f t="shared" si="15"/>
        <v>1</v>
      </c>
      <c r="FN4" s="117" t="str">
        <f t="shared" si="16"/>
        <v>10</v>
      </c>
      <c r="FO4" s="117" t="str">
        <f t="shared" si="17"/>
        <v>100</v>
      </c>
      <c r="FP4" s="117" t="str">
        <f t="shared" si="18"/>
        <v>1000</v>
      </c>
      <c r="FQ4" s="117" t="str">
        <f t="shared" si="19"/>
        <v>10000</v>
      </c>
      <c r="FR4" s="117">
        <f t="shared" si="20"/>
        <v>2222.2</v>
      </c>
      <c r="FS4" s="85" t="str">
        <f t="shared" si="21"/>
        <v>Non concerné</v>
      </c>
    </row>
    <row r="5" spans="1:175" ht="15">
      <c r="A5" s="80" t="s">
        <v>88</v>
      </c>
      <c r="B5" s="77">
        <f>CONCATENATE(Général!C$3,Général!C7)</f>
      </c>
      <c r="C5" s="77">
        <f>CONCATENATE(Général!D$3,Général!D7)</f>
      </c>
      <c r="D5" s="77">
        <f>CONCATENATE(Général!E$3,Général!E7)</f>
      </c>
      <c r="E5" s="77">
        <f>CONCATENATE(Général!F$3,Général!F7)</f>
      </c>
      <c r="F5" s="77">
        <f>CONCATENATE(Général!G$3,Général!G7)</f>
      </c>
      <c r="G5" s="77">
        <f>CONCATENATE(Général!H$3,Général!H7)</f>
      </c>
      <c r="H5" s="77">
        <f>CONCATENATE(Général!I$3,Général!I7)</f>
      </c>
      <c r="I5" s="77">
        <f>CONCATENATE(Général!J$3,Général!J7)</f>
      </c>
      <c r="J5" s="77">
        <f>CONCATENATE(Général!K$3,Général!K7)</f>
      </c>
      <c r="K5" s="77">
        <f>CONCATENATE(Général!L$3,Général!L7)</f>
      </c>
      <c r="L5" s="77">
        <f>CONCATENATE(Général!M$3,Général!M7)</f>
      </c>
      <c r="M5" s="77">
        <f>CONCATENATE(Général!N$3,Général!N7)</f>
      </c>
      <c r="N5" s="77">
        <f>CONCATENATE(Général!O$3,Général!O7)</f>
      </c>
      <c r="O5" s="77">
        <f>CONCATENATE(Général!P$3,Général!P7)</f>
      </c>
      <c r="P5" s="77">
        <f>CONCATENATE(Général!Q$3,Général!Q7)</f>
      </c>
      <c r="Q5" s="77">
        <f>CONCATENATE(Général!R$3,Général!R7)</f>
      </c>
      <c r="R5" s="77">
        <f>CONCATENATE(Général!S$3,Général!S7)</f>
      </c>
      <c r="S5" s="77">
        <f>CONCATENATE(Général!T$3,Général!T7)</f>
      </c>
      <c r="T5" s="77">
        <f>CONCATENATE(Général!U$3,Général!U7)</f>
      </c>
      <c r="U5" s="77">
        <f>CONCATENATE(Général!V$3,Général!V7)</f>
      </c>
      <c r="V5" s="77">
        <f>CONCATENATE(Général!W$3,Général!W7)</f>
      </c>
      <c r="W5" s="77">
        <f>CONCATENATE(Général!X$3,Général!X7)</f>
      </c>
      <c r="X5" s="77">
        <f>CONCATENATE(Général!Y$3,Général!Y7)</f>
      </c>
      <c r="Y5" s="77">
        <f>CONCATENATE(Général!Z$3,Général!Z7)</f>
      </c>
      <c r="Z5" s="77">
        <f>CONCATENATE(Général!AA$3,Général!AA7)</f>
      </c>
      <c r="AA5" s="77">
        <f>CONCATENATE(Général!AB$3,Général!AB7)</f>
      </c>
      <c r="AB5" s="77">
        <f>CONCATENATE(Général!AC$3,Général!AC7)</f>
      </c>
      <c r="AC5" s="77">
        <f>CONCATENATE(Général!AD$3,Général!AD7)</f>
      </c>
      <c r="AD5" s="77">
        <f>CONCATENATE(Général!AE$3,Général!AE7)</f>
      </c>
      <c r="AE5" s="77">
        <f>CONCATENATE(Général!AF$3,Général!AF7)</f>
      </c>
      <c r="AF5" s="77">
        <f>CONCATENATE(Général!AG$3,Général!AG7)</f>
      </c>
      <c r="AG5" s="77">
        <f>CONCATENATE(Général!AH$3,Général!AH7)</f>
      </c>
      <c r="AH5" s="77">
        <f>CONCATENATE(Général!AI$3,Général!AI7)</f>
      </c>
      <c r="AI5" s="77">
        <f>CONCATENATE(Général!AJ$3,Général!AJ7)</f>
      </c>
      <c r="AJ5" s="77">
        <f>CONCATENATE(Général!AK$3,Général!AK7)</f>
      </c>
      <c r="AK5" s="77">
        <f>CONCATENATE(Général!AL$3,Général!AL7)</f>
      </c>
      <c r="AL5" s="77">
        <f>CONCATENATE(Général!AM$3,Général!AM7)</f>
      </c>
      <c r="AM5" s="77">
        <f>CONCATENATE(Général!AN$3,Général!AN7)</f>
      </c>
      <c r="AN5" s="77">
        <f>CONCATENATE(Général!AO$3,Général!AO7)</f>
      </c>
      <c r="AO5" s="77">
        <f>CONCATENATE(Général!AP$3,Général!AP7)</f>
      </c>
      <c r="AP5" s="77">
        <f>CONCATENATE(Général!AQ$3,Général!AQ7)</f>
      </c>
      <c r="AQ5" s="77">
        <f>CONCATENATE(Général!AR$3,Général!AR7)</f>
      </c>
      <c r="AR5" s="77">
        <f>CONCATENATE(Général!AS$3,Général!AS7)</f>
      </c>
      <c r="AS5" s="77">
        <f>CONCATENATE(Général!AT$3,Général!AT7)</f>
      </c>
      <c r="AT5" s="77">
        <f>CONCATENATE(Général!AU$3,Général!AU7)</f>
      </c>
      <c r="AU5" s="77">
        <f>CONCATENATE(Général!AV$3,Général!AV7)</f>
      </c>
      <c r="AV5" s="77">
        <f>CONCATENATE(Général!AW$3,Général!AW7)</f>
      </c>
      <c r="AW5" s="77">
        <f>CONCATENATE(Général!AX$3,Général!AX7)</f>
      </c>
      <c r="AX5" s="77">
        <f>CONCATENATE(Général!AY$3,Général!AY7)</f>
      </c>
      <c r="AY5" s="77">
        <f>CONCATENATE(Général!AZ$3,Général!AZ7)</f>
      </c>
      <c r="AZ5" s="77">
        <f>CONCATENATE(Général!BA$3,Général!BA7)</f>
      </c>
      <c r="BA5" s="77">
        <f>CONCATENATE(Général!BB$3,Général!BB7)</f>
      </c>
      <c r="BB5" s="77">
        <f>CONCATENATE(Général!BC$3,Général!BC7)</f>
      </c>
      <c r="BC5" s="77">
        <f>CONCATENATE(Général!BD$3,Général!BD7)</f>
      </c>
      <c r="BD5" s="77">
        <f>CONCATENATE(Général!BE$3,Général!BE7)</f>
      </c>
      <c r="BE5" s="77">
        <f>CONCATENATE(Général!BF$3,Général!BF7)</f>
      </c>
      <c r="BF5" s="77">
        <f>CONCATENATE(Général!BG$3,Général!BG7)</f>
      </c>
      <c r="BG5" s="77">
        <f>CONCATENATE(Général!BH$3,Général!BH7)</f>
      </c>
      <c r="BH5" s="77">
        <f>CONCATENATE(Général!BI$3,Général!BI7)</f>
      </c>
      <c r="BI5" s="77">
        <f>CONCATENATE(Général!BJ$3,Général!BJ7)</f>
      </c>
      <c r="BJ5" s="77">
        <f>CONCATENATE(Général!BK$3,Général!BK7)</f>
      </c>
      <c r="BK5" s="77">
        <f>CONCATENATE(Général!BL$3,Général!BL7)</f>
      </c>
      <c r="BL5" s="77">
        <f>CONCATENATE(Général!BM$3,Général!BM7)</f>
      </c>
      <c r="BM5" s="77">
        <f>CONCATENATE(Général!BN$3,Général!BN7)</f>
      </c>
      <c r="BN5" s="77">
        <f>CONCATENATE(Général!BO$3,Général!BO7)</f>
      </c>
      <c r="BO5" s="77">
        <f>CONCATENATE(Général!BP$3,Général!BP7)</f>
      </c>
      <c r="BP5" s="77">
        <f>CONCATENATE(Général!BQ$3,Général!BQ7)</f>
      </c>
      <c r="BQ5" s="77">
        <f>CONCATENATE(Général!BR$3,Général!BR7)</f>
      </c>
      <c r="BR5" s="77">
        <f>CONCATENATE(Général!BS$3,Général!BS7)</f>
      </c>
      <c r="BS5" s="77">
        <f>CONCATENATE(Général!BT$3,Général!BT7)</f>
      </c>
      <c r="BT5" s="77">
        <f>CONCATENATE(Général!BU$3,Général!BU7)</f>
      </c>
      <c r="BU5" s="77">
        <f>CONCATENATE(Général!BV$3,Général!BV7)</f>
      </c>
      <c r="BV5" s="77">
        <f>CONCATENATE(Général!BW$3,Général!BW7)</f>
      </c>
      <c r="BW5" s="77">
        <f>CONCATENATE(Général!BX$3,Général!BX7)</f>
      </c>
      <c r="BX5" s="77">
        <f>CONCATENATE(Général!BY$3,Général!BY7)</f>
      </c>
      <c r="BY5" s="77">
        <f>CONCATENATE(Général!BZ$3,Général!BZ7)</f>
      </c>
      <c r="BZ5" s="77">
        <f>CONCATENATE(Général!CA$3,Général!CA7)</f>
      </c>
      <c r="CA5" s="77">
        <f>CONCATENATE(Général!CB$3,Général!CB7)</f>
      </c>
      <c r="CB5" s="77">
        <f>CONCATENATE(Général!CC$3,Général!CC7)</f>
      </c>
      <c r="CC5" s="77">
        <f>CONCATENATE(Général!CD$3,Général!CD7)</f>
      </c>
      <c r="CD5" s="77">
        <f>CONCATENATE(Général!CE$3,Général!CE7)</f>
      </c>
      <c r="CE5" s="77">
        <f>CONCATENATE(Général!CF$3,Général!CF7)</f>
      </c>
      <c r="CF5" s="77">
        <f>CONCATENATE(Général!CG$3,Général!CG7)</f>
      </c>
      <c r="CG5" s="77">
        <f>CONCATENATE(Général!CH$3,Général!CH7)</f>
      </c>
      <c r="CH5" s="77">
        <f>CONCATENATE(Général!CI$3,Général!CI7)</f>
      </c>
      <c r="CI5" s="77">
        <f>CONCATENATE(Général!CJ$3,Général!CJ7)</f>
      </c>
      <c r="CJ5" s="77">
        <f>CONCATENATE(Général!CK$3,Général!CK7)</f>
      </c>
      <c r="CK5" s="77">
        <f>CONCATENATE(Général!CL$3,Général!CL7)</f>
      </c>
      <c r="CL5" s="77">
        <f>CONCATENATE(Général!CM$3,Général!CM7)</f>
      </c>
      <c r="CM5" s="77">
        <f>CONCATENATE(Général!CN$3,Général!CN7)</f>
      </c>
      <c r="CN5" s="77">
        <f>CONCATENATE(Général!CO$3,Général!CO7)</f>
      </c>
      <c r="CO5" s="77">
        <f>CONCATENATE(Général!CP$3,Général!CP7)</f>
      </c>
      <c r="CP5" s="77">
        <f>CONCATENATE(Général!CQ$3,Général!CQ7)</f>
      </c>
      <c r="CQ5" s="77">
        <f>CONCATENATE(Général!CR$3,Général!CR7)</f>
      </c>
      <c r="CR5" s="77">
        <f>CONCATENATE(Général!CS$3,Général!CS7)</f>
      </c>
      <c r="CS5" s="77">
        <f>CONCATENATE(Général!CT$3,Général!CT7)</f>
      </c>
      <c r="CT5" s="77">
        <f>CONCATENATE(Général!CU$3,Général!CU7)</f>
      </c>
      <c r="CU5" s="77">
        <f>CONCATENATE(Général!CV$3,Général!CV7)</f>
      </c>
      <c r="CV5" s="77">
        <f>CONCATENATE(Général!CW$3,Général!CW7)</f>
      </c>
      <c r="CW5" s="77">
        <f>CONCATENATE(Général!CX$3,Général!CX7)</f>
      </c>
      <c r="CY5" s="69">
        <f t="shared" si="12"/>
        <v>0</v>
      </c>
      <c r="CZ5" s="69">
        <f t="shared" si="0"/>
        <v>0</v>
      </c>
      <c r="DA5" s="69">
        <f t="shared" si="0"/>
        <v>0</v>
      </c>
      <c r="DB5" s="69">
        <f t="shared" si="0"/>
        <v>0</v>
      </c>
      <c r="DC5" s="69">
        <f t="shared" si="0"/>
        <v>0</v>
      </c>
      <c r="DD5" s="69">
        <v>36</v>
      </c>
      <c r="DE5" s="69">
        <f t="shared" si="1"/>
        <v>0</v>
      </c>
      <c r="DF5" s="78">
        <f>IF(DE5=0,"",HLOOKUP(DE5,CY5:DC$40,DD5,FALSE))</f>
      </c>
      <c r="DG5" s="69">
        <f t="shared" si="2"/>
        <v>0</v>
      </c>
      <c r="DH5" s="69">
        <f t="shared" si="2"/>
        <v>0</v>
      </c>
      <c r="DI5" s="69">
        <f t="shared" si="2"/>
        <v>0</v>
      </c>
      <c r="DJ5" s="69">
        <f t="shared" si="2"/>
        <v>0</v>
      </c>
      <c r="DK5" s="69">
        <f t="shared" si="2"/>
        <v>0</v>
      </c>
      <c r="DL5" s="69">
        <v>36</v>
      </c>
      <c r="DM5" s="69">
        <f t="shared" si="3"/>
        <v>0</v>
      </c>
      <c r="DN5" s="78">
        <f>IF(DM5=0,"",HLOOKUP(DM5,DG5:DK$40,DL5,FALSE))</f>
      </c>
      <c r="DO5" s="69">
        <f t="shared" si="4"/>
        <v>0</v>
      </c>
      <c r="DP5" s="69">
        <f t="shared" si="4"/>
        <v>0</v>
      </c>
      <c r="DQ5" s="69">
        <f t="shared" si="4"/>
        <v>0</v>
      </c>
      <c r="DR5" s="69">
        <f t="shared" si="4"/>
        <v>0</v>
      </c>
      <c r="DS5" s="69">
        <f t="shared" si="4"/>
        <v>0</v>
      </c>
      <c r="DT5" s="69">
        <v>36</v>
      </c>
      <c r="DU5" s="69">
        <f t="shared" si="5"/>
        <v>0</v>
      </c>
      <c r="DV5" s="78">
        <f>IF(DU5=0,"",HLOOKUP(DU5,DO5:DS$40,DT5,FALSE))</f>
      </c>
      <c r="DW5" s="69">
        <f t="shared" si="6"/>
        <v>0</v>
      </c>
      <c r="DX5" s="69">
        <f t="shared" si="6"/>
        <v>0</v>
      </c>
      <c r="DY5" s="69">
        <f t="shared" si="6"/>
        <v>0</v>
      </c>
      <c r="DZ5" s="69">
        <f t="shared" si="6"/>
        <v>0</v>
      </c>
      <c r="EA5" s="69">
        <f t="shared" si="6"/>
        <v>0</v>
      </c>
      <c r="EB5" s="69">
        <v>36</v>
      </c>
      <c r="EC5" s="69">
        <f t="shared" si="7"/>
        <v>0</v>
      </c>
      <c r="ED5" s="78">
        <f>IF(EC5=0,"",HLOOKUP(EC5,DW5:EA$40,EB5,FALSE))</f>
      </c>
      <c r="EE5" s="69">
        <f t="shared" si="8"/>
        <v>0</v>
      </c>
      <c r="EF5" s="69">
        <f t="shared" si="8"/>
        <v>0</v>
      </c>
      <c r="EG5" s="69">
        <f t="shared" si="8"/>
        <v>0</v>
      </c>
      <c r="EH5" s="69">
        <f t="shared" si="8"/>
        <v>0</v>
      </c>
      <c r="EI5" s="69">
        <f t="shared" si="8"/>
        <v>0</v>
      </c>
      <c r="EJ5" s="69">
        <v>36</v>
      </c>
      <c r="EK5" s="69">
        <f>MAX(EE5:EI5)</f>
        <v>0</v>
      </c>
      <c r="EL5" s="78">
        <f>IF(EK5=0,"",HLOOKUP(EK5,EE5:EI$40,EJ5,FALSE))</f>
      </c>
      <c r="EM5" s="69">
        <f t="shared" si="10"/>
        <v>0</v>
      </c>
      <c r="EN5" s="69">
        <f t="shared" si="10"/>
        <v>0</v>
      </c>
      <c r="EO5" s="69">
        <f t="shared" si="10"/>
        <v>0</v>
      </c>
      <c r="EP5" s="69">
        <f t="shared" si="10"/>
        <v>0</v>
      </c>
      <c r="EQ5" s="69">
        <f t="shared" si="10"/>
        <v>0</v>
      </c>
      <c r="ER5" s="69">
        <v>36</v>
      </c>
      <c r="ES5" s="69">
        <f>MAX(EM5:EQ5)</f>
        <v>0</v>
      </c>
      <c r="ET5" s="78">
        <f>IF(ES5=0,"",HLOOKUP(ES5,EM5:EQ$40,ER5,FALSE))</f>
      </c>
      <c r="EU5" s="69">
        <f t="shared" si="11"/>
        <v>0</v>
      </c>
      <c r="EV5" s="69">
        <f t="shared" si="11"/>
        <v>0</v>
      </c>
      <c r="EW5" s="69">
        <f t="shared" si="11"/>
        <v>0</v>
      </c>
      <c r="EX5" s="69">
        <f t="shared" si="11"/>
        <v>0</v>
      </c>
      <c r="EY5" s="69">
        <f t="shared" si="11"/>
        <v>0</v>
      </c>
      <c r="EZ5" s="69">
        <v>36</v>
      </c>
      <c r="FA5" s="69">
        <f>MAX(EU5:EY5)</f>
        <v>0</v>
      </c>
      <c r="FB5" s="78">
        <f>IF(FA5=0,"",HLOOKUP(FA5,EU5:EY$40,EZ5,FALSE))</f>
      </c>
      <c r="FC5" s="69">
        <f>COUNTIF(Général!$C7:$CX7,FC$1)</f>
        <v>0</v>
      </c>
      <c r="FD5" s="69">
        <f>COUNTIF(Général!$C7:$CX7,FD$1)</f>
        <v>0</v>
      </c>
      <c r="FE5" s="69">
        <f>COUNTIF(Général!$C7:$CX7,FE$1)</f>
        <v>0</v>
      </c>
      <c r="FF5" s="69">
        <f>COUNTIF(Général!$C7:$CX7,FF$1)</f>
        <v>0</v>
      </c>
      <c r="FG5" s="69">
        <f>COUNTIF(Général!$C7:$CX7,FG$1)</f>
        <v>0</v>
      </c>
      <c r="FH5" s="69">
        <v>36</v>
      </c>
      <c r="FI5" s="69">
        <f>MAX(FC5:FG5)</f>
        <v>0</v>
      </c>
      <c r="FJ5" s="119">
        <f>IF(FI5&lt;1,"",HLOOKUP(FI5,FC5:FG$40,FH5,FALSE))</f>
      </c>
      <c r="FK5" s="117">
        <f t="shared" si="13"/>
        <v>5</v>
      </c>
      <c r="FL5" s="79" t="str">
        <f t="shared" si="14"/>
        <v>Non concerné</v>
      </c>
      <c r="FM5" s="117" t="str">
        <f t="shared" si="15"/>
        <v>1</v>
      </c>
      <c r="FN5" s="117" t="str">
        <f t="shared" si="16"/>
        <v>10</v>
      </c>
      <c r="FO5" s="117" t="str">
        <f t="shared" si="17"/>
        <v>100</v>
      </c>
      <c r="FP5" s="117" t="str">
        <f t="shared" si="18"/>
        <v>1000</v>
      </c>
      <c r="FQ5" s="117" t="str">
        <f t="shared" si="19"/>
        <v>10000</v>
      </c>
      <c r="FR5" s="117">
        <f t="shared" si="20"/>
        <v>2222.2</v>
      </c>
      <c r="FS5" s="85" t="str">
        <f t="shared" si="21"/>
        <v>Non concerné</v>
      </c>
    </row>
    <row r="6" spans="1:175" ht="15">
      <c r="A6" s="80" t="s">
        <v>89</v>
      </c>
      <c r="B6" s="77">
        <f>CONCATENATE(Général!C$3,Général!C8)</f>
      </c>
      <c r="C6" s="77">
        <f>CONCATENATE(Général!D$3,Général!D8)</f>
      </c>
      <c r="D6" s="77">
        <f>CONCATENATE(Général!E$3,Général!E8)</f>
      </c>
      <c r="E6" s="77">
        <f>CONCATENATE(Général!F$3,Général!F8)</f>
      </c>
      <c r="F6" s="77">
        <f>CONCATENATE(Général!G$3,Général!G8)</f>
      </c>
      <c r="G6" s="77">
        <f>CONCATENATE(Général!H$3,Général!H8)</f>
      </c>
      <c r="H6" s="77">
        <f>CONCATENATE(Général!I$3,Général!I8)</f>
      </c>
      <c r="I6" s="77">
        <f>CONCATENATE(Général!J$3,Général!J8)</f>
      </c>
      <c r="J6" s="77">
        <f>CONCATENATE(Général!K$3,Général!K8)</f>
      </c>
      <c r="K6" s="77">
        <f>CONCATENATE(Général!L$3,Général!L8)</f>
      </c>
      <c r="L6" s="77">
        <f>CONCATENATE(Général!M$3,Général!M8)</f>
      </c>
      <c r="M6" s="77">
        <f>CONCATENATE(Général!N$3,Général!N8)</f>
      </c>
      <c r="N6" s="77">
        <f>CONCATENATE(Général!O$3,Général!O8)</f>
      </c>
      <c r="O6" s="77">
        <f>CONCATENATE(Général!P$3,Général!P8)</f>
      </c>
      <c r="P6" s="77">
        <f>CONCATENATE(Général!Q$3,Général!Q8)</f>
      </c>
      <c r="Q6" s="77">
        <f>CONCATENATE(Général!R$3,Général!R8)</f>
      </c>
      <c r="R6" s="77">
        <f>CONCATENATE(Général!S$3,Général!S8)</f>
      </c>
      <c r="S6" s="77">
        <f>CONCATENATE(Général!T$3,Général!T8)</f>
      </c>
      <c r="T6" s="77">
        <f>CONCATENATE(Général!U$3,Général!U8)</f>
      </c>
      <c r="U6" s="77">
        <f>CONCATENATE(Général!V$3,Général!V8)</f>
      </c>
      <c r="V6" s="77">
        <f>CONCATENATE(Général!W$3,Général!W8)</f>
      </c>
      <c r="W6" s="77">
        <f>CONCATENATE(Général!X$3,Général!X8)</f>
      </c>
      <c r="X6" s="77">
        <f>CONCATENATE(Général!Y$3,Général!Y8)</f>
      </c>
      <c r="Y6" s="77">
        <f>CONCATENATE(Général!Z$3,Général!Z8)</f>
      </c>
      <c r="Z6" s="77">
        <f>CONCATENATE(Général!AA$3,Général!AA8)</f>
      </c>
      <c r="AA6" s="77">
        <f>CONCATENATE(Général!AB$3,Général!AB8)</f>
      </c>
      <c r="AB6" s="77">
        <f>CONCATENATE(Général!AC$3,Général!AC8)</f>
      </c>
      <c r="AC6" s="77">
        <f>CONCATENATE(Général!AD$3,Général!AD8)</f>
      </c>
      <c r="AD6" s="77">
        <f>CONCATENATE(Général!AE$3,Général!AE8)</f>
      </c>
      <c r="AE6" s="77">
        <f>CONCATENATE(Général!AF$3,Général!AF8)</f>
      </c>
      <c r="AF6" s="77">
        <f>CONCATENATE(Général!AG$3,Général!AG8)</f>
      </c>
      <c r="AG6" s="77">
        <f>CONCATENATE(Général!AH$3,Général!AH8)</f>
      </c>
      <c r="AH6" s="77">
        <f>CONCATENATE(Général!AI$3,Général!AI8)</f>
      </c>
      <c r="AI6" s="77">
        <f>CONCATENATE(Général!AJ$3,Général!AJ8)</f>
      </c>
      <c r="AJ6" s="77">
        <f>CONCATENATE(Général!AK$3,Général!AK8)</f>
      </c>
      <c r="AK6" s="77">
        <f>CONCATENATE(Général!AL$3,Général!AL8)</f>
      </c>
      <c r="AL6" s="77">
        <f>CONCATENATE(Général!AM$3,Général!AM8)</f>
      </c>
      <c r="AM6" s="77">
        <f>CONCATENATE(Général!AN$3,Général!AN8)</f>
      </c>
      <c r="AN6" s="77">
        <f>CONCATENATE(Général!AO$3,Général!AO8)</f>
      </c>
      <c r="AO6" s="77">
        <f>CONCATENATE(Général!AP$3,Général!AP8)</f>
      </c>
      <c r="AP6" s="77">
        <f>CONCATENATE(Général!AQ$3,Général!AQ8)</f>
      </c>
      <c r="AQ6" s="77">
        <f>CONCATENATE(Général!AR$3,Général!AR8)</f>
      </c>
      <c r="AR6" s="77">
        <f>CONCATENATE(Général!AS$3,Général!AS8)</f>
      </c>
      <c r="AS6" s="77">
        <f>CONCATENATE(Général!AT$3,Général!AT8)</f>
      </c>
      <c r="AT6" s="77">
        <f>CONCATENATE(Général!AU$3,Général!AU8)</f>
      </c>
      <c r="AU6" s="77">
        <f>CONCATENATE(Général!AV$3,Général!AV8)</f>
      </c>
      <c r="AV6" s="77">
        <f>CONCATENATE(Général!AW$3,Général!AW8)</f>
      </c>
      <c r="AW6" s="77">
        <f>CONCATENATE(Général!AX$3,Général!AX8)</f>
      </c>
      <c r="AX6" s="77">
        <f>CONCATENATE(Général!AY$3,Général!AY8)</f>
      </c>
      <c r="AY6" s="77">
        <f>CONCATENATE(Général!AZ$3,Général!AZ8)</f>
      </c>
      <c r="AZ6" s="77">
        <f>CONCATENATE(Général!BA$3,Général!BA8)</f>
      </c>
      <c r="BA6" s="77">
        <f>CONCATENATE(Général!BB$3,Général!BB8)</f>
      </c>
      <c r="BB6" s="77">
        <f>CONCATENATE(Général!BC$3,Général!BC8)</f>
      </c>
      <c r="BC6" s="77">
        <f>CONCATENATE(Général!BD$3,Général!BD8)</f>
      </c>
      <c r="BD6" s="77">
        <f>CONCATENATE(Général!BE$3,Général!BE8)</f>
      </c>
      <c r="BE6" s="77">
        <f>CONCATENATE(Général!BF$3,Général!BF8)</f>
      </c>
      <c r="BF6" s="77">
        <f>CONCATENATE(Général!BG$3,Général!BG8)</f>
      </c>
      <c r="BG6" s="77">
        <f>CONCATENATE(Général!BH$3,Général!BH8)</f>
      </c>
      <c r="BH6" s="77">
        <f>CONCATENATE(Général!BI$3,Général!BI8)</f>
      </c>
      <c r="BI6" s="77">
        <f>CONCATENATE(Général!BJ$3,Général!BJ8)</f>
      </c>
      <c r="BJ6" s="77">
        <f>CONCATENATE(Général!BK$3,Général!BK8)</f>
      </c>
      <c r="BK6" s="77">
        <f>CONCATENATE(Général!BL$3,Général!BL8)</f>
      </c>
      <c r="BL6" s="77">
        <f>CONCATENATE(Général!BM$3,Général!BM8)</f>
      </c>
      <c r="BM6" s="77">
        <f>CONCATENATE(Général!BN$3,Général!BN8)</f>
      </c>
      <c r="BN6" s="77">
        <f>CONCATENATE(Général!BO$3,Général!BO8)</f>
      </c>
      <c r="BO6" s="77">
        <f>CONCATENATE(Général!BP$3,Général!BP8)</f>
      </c>
      <c r="BP6" s="77">
        <f>CONCATENATE(Général!BQ$3,Général!BQ8)</f>
      </c>
      <c r="BQ6" s="77">
        <f>CONCATENATE(Général!BR$3,Général!BR8)</f>
      </c>
      <c r="BR6" s="77">
        <f>CONCATENATE(Général!BS$3,Général!BS8)</f>
      </c>
      <c r="BS6" s="77">
        <f>CONCATENATE(Général!BT$3,Général!BT8)</f>
      </c>
      <c r="BT6" s="77">
        <f>CONCATENATE(Général!BU$3,Général!BU8)</f>
      </c>
      <c r="BU6" s="77">
        <f>CONCATENATE(Général!BV$3,Général!BV8)</f>
      </c>
      <c r="BV6" s="77">
        <f>CONCATENATE(Général!BW$3,Général!BW8)</f>
      </c>
      <c r="BW6" s="77">
        <f>CONCATENATE(Général!BX$3,Général!BX8)</f>
      </c>
      <c r="BX6" s="77">
        <f>CONCATENATE(Général!BY$3,Général!BY8)</f>
      </c>
      <c r="BY6" s="77">
        <f>CONCATENATE(Général!BZ$3,Général!BZ8)</f>
      </c>
      <c r="BZ6" s="77">
        <f>CONCATENATE(Général!CA$3,Général!CA8)</f>
      </c>
      <c r="CA6" s="77">
        <f>CONCATENATE(Général!CB$3,Général!CB8)</f>
      </c>
      <c r="CB6" s="77">
        <f>CONCATENATE(Général!CC$3,Général!CC8)</f>
      </c>
      <c r="CC6" s="77">
        <f>CONCATENATE(Général!CD$3,Général!CD8)</f>
      </c>
      <c r="CD6" s="77">
        <f>CONCATENATE(Général!CE$3,Général!CE8)</f>
      </c>
      <c r="CE6" s="77">
        <f>CONCATENATE(Général!CF$3,Général!CF8)</f>
      </c>
      <c r="CF6" s="77">
        <f>CONCATENATE(Général!CG$3,Général!CG8)</f>
      </c>
      <c r="CG6" s="77">
        <f>CONCATENATE(Général!CH$3,Général!CH8)</f>
      </c>
      <c r="CH6" s="77">
        <f>CONCATENATE(Général!CI$3,Général!CI8)</f>
      </c>
      <c r="CI6" s="77">
        <f>CONCATENATE(Général!CJ$3,Général!CJ8)</f>
      </c>
      <c r="CJ6" s="77">
        <f>CONCATENATE(Général!CK$3,Général!CK8)</f>
      </c>
      <c r="CK6" s="77">
        <f>CONCATENATE(Général!CL$3,Général!CL8)</f>
      </c>
      <c r="CL6" s="77">
        <f>CONCATENATE(Général!CM$3,Général!CM8)</f>
      </c>
      <c r="CM6" s="77">
        <f>CONCATENATE(Général!CN$3,Général!CN8)</f>
      </c>
      <c r="CN6" s="77">
        <f>CONCATENATE(Général!CO$3,Général!CO8)</f>
      </c>
      <c r="CO6" s="77">
        <f>CONCATENATE(Général!CP$3,Général!CP8)</f>
      </c>
      <c r="CP6" s="77">
        <f>CONCATENATE(Général!CQ$3,Général!CQ8)</f>
      </c>
      <c r="CQ6" s="77">
        <f>CONCATENATE(Général!CR$3,Général!CR8)</f>
      </c>
      <c r="CR6" s="77">
        <f>CONCATENATE(Général!CS$3,Général!CS8)</f>
      </c>
      <c r="CS6" s="77">
        <f>CONCATENATE(Général!CT$3,Général!CT8)</f>
      </c>
      <c r="CT6" s="77">
        <f>CONCATENATE(Général!CU$3,Général!CU8)</f>
      </c>
      <c r="CU6" s="77">
        <f>CONCATENATE(Général!CV$3,Général!CV8)</f>
      </c>
      <c r="CV6" s="77">
        <f>CONCATENATE(Général!CW$3,Général!CW8)</f>
      </c>
      <c r="CW6" s="77">
        <f>CONCATENATE(Général!CX$3,Général!CX8)</f>
      </c>
      <c r="CY6" s="69">
        <f t="shared" si="12"/>
        <v>0</v>
      </c>
      <c r="CZ6" s="69">
        <f t="shared" si="0"/>
        <v>0</v>
      </c>
      <c r="DA6" s="69">
        <f t="shared" si="0"/>
        <v>0</v>
      </c>
      <c r="DB6" s="69">
        <f t="shared" si="0"/>
        <v>0</v>
      </c>
      <c r="DC6" s="69">
        <f t="shared" si="0"/>
        <v>0</v>
      </c>
      <c r="DD6" s="69">
        <v>35</v>
      </c>
      <c r="DE6" s="69">
        <f t="shared" si="1"/>
        <v>0</v>
      </c>
      <c r="DF6" s="78">
        <f>IF(DE6=0,"",HLOOKUP(DE6,CY6:DC$40,DD6,FALSE))</f>
      </c>
      <c r="DG6" s="69">
        <f t="shared" si="2"/>
        <v>0</v>
      </c>
      <c r="DH6" s="69">
        <f t="shared" si="2"/>
        <v>0</v>
      </c>
      <c r="DI6" s="69">
        <f t="shared" si="2"/>
        <v>0</v>
      </c>
      <c r="DJ6" s="69">
        <f t="shared" si="2"/>
        <v>0</v>
      </c>
      <c r="DK6" s="69">
        <f t="shared" si="2"/>
        <v>0</v>
      </c>
      <c r="DL6" s="69">
        <v>35</v>
      </c>
      <c r="DM6" s="69">
        <f t="shared" si="3"/>
        <v>0</v>
      </c>
      <c r="DN6" s="78">
        <f>IF(DM6=0,"",HLOOKUP(DM6,DG6:DK$40,DL6,FALSE))</f>
      </c>
      <c r="DO6" s="69">
        <f t="shared" si="4"/>
        <v>0</v>
      </c>
      <c r="DP6" s="69">
        <f t="shared" si="4"/>
        <v>0</v>
      </c>
      <c r="DQ6" s="69">
        <f t="shared" si="4"/>
        <v>0</v>
      </c>
      <c r="DR6" s="69">
        <f t="shared" si="4"/>
        <v>0</v>
      </c>
      <c r="DS6" s="69">
        <f t="shared" si="4"/>
        <v>0</v>
      </c>
      <c r="DT6" s="69">
        <v>35</v>
      </c>
      <c r="DU6" s="69">
        <f t="shared" si="5"/>
        <v>0</v>
      </c>
      <c r="DV6" s="78">
        <f>IF(DU6=0,"",HLOOKUP(DU6,DO6:DS$40,DT6,FALSE))</f>
      </c>
      <c r="DW6" s="69">
        <f t="shared" si="6"/>
        <v>0</v>
      </c>
      <c r="DX6" s="69">
        <f t="shared" si="6"/>
        <v>0</v>
      </c>
      <c r="DY6" s="69">
        <f t="shared" si="6"/>
        <v>0</v>
      </c>
      <c r="DZ6" s="69">
        <f t="shared" si="6"/>
        <v>0</v>
      </c>
      <c r="EA6" s="69">
        <f t="shared" si="6"/>
        <v>0</v>
      </c>
      <c r="EB6" s="69">
        <v>35</v>
      </c>
      <c r="EC6" s="69">
        <f t="shared" si="7"/>
        <v>0</v>
      </c>
      <c r="ED6" s="78">
        <f>IF(EC6=0,"",HLOOKUP(EC6,DW6:EA$40,EB6,FALSE))</f>
      </c>
      <c r="EE6" s="69">
        <f t="shared" si="8"/>
        <v>0</v>
      </c>
      <c r="EF6" s="69">
        <f t="shared" si="8"/>
        <v>0</v>
      </c>
      <c r="EG6" s="69">
        <f t="shared" si="8"/>
        <v>0</v>
      </c>
      <c r="EH6" s="69">
        <f t="shared" si="8"/>
        <v>0</v>
      </c>
      <c r="EI6" s="69">
        <f t="shared" si="8"/>
        <v>0</v>
      </c>
      <c r="EJ6" s="69">
        <v>35</v>
      </c>
      <c r="EK6" s="69">
        <f t="shared" si="9"/>
        <v>0</v>
      </c>
      <c r="EL6" s="78">
        <f>IF(EK6=0,"",HLOOKUP(EK6,EE6:EI$40,EJ6,FALSE))</f>
      </c>
      <c r="EM6" s="69">
        <f t="shared" si="10"/>
        <v>0</v>
      </c>
      <c r="EN6" s="69">
        <f t="shared" si="10"/>
        <v>0</v>
      </c>
      <c r="EO6" s="69">
        <f t="shared" si="10"/>
        <v>0</v>
      </c>
      <c r="EP6" s="69">
        <f t="shared" si="10"/>
        <v>0</v>
      </c>
      <c r="EQ6" s="69">
        <f t="shared" si="10"/>
        <v>0</v>
      </c>
      <c r="ER6" s="69">
        <v>35</v>
      </c>
      <c r="ES6" s="69">
        <f aca="true" t="shared" si="22" ref="ES6:ES39">MAX(EM6:EQ6)</f>
        <v>0</v>
      </c>
      <c r="ET6" s="78">
        <f>IF(ES6=0,"",HLOOKUP(ES6,EM6:EQ$40,ER6,FALSE))</f>
      </c>
      <c r="EU6" s="69">
        <f t="shared" si="11"/>
        <v>0</v>
      </c>
      <c r="EV6" s="69">
        <f t="shared" si="11"/>
        <v>0</v>
      </c>
      <c r="EW6" s="69">
        <f t="shared" si="11"/>
        <v>0</v>
      </c>
      <c r="EX6" s="69">
        <f t="shared" si="11"/>
        <v>0</v>
      </c>
      <c r="EY6" s="69">
        <f t="shared" si="11"/>
        <v>0</v>
      </c>
      <c r="EZ6" s="69">
        <v>35</v>
      </c>
      <c r="FA6" s="69">
        <f aca="true" t="shared" si="23" ref="FA6:FA39">MAX(EU6:EY6)</f>
        <v>0</v>
      </c>
      <c r="FB6" s="78">
        <f>IF(FA6=0,"",HLOOKUP(FA6,EU6:EY$40,EZ6,FALSE))</f>
      </c>
      <c r="FC6" s="69">
        <f>COUNTIF(Général!$C8:$CX8,FC$1)</f>
        <v>0</v>
      </c>
      <c r="FD6" s="69">
        <f>COUNTIF(Général!$C8:$CX8,FD$1)</f>
        <v>0</v>
      </c>
      <c r="FE6" s="69">
        <f>COUNTIF(Général!$C8:$CX8,FE$1)</f>
        <v>0</v>
      </c>
      <c r="FF6" s="69">
        <f>COUNTIF(Général!$C8:$CX8,FF$1)</f>
        <v>0</v>
      </c>
      <c r="FG6" s="69">
        <f>COUNTIF(Général!$C8:$CX8,FG$1)</f>
        <v>0</v>
      </c>
      <c r="FH6" s="69">
        <v>35</v>
      </c>
      <c r="FI6" s="69">
        <f aca="true" t="shared" si="24" ref="FI6:FI39">MAX(FC6:FG6)</f>
        <v>0</v>
      </c>
      <c r="FJ6" s="119">
        <f>IF(FI6&lt;1,"",HLOOKUP(FI6,FC6:FG$40,FH6,FALSE))</f>
      </c>
      <c r="FK6" s="117">
        <f t="shared" si="13"/>
        <v>5</v>
      </c>
      <c r="FL6" s="79" t="str">
        <f t="shared" si="14"/>
        <v>Non concerné</v>
      </c>
      <c r="FM6" s="117" t="str">
        <f t="shared" si="15"/>
        <v>1</v>
      </c>
      <c r="FN6" s="117" t="str">
        <f t="shared" si="16"/>
        <v>10</v>
      </c>
      <c r="FO6" s="117" t="str">
        <f t="shared" si="17"/>
        <v>100</v>
      </c>
      <c r="FP6" s="117" t="str">
        <f t="shared" si="18"/>
        <v>1000</v>
      </c>
      <c r="FQ6" s="117" t="str">
        <f t="shared" si="19"/>
        <v>10000</v>
      </c>
      <c r="FR6" s="117">
        <f t="shared" si="20"/>
        <v>2222.2</v>
      </c>
      <c r="FS6" s="85" t="str">
        <f t="shared" si="21"/>
        <v>Non concerné</v>
      </c>
    </row>
    <row r="7" spans="1:175" ht="15">
      <c r="A7" s="80" t="s">
        <v>90</v>
      </c>
      <c r="B7" s="77">
        <f>CONCATENATE(Général!C$3,Général!C9)</f>
      </c>
      <c r="C7" s="77">
        <f>CONCATENATE(Général!D$3,Général!D9)</f>
      </c>
      <c r="D7" s="77">
        <f>CONCATENATE(Général!E$3,Général!E9)</f>
      </c>
      <c r="E7" s="77">
        <f>CONCATENATE(Général!F$3,Général!F9)</f>
      </c>
      <c r="F7" s="77">
        <f>CONCATENATE(Général!G$3,Général!G9)</f>
      </c>
      <c r="G7" s="77">
        <f>CONCATENATE(Général!H$3,Général!H9)</f>
      </c>
      <c r="H7" s="77">
        <f>CONCATENATE(Général!I$3,Général!I9)</f>
      </c>
      <c r="I7" s="77">
        <f>CONCATENATE(Général!J$3,Général!J9)</f>
      </c>
      <c r="J7" s="77">
        <f>CONCATENATE(Général!K$3,Général!K9)</f>
      </c>
      <c r="K7" s="77">
        <f>CONCATENATE(Général!L$3,Général!L9)</f>
      </c>
      <c r="L7" s="77">
        <f>CONCATENATE(Général!M$3,Général!M9)</f>
      </c>
      <c r="M7" s="77">
        <f>CONCATENATE(Général!N$3,Général!N9)</f>
      </c>
      <c r="N7" s="77">
        <f>CONCATENATE(Général!O$3,Général!O9)</f>
      </c>
      <c r="O7" s="77">
        <f>CONCATENATE(Général!P$3,Général!P9)</f>
      </c>
      <c r="P7" s="77">
        <f>CONCATENATE(Général!Q$3,Général!Q9)</f>
      </c>
      <c r="Q7" s="77">
        <f>CONCATENATE(Général!R$3,Général!R9)</f>
      </c>
      <c r="R7" s="77">
        <f>CONCATENATE(Général!S$3,Général!S9)</f>
      </c>
      <c r="S7" s="77">
        <f>CONCATENATE(Général!T$3,Général!T9)</f>
      </c>
      <c r="T7" s="77">
        <f>CONCATENATE(Général!U$3,Général!U9)</f>
      </c>
      <c r="U7" s="77">
        <f>CONCATENATE(Général!V$3,Général!V9)</f>
      </c>
      <c r="V7" s="77">
        <f>CONCATENATE(Général!W$3,Général!W9)</f>
      </c>
      <c r="W7" s="77">
        <f>CONCATENATE(Général!X$3,Général!X9)</f>
      </c>
      <c r="X7" s="77">
        <f>CONCATENATE(Général!Y$3,Général!Y9)</f>
      </c>
      <c r="Y7" s="77">
        <f>CONCATENATE(Général!Z$3,Général!Z9)</f>
      </c>
      <c r="Z7" s="77">
        <f>CONCATENATE(Général!AA$3,Général!AA9)</f>
      </c>
      <c r="AA7" s="77">
        <f>CONCATENATE(Général!AB$3,Général!AB9)</f>
      </c>
      <c r="AB7" s="77">
        <f>CONCATENATE(Général!AC$3,Général!AC9)</f>
      </c>
      <c r="AC7" s="77">
        <f>CONCATENATE(Général!AD$3,Général!AD9)</f>
      </c>
      <c r="AD7" s="77">
        <f>CONCATENATE(Général!AE$3,Général!AE9)</f>
      </c>
      <c r="AE7" s="77">
        <f>CONCATENATE(Général!AF$3,Général!AF9)</f>
      </c>
      <c r="AF7" s="77">
        <f>CONCATENATE(Général!AG$3,Général!AG9)</f>
      </c>
      <c r="AG7" s="77">
        <f>CONCATENATE(Général!AH$3,Général!AH9)</f>
      </c>
      <c r="AH7" s="77">
        <f>CONCATENATE(Général!AI$3,Général!AI9)</f>
      </c>
      <c r="AI7" s="77">
        <f>CONCATENATE(Général!AJ$3,Général!AJ9)</f>
      </c>
      <c r="AJ7" s="77">
        <f>CONCATENATE(Général!AK$3,Général!AK9)</f>
      </c>
      <c r="AK7" s="77">
        <f>CONCATENATE(Général!AL$3,Général!AL9)</f>
      </c>
      <c r="AL7" s="77">
        <f>CONCATENATE(Général!AM$3,Général!AM9)</f>
      </c>
      <c r="AM7" s="77">
        <f>CONCATENATE(Général!AN$3,Général!AN9)</f>
      </c>
      <c r="AN7" s="77">
        <f>CONCATENATE(Général!AO$3,Général!AO9)</f>
      </c>
      <c r="AO7" s="77">
        <f>CONCATENATE(Général!AP$3,Général!AP9)</f>
      </c>
      <c r="AP7" s="77">
        <f>CONCATENATE(Général!AQ$3,Général!AQ9)</f>
      </c>
      <c r="AQ7" s="77">
        <f>CONCATENATE(Général!AR$3,Général!AR9)</f>
      </c>
      <c r="AR7" s="77">
        <f>CONCATENATE(Général!AS$3,Général!AS9)</f>
      </c>
      <c r="AS7" s="77">
        <f>CONCATENATE(Général!AT$3,Général!AT9)</f>
      </c>
      <c r="AT7" s="77">
        <f>CONCATENATE(Général!AU$3,Général!AU9)</f>
      </c>
      <c r="AU7" s="77">
        <f>CONCATENATE(Général!AV$3,Général!AV9)</f>
      </c>
      <c r="AV7" s="77">
        <f>CONCATENATE(Général!AW$3,Général!AW9)</f>
      </c>
      <c r="AW7" s="77">
        <f>CONCATENATE(Général!AX$3,Général!AX9)</f>
      </c>
      <c r="AX7" s="77">
        <f>CONCATENATE(Général!AY$3,Général!AY9)</f>
      </c>
      <c r="AY7" s="77">
        <f>CONCATENATE(Général!AZ$3,Général!AZ9)</f>
      </c>
      <c r="AZ7" s="77">
        <f>CONCATENATE(Général!BA$3,Général!BA9)</f>
      </c>
      <c r="BA7" s="77">
        <f>CONCATENATE(Général!BB$3,Général!BB9)</f>
      </c>
      <c r="BB7" s="77">
        <f>CONCATENATE(Général!BC$3,Général!BC9)</f>
      </c>
      <c r="BC7" s="77">
        <f>CONCATENATE(Général!BD$3,Général!BD9)</f>
      </c>
      <c r="BD7" s="77">
        <f>CONCATENATE(Général!BE$3,Général!BE9)</f>
      </c>
      <c r="BE7" s="77">
        <f>CONCATENATE(Général!BF$3,Général!BF9)</f>
      </c>
      <c r="BF7" s="77">
        <f>CONCATENATE(Général!BG$3,Général!BG9)</f>
      </c>
      <c r="BG7" s="77">
        <f>CONCATENATE(Général!BH$3,Général!BH9)</f>
      </c>
      <c r="BH7" s="77">
        <f>CONCATENATE(Général!BI$3,Général!BI9)</f>
      </c>
      <c r="BI7" s="77">
        <f>CONCATENATE(Général!BJ$3,Général!BJ9)</f>
      </c>
      <c r="BJ7" s="77">
        <f>CONCATENATE(Général!BK$3,Général!BK9)</f>
      </c>
      <c r="BK7" s="77">
        <f>CONCATENATE(Général!BL$3,Général!BL9)</f>
      </c>
      <c r="BL7" s="77">
        <f>CONCATENATE(Général!BM$3,Général!BM9)</f>
      </c>
      <c r="BM7" s="77">
        <f>CONCATENATE(Général!BN$3,Général!BN9)</f>
      </c>
      <c r="BN7" s="77">
        <f>CONCATENATE(Général!BO$3,Général!BO9)</f>
      </c>
      <c r="BO7" s="77">
        <f>CONCATENATE(Général!BP$3,Général!BP9)</f>
      </c>
      <c r="BP7" s="77">
        <f>CONCATENATE(Général!BQ$3,Général!BQ9)</f>
      </c>
      <c r="BQ7" s="77">
        <f>CONCATENATE(Général!BR$3,Général!BR9)</f>
      </c>
      <c r="BR7" s="77">
        <f>CONCATENATE(Général!BS$3,Général!BS9)</f>
      </c>
      <c r="BS7" s="77">
        <f>CONCATENATE(Général!BT$3,Général!BT9)</f>
      </c>
      <c r="BT7" s="77">
        <f>CONCATENATE(Général!BU$3,Général!BU9)</f>
      </c>
      <c r="BU7" s="77">
        <f>CONCATENATE(Général!BV$3,Général!BV9)</f>
      </c>
      <c r="BV7" s="77">
        <f>CONCATENATE(Général!BW$3,Général!BW9)</f>
      </c>
      <c r="BW7" s="77">
        <f>CONCATENATE(Général!BX$3,Général!BX9)</f>
      </c>
      <c r="BX7" s="77">
        <f>CONCATENATE(Général!BY$3,Général!BY9)</f>
      </c>
      <c r="BY7" s="77">
        <f>CONCATENATE(Général!BZ$3,Général!BZ9)</f>
      </c>
      <c r="BZ7" s="77">
        <f>CONCATENATE(Général!CA$3,Général!CA9)</f>
      </c>
      <c r="CA7" s="77">
        <f>CONCATENATE(Général!CB$3,Général!CB9)</f>
      </c>
      <c r="CB7" s="77">
        <f>CONCATENATE(Général!CC$3,Général!CC9)</f>
      </c>
      <c r="CC7" s="77">
        <f>CONCATENATE(Général!CD$3,Général!CD9)</f>
      </c>
      <c r="CD7" s="77">
        <f>CONCATENATE(Général!CE$3,Général!CE9)</f>
      </c>
      <c r="CE7" s="77">
        <f>CONCATENATE(Général!CF$3,Général!CF9)</f>
      </c>
      <c r="CF7" s="77">
        <f>CONCATENATE(Général!CG$3,Général!CG9)</f>
      </c>
      <c r="CG7" s="77">
        <f>CONCATENATE(Général!CH$3,Général!CH9)</f>
      </c>
      <c r="CH7" s="77">
        <f>CONCATENATE(Général!CI$3,Général!CI9)</f>
      </c>
      <c r="CI7" s="77">
        <f>CONCATENATE(Général!CJ$3,Général!CJ9)</f>
      </c>
      <c r="CJ7" s="77">
        <f>CONCATENATE(Général!CK$3,Général!CK9)</f>
      </c>
      <c r="CK7" s="77">
        <f>CONCATENATE(Général!CL$3,Général!CL9)</f>
      </c>
      <c r="CL7" s="77">
        <f>CONCATENATE(Général!CM$3,Général!CM9)</f>
      </c>
      <c r="CM7" s="77">
        <f>CONCATENATE(Général!CN$3,Général!CN9)</f>
      </c>
      <c r="CN7" s="77">
        <f>CONCATENATE(Général!CO$3,Général!CO9)</f>
      </c>
      <c r="CO7" s="77">
        <f>CONCATENATE(Général!CP$3,Général!CP9)</f>
      </c>
      <c r="CP7" s="77">
        <f>CONCATENATE(Général!CQ$3,Général!CQ9)</f>
      </c>
      <c r="CQ7" s="77">
        <f>CONCATENATE(Général!CR$3,Général!CR9)</f>
      </c>
      <c r="CR7" s="77">
        <f>CONCATENATE(Général!CS$3,Général!CS9)</f>
      </c>
      <c r="CS7" s="77">
        <f>CONCATENATE(Général!CT$3,Général!CT9)</f>
      </c>
      <c r="CT7" s="77">
        <f>CONCATENATE(Général!CU$3,Général!CU9)</f>
      </c>
      <c r="CU7" s="77">
        <f>CONCATENATE(Général!CV$3,Général!CV9)</f>
      </c>
      <c r="CV7" s="77">
        <f>CONCATENATE(Général!CW$3,Général!CW9)</f>
      </c>
      <c r="CW7" s="77">
        <f>CONCATENATE(Général!CX$3,Général!CX9)</f>
      </c>
      <c r="CY7" s="69">
        <f t="shared" si="12"/>
        <v>0</v>
      </c>
      <c r="CZ7" s="69">
        <f t="shared" si="0"/>
        <v>0</v>
      </c>
      <c r="DA7" s="69">
        <f t="shared" si="0"/>
        <v>0</v>
      </c>
      <c r="DB7" s="69">
        <f t="shared" si="0"/>
        <v>0</v>
      </c>
      <c r="DC7" s="69">
        <f t="shared" si="0"/>
        <v>0</v>
      </c>
      <c r="DD7" s="69">
        <v>34</v>
      </c>
      <c r="DE7" s="69">
        <f t="shared" si="1"/>
        <v>0</v>
      </c>
      <c r="DF7" s="78">
        <f>IF(DE7=0,"",HLOOKUP(DE7,CY7:DC$40,DD7,FALSE))</f>
      </c>
      <c r="DG7" s="69">
        <f t="shared" si="2"/>
        <v>0</v>
      </c>
      <c r="DH7" s="69">
        <f t="shared" si="2"/>
        <v>0</v>
      </c>
      <c r="DI7" s="69">
        <f t="shared" si="2"/>
        <v>0</v>
      </c>
      <c r="DJ7" s="69">
        <f t="shared" si="2"/>
        <v>0</v>
      </c>
      <c r="DK7" s="69">
        <f t="shared" si="2"/>
        <v>0</v>
      </c>
      <c r="DL7" s="69">
        <v>34</v>
      </c>
      <c r="DM7" s="69">
        <f t="shared" si="3"/>
        <v>0</v>
      </c>
      <c r="DN7" s="78">
        <f>IF(DM7=0,"",HLOOKUP(DM7,DG7:DK$40,DL7,FALSE))</f>
      </c>
      <c r="DO7" s="69">
        <f t="shared" si="4"/>
        <v>0</v>
      </c>
      <c r="DP7" s="69">
        <f t="shared" si="4"/>
        <v>0</v>
      </c>
      <c r="DQ7" s="69">
        <f t="shared" si="4"/>
        <v>0</v>
      </c>
      <c r="DR7" s="69">
        <f t="shared" si="4"/>
        <v>0</v>
      </c>
      <c r="DS7" s="69">
        <f t="shared" si="4"/>
        <v>0</v>
      </c>
      <c r="DT7" s="69">
        <v>34</v>
      </c>
      <c r="DU7" s="69">
        <f t="shared" si="5"/>
        <v>0</v>
      </c>
      <c r="DV7" s="78">
        <f>IF(DU7=0,"",HLOOKUP(DU7,DO7:DS$40,DT7,FALSE))</f>
      </c>
      <c r="DW7" s="69">
        <f t="shared" si="6"/>
        <v>0</v>
      </c>
      <c r="DX7" s="69">
        <f t="shared" si="6"/>
        <v>0</v>
      </c>
      <c r="DY7" s="69">
        <f t="shared" si="6"/>
        <v>0</v>
      </c>
      <c r="DZ7" s="69">
        <f t="shared" si="6"/>
        <v>0</v>
      </c>
      <c r="EA7" s="69">
        <f t="shared" si="6"/>
        <v>0</v>
      </c>
      <c r="EB7" s="69">
        <v>34</v>
      </c>
      <c r="EC7" s="69">
        <f t="shared" si="7"/>
        <v>0</v>
      </c>
      <c r="ED7" s="78">
        <f>IF(EC7=0,"",HLOOKUP(EC7,DW7:EA$40,EB7,FALSE))</f>
      </c>
      <c r="EE7" s="69">
        <f t="shared" si="8"/>
        <v>0</v>
      </c>
      <c r="EF7" s="69">
        <f t="shared" si="8"/>
        <v>0</v>
      </c>
      <c r="EG7" s="69">
        <f t="shared" si="8"/>
        <v>0</v>
      </c>
      <c r="EH7" s="69">
        <f t="shared" si="8"/>
        <v>0</v>
      </c>
      <c r="EI7" s="69">
        <f t="shared" si="8"/>
        <v>0</v>
      </c>
      <c r="EJ7" s="69">
        <v>34</v>
      </c>
      <c r="EK7" s="69">
        <f t="shared" si="9"/>
        <v>0</v>
      </c>
      <c r="EL7" s="78">
        <f>IF(EK7=0,"",HLOOKUP(EK7,EE7:EI$40,EJ7,FALSE))</f>
      </c>
      <c r="EM7" s="69">
        <f t="shared" si="10"/>
        <v>0</v>
      </c>
      <c r="EN7" s="69">
        <f t="shared" si="10"/>
        <v>0</v>
      </c>
      <c r="EO7" s="69">
        <f t="shared" si="10"/>
        <v>0</v>
      </c>
      <c r="EP7" s="69">
        <f t="shared" si="10"/>
        <v>0</v>
      </c>
      <c r="EQ7" s="69">
        <f t="shared" si="10"/>
        <v>0</v>
      </c>
      <c r="ER7" s="69">
        <v>34</v>
      </c>
      <c r="ES7" s="69">
        <f t="shared" si="22"/>
        <v>0</v>
      </c>
      <c r="ET7" s="78">
        <f>IF(ES7=0,"",HLOOKUP(ES7,EM7:EQ$40,ER7,FALSE))</f>
      </c>
      <c r="EU7" s="69">
        <f t="shared" si="11"/>
        <v>0</v>
      </c>
      <c r="EV7" s="69">
        <f t="shared" si="11"/>
        <v>0</v>
      </c>
      <c r="EW7" s="69">
        <f t="shared" si="11"/>
        <v>0</v>
      </c>
      <c r="EX7" s="69">
        <f t="shared" si="11"/>
        <v>0</v>
      </c>
      <c r="EY7" s="69">
        <f t="shared" si="11"/>
        <v>0</v>
      </c>
      <c r="EZ7" s="69">
        <v>34</v>
      </c>
      <c r="FA7" s="69">
        <f t="shared" si="23"/>
        <v>0</v>
      </c>
      <c r="FB7" s="78">
        <f>IF(FA7=0,"",HLOOKUP(FA7,EU7:EY$40,EZ7,FALSE))</f>
      </c>
      <c r="FC7" s="69">
        <f>COUNTIF(Général!$C9:$CX9,FC$1)</f>
        <v>0</v>
      </c>
      <c r="FD7" s="69">
        <f>COUNTIF(Général!$C9:$CX9,FD$1)</f>
        <v>0</v>
      </c>
      <c r="FE7" s="69">
        <f>COUNTIF(Général!$C9:$CX9,FE$1)</f>
        <v>0</v>
      </c>
      <c r="FF7" s="69">
        <f>COUNTIF(Général!$C9:$CX9,FF$1)</f>
        <v>0</v>
      </c>
      <c r="FG7" s="69">
        <f>COUNTIF(Général!$C9:$CX9,FG$1)</f>
        <v>0</v>
      </c>
      <c r="FH7" s="69">
        <v>34</v>
      </c>
      <c r="FI7" s="69">
        <f t="shared" si="24"/>
        <v>0</v>
      </c>
      <c r="FJ7" s="119">
        <f>IF(FI7&lt;1,"",HLOOKUP(FI7,FC7:FG$40,FH7,FALSE))</f>
      </c>
      <c r="FK7" s="117">
        <f t="shared" si="13"/>
        <v>5</v>
      </c>
      <c r="FL7" s="79" t="str">
        <f t="shared" si="14"/>
        <v>Non concerné</v>
      </c>
      <c r="FM7" s="117" t="str">
        <f t="shared" si="15"/>
        <v>1</v>
      </c>
      <c r="FN7" s="117" t="str">
        <f t="shared" si="16"/>
        <v>10</v>
      </c>
      <c r="FO7" s="117" t="str">
        <f t="shared" si="17"/>
        <v>100</v>
      </c>
      <c r="FP7" s="117" t="str">
        <f t="shared" si="18"/>
        <v>1000</v>
      </c>
      <c r="FQ7" s="117" t="str">
        <f t="shared" si="19"/>
        <v>10000</v>
      </c>
      <c r="FR7" s="117">
        <f t="shared" si="20"/>
        <v>2222.2</v>
      </c>
      <c r="FS7" s="85" t="str">
        <f t="shared" si="21"/>
        <v>Non concerné</v>
      </c>
    </row>
    <row r="8" spans="1:175" ht="15">
      <c r="A8" s="80" t="s">
        <v>91</v>
      </c>
      <c r="B8" s="77">
        <f>CONCATENATE(Général!C$3,Général!C10)</f>
      </c>
      <c r="C8" s="77">
        <f>CONCATENATE(Général!D$3,Général!D10)</f>
      </c>
      <c r="D8" s="77">
        <f>CONCATENATE(Général!E$3,Général!E10)</f>
      </c>
      <c r="E8" s="77">
        <f>CONCATENATE(Général!F$3,Général!F10)</f>
      </c>
      <c r="F8" s="77">
        <f>CONCATENATE(Général!G$3,Général!G10)</f>
      </c>
      <c r="G8" s="77">
        <f>CONCATENATE(Général!H$3,Général!H10)</f>
      </c>
      <c r="H8" s="77">
        <f>CONCATENATE(Général!I$3,Général!I10)</f>
      </c>
      <c r="I8" s="77">
        <f>CONCATENATE(Général!J$3,Général!J10)</f>
      </c>
      <c r="J8" s="77">
        <f>CONCATENATE(Général!K$3,Général!K10)</f>
      </c>
      <c r="K8" s="77">
        <f>CONCATENATE(Général!L$3,Général!L10)</f>
      </c>
      <c r="L8" s="77">
        <f>CONCATENATE(Général!M$3,Général!M10)</f>
      </c>
      <c r="M8" s="77">
        <f>CONCATENATE(Général!N$3,Général!N10)</f>
      </c>
      <c r="N8" s="77">
        <f>CONCATENATE(Général!O$3,Général!O10)</f>
      </c>
      <c r="O8" s="77">
        <f>CONCATENATE(Général!P$3,Général!P10)</f>
      </c>
      <c r="P8" s="77">
        <f>CONCATENATE(Général!Q$3,Général!Q10)</f>
      </c>
      <c r="Q8" s="77">
        <f>CONCATENATE(Général!R$3,Général!R10)</f>
      </c>
      <c r="R8" s="77">
        <f>CONCATENATE(Général!S$3,Général!S10)</f>
      </c>
      <c r="S8" s="77">
        <f>CONCATENATE(Général!T$3,Général!T10)</f>
      </c>
      <c r="T8" s="77">
        <f>CONCATENATE(Général!U$3,Général!U10)</f>
      </c>
      <c r="U8" s="77">
        <f>CONCATENATE(Général!V$3,Général!V10)</f>
      </c>
      <c r="V8" s="77">
        <f>CONCATENATE(Général!W$3,Général!W10)</f>
      </c>
      <c r="W8" s="77">
        <f>CONCATENATE(Général!X$3,Général!X10)</f>
      </c>
      <c r="X8" s="77">
        <f>CONCATENATE(Général!Y$3,Général!Y10)</f>
      </c>
      <c r="Y8" s="77">
        <f>CONCATENATE(Général!Z$3,Général!Z10)</f>
      </c>
      <c r="Z8" s="77">
        <f>CONCATENATE(Général!AA$3,Général!AA10)</f>
      </c>
      <c r="AA8" s="77">
        <f>CONCATENATE(Général!AB$3,Général!AB10)</f>
      </c>
      <c r="AB8" s="77">
        <f>CONCATENATE(Général!AC$3,Général!AC10)</f>
      </c>
      <c r="AC8" s="77">
        <f>CONCATENATE(Général!AD$3,Général!AD10)</f>
      </c>
      <c r="AD8" s="77">
        <f>CONCATENATE(Général!AE$3,Général!AE10)</f>
      </c>
      <c r="AE8" s="77">
        <f>CONCATENATE(Général!AF$3,Général!AF10)</f>
      </c>
      <c r="AF8" s="77">
        <f>CONCATENATE(Général!AG$3,Général!AG10)</f>
      </c>
      <c r="AG8" s="77">
        <f>CONCATENATE(Général!AH$3,Général!AH10)</f>
      </c>
      <c r="AH8" s="77">
        <f>CONCATENATE(Général!AI$3,Général!AI10)</f>
      </c>
      <c r="AI8" s="77">
        <f>CONCATENATE(Général!AJ$3,Général!AJ10)</f>
      </c>
      <c r="AJ8" s="77">
        <f>CONCATENATE(Général!AK$3,Général!AK10)</f>
      </c>
      <c r="AK8" s="77">
        <f>CONCATENATE(Général!AL$3,Général!AL10)</f>
      </c>
      <c r="AL8" s="77">
        <f>CONCATENATE(Général!AM$3,Général!AM10)</f>
      </c>
      <c r="AM8" s="77">
        <f>CONCATENATE(Général!AN$3,Général!AN10)</f>
      </c>
      <c r="AN8" s="77">
        <f>CONCATENATE(Général!AO$3,Général!AO10)</f>
      </c>
      <c r="AO8" s="77">
        <f>CONCATENATE(Général!AP$3,Général!AP10)</f>
      </c>
      <c r="AP8" s="77">
        <f>CONCATENATE(Général!AQ$3,Général!AQ10)</f>
      </c>
      <c r="AQ8" s="77">
        <f>CONCATENATE(Général!AR$3,Général!AR10)</f>
      </c>
      <c r="AR8" s="77">
        <f>CONCATENATE(Général!AS$3,Général!AS10)</f>
      </c>
      <c r="AS8" s="77">
        <f>CONCATENATE(Général!AT$3,Général!AT10)</f>
      </c>
      <c r="AT8" s="77">
        <f>CONCATENATE(Général!AU$3,Général!AU10)</f>
      </c>
      <c r="AU8" s="77">
        <f>CONCATENATE(Général!AV$3,Général!AV10)</f>
      </c>
      <c r="AV8" s="77">
        <f>CONCATENATE(Général!AW$3,Général!AW10)</f>
      </c>
      <c r="AW8" s="77">
        <f>CONCATENATE(Général!AX$3,Général!AX10)</f>
      </c>
      <c r="AX8" s="77">
        <f>CONCATENATE(Général!AY$3,Général!AY10)</f>
      </c>
      <c r="AY8" s="77">
        <f>CONCATENATE(Général!AZ$3,Général!AZ10)</f>
      </c>
      <c r="AZ8" s="77">
        <f>CONCATENATE(Général!BA$3,Général!BA10)</f>
      </c>
      <c r="BA8" s="77">
        <f>CONCATENATE(Général!BB$3,Général!BB10)</f>
      </c>
      <c r="BB8" s="77">
        <f>CONCATENATE(Général!BC$3,Général!BC10)</f>
      </c>
      <c r="BC8" s="77">
        <f>CONCATENATE(Général!BD$3,Général!BD10)</f>
      </c>
      <c r="BD8" s="77">
        <f>CONCATENATE(Général!BE$3,Général!BE10)</f>
      </c>
      <c r="BE8" s="77">
        <f>CONCATENATE(Général!BF$3,Général!BF10)</f>
      </c>
      <c r="BF8" s="77">
        <f>CONCATENATE(Général!BG$3,Général!BG10)</f>
      </c>
      <c r="BG8" s="77">
        <f>CONCATENATE(Général!BH$3,Général!BH10)</f>
      </c>
      <c r="BH8" s="77">
        <f>CONCATENATE(Général!BI$3,Général!BI10)</f>
      </c>
      <c r="BI8" s="77">
        <f>CONCATENATE(Général!BJ$3,Général!BJ10)</f>
      </c>
      <c r="BJ8" s="77">
        <f>CONCATENATE(Général!BK$3,Général!BK10)</f>
      </c>
      <c r="BK8" s="77">
        <f>CONCATENATE(Général!BL$3,Général!BL10)</f>
      </c>
      <c r="BL8" s="77">
        <f>CONCATENATE(Général!BM$3,Général!BM10)</f>
      </c>
      <c r="BM8" s="77">
        <f>CONCATENATE(Général!BN$3,Général!BN10)</f>
      </c>
      <c r="BN8" s="77">
        <f>CONCATENATE(Général!BO$3,Général!BO10)</f>
      </c>
      <c r="BO8" s="77">
        <f>CONCATENATE(Général!BP$3,Général!BP10)</f>
      </c>
      <c r="BP8" s="77">
        <f>CONCATENATE(Général!BQ$3,Général!BQ10)</f>
      </c>
      <c r="BQ8" s="77">
        <f>CONCATENATE(Général!BR$3,Général!BR10)</f>
      </c>
      <c r="BR8" s="77">
        <f>CONCATENATE(Général!BS$3,Général!BS10)</f>
      </c>
      <c r="BS8" s="77">
        <f>CONCATENATE(Général!BT$3,Général!BT10)</f>
      </c>
      <c r="BT8" s="77">
        <f>CONCATENATE(Général!BU$3,Général!BU10)</f>
      </c>
      <c r="BU8" s="77">
        <f>CONCATENATE(Général!BV$3,Général!BV10)</f>
      </c>
      <c r="BV8" s="77">
        <f>CONCATENATE(Général!BW$3,Général!BW10)</f>
      </c>
      <c r="BW8" s="77">
        <f>CONCATENATE(Général!BX$3,Général!BX10)</f>
      </c>
      <c r="BX8" s="77">
        <f>CONCATENATE(Général!BY$3,Général!BY10)</f>
      </c>
      <c r="BY8" s="77">
        <f>CONCATENATE(Général!BZ$3,Général!BZ10)</f>
      </c>
      <c r="BZ8" s="77">
        <f>CONCATENATE(Général!CA$3,Général!CA10)</f>
      </c>
      <c r="CA8" s="77">
        <f>CONCATENATE(Général!CB$3,Général!CB10)</f>
      </c>
      <c r="CB8" s="77">
        <f>CONCATENATE(Général!CC$3,Général!CC10)</f>
      </c>
      <c r="CC8" s="77">
        <f>CONCATENATE(Général!CD$3,Général!CD10)</f>
      </c>
      <c r="CD8" s="77">
        <f>CONCATENATE(Général!CE$3,Général!CE10)</f>
      </c>
      <c r="CE8" s="77">
        <f>CONCATENATE(Général!CF$3,Général!CF10)</f>
      </c>
      <c r="CF8" s="77">
        <f>CONCATENATE(Général!CG$3,Général!CG10)</f>
      </c>
      <c r="CG8" s="77">
        <f>CONCATENATE(Général!CH$3,Général!CH10)</f>
      </c>
      <c r="CH8" s="77">
        <f>CONCATENATE(Général!CI$3,Général!CI10)</f>
      </c>
      <c r="CI8" s="77">
        <f>CONCATENATE(Général!CJ$3,Général!CJ10)</f>
      </c>
      <c r="CJ8" s="77">
        <f>CONCATENATE(Général!CK$3,Général!CK10)</f>
      </c>
      <c r="CK8" s="77">
        <f>CONCATENATE(Général!CL$3,Général!CL10)</f>
      </c>
      <c r="CL8" s="77">
        <f>CONCATENATE(Général!CM$3,Général!CM10)</f>
      </c>
      <c r="CM8" s="77">
        <f>CONCATENATE(Général!CN$3,Général!CN10)</f>
      </c>
      <c r="CN8" s="77">
        <f>CONCATENATE(Général!CO$3,Général!CO10)</f>
      </c>
      <c r="CO8" s="77">
        <f>CONCATENATE(Général!CP$3,Général!CP10)</f>
      </c>
      <c r="CP8" s="77">
        <f>CONCATENATE(Général!CQ$3,Général!CQ10)</f>
      </c>
      <c r="CQ8" s="77">
        <f>CONCATENATE(Général!CR$3,Général!CR10)</f>
      </c>
      <c r="CR8" s="77">
        <f>CONCATENATE(Général!CS$3,Général!CS10)</f>
      </c>
      <c r="CS8" s="77">
        <f>CONCATENATE(Général!CT$3,Général!CT10)</f>
      </c>
      <c r="CT8" s="77">
        <f>CONCATENATE(Général!CU$3,Général!CU10)</f>
      </c>
      <c r="CU8" s="77">
        <f>CONCATENATE(Général!CV$3,Général!CV10)</f>
      </c>
      <c r="CV8" s="77">
        <f>CONCATENATE(Général!CW$3,Général!CW10)</f>
      </c>
      <c r="CW8" s="77">
        <f>CONCATENATE(Général!CX$3,Général!CX10)</f>
      </c>
      <c r="CY8" s="69">
        <f t="shared" si="12"/>
        <v>0</v>
      </c>
      <c r="CZ8" s="69">
        <f t="shared" si="0"/>
        <v>0</v>
      </c>
      <c r="DA8" s="69">
        <f t="shared" si="0"/>
        <v>0</v>
      </c>
      <c r="DB8" s="69">
        <f t="shared" si="0"/>
        <v>0</v>
      </c>
      <c r="DC8" s="69">
        <f t="shared" si="0"/>
        <v>0</v>
      </c>
      <c r="DD8" s="69">
        <v>33</v>
      </c>
      <c r="DE8" s="69">
        <f t="shared" si="1"/>
        <v>0</v>
      </c>
      <c r="DF8" s="78">
        <f>IF(DE8=0,"",HLOOKUP(DE8,CY8:DC$40,DD8,FALSE))</f>
      </c>
      <c r="DG8" s="69">
        <f t="shared" si="2"/>
        <v>0</v>
      </c>
      <c r="DH8" s="69">
        <f t="shared" si="2"/>
        <v>0</v>
      </c>
      <c r="DI8" s="69">
        <f t="shared" si="2"/>
        <v>0</v>
      </c>
      <c r="DJ8" s="69">
        <f t="shared" si="2"/>
        <v>0</v>
      </c>
      <c r="DK8" s="69">
        <f t="shared" si="2"/>
        <v>0</v>
      </c>
      <c r="DL8" s="69">
        <v>33</v>
      </c>
      <c r="DM8" s="69">
        <f t="shared" si="3"/>
        <v>0</v>
      </c>
      <c r="DN8" s="78">
        <f>IF(DM8=0,"",HLOOKUP(DM8,DG8:DK$40,DL8,FALSE))</f>
      </c>
      <c r="DO8" s="69">
        <f t="shared" si="4"/>
        <v>0</v>
      </c>
      <c r="DP8" s="69">
        <f t="shared" si="4"/>
        <v>0</v>
      </c>
      <c r="DQ8" s="69">
        <f t="shared" si="4"/>
        <v>0</v>
      </c>
      <c r="DR8" s="69">
        <f t="shared" si="4"/>
        <v>0</v>
      </c>
      <c r="DS8" s="69">
        <f t="shared" si="4"/>
        <v>0</v>
      </c>
      <c r="DT8" s="69">
        <v>33</v>
      </c>
      <c r="DU8" s="69">
        <f t="shared" si="5"/>
        <v>0</v>
      </c>
      <c r="DV8" s="78">
        <f>IF(DU8=0,"",HLOOKUP(DU8,DO8:DS$40,DT8,FALSE))</f>
      </c>
      <c r="DW8" s="69">
        <f t="shared" si="6"/>
        <v>0</v>
      </c>
      <c r="DX8" s="69">
        <f t="shared" si="6"/>
        <v>0</v>
      </c>
      <c r="DY8" s="69">
        <f t="shared" si="6"/>
        <v>0</v>
      </c>
      <c r="DZ8" s="69">
        <f t="shared" si="6"/>
        <v>0</v>
      </c>
      <c r="EA8" s="69">
        <f t="shared" si="6"/>
        <v>0</v>
      </c>
      <c r="EB8" s="69">
        <v>33</v>
      </c>
      <c r="EC8" s="69">
        <f t="shared" si="7"/>
        <v>0</v>
      </c>
      <c r="ED8" s="78">
        <f>IF(EC8=0,"",HLOOKUP(EC8,DW8:EA$40,EB8,FALSE))</f>
      </c>
      <c r="EE8" s="69">
        <f t="shared" si="8"/>
        <v>0</v>
      </c>
      <c r="EF8" s="69">
        <f t="shared" si="8"/>
        <v>0</v>
      </c>
      <c r="EG8" s="69">
        <f t="shared" si="8"/>
        <v>0</v>
      </c>
      <c r="EH8" s="69">
        <f t="shared" si="8"/>
        <v>0</v>
      </c>
      <c r="EI8" s="69">
        <f t="shared" si="8"/>
        <v>0</v>
      </c>
      <c r="EJ8" s="69">
        <v>33</v>
      </c>
      <c r="EK8" s="69">
        <f t="shared" si="9"/>
        <v>0</v>
      </c>
      <c r="EL8" s="78">
        <f>IF(EK8=0,"",HLOOKUP(EK8,EE8:EI$40,EJ8,FALSE))</f>
      </c>
      <c r="EM8" s="69">
        <f t="shared" si="10"/>
        <v>0</v>
      </c>
      <c r="EN8" s="69">
        <f t="shared" si="10"/>
        <v>0</v>
      </c>
      <c r="EO8" s="69">
        <f t="shared" si="10"/>
        <v>0</v>
      </c>
      <c r="EP8" s="69">
        <f t="shared" si="10"/>
        <v>0</v>
      </c>
      <c r="EQ8" s="69">
        <f t="shared" si="10"/>
        <v>0</v>
      </c>
      <c r="ER8" s="69">
        <v>33</v>
      </c>
      <c r="ES8" s="69">
        <f t="shared" si="22"/>
        <v>0</v>
      </c>
      <c r="ET8" s="78">
        <f>IF(ES8=0,"",HLOOKUP(ES8,EM8:EQ$40,ER8,FALSE))</f>
      </c>
      <c r="EU8" s="69">
        <f t="shared" si="11"/>
        <v>0</v>
      </c>
      <c r="EV8" s="69">
        <f t="shared" si="11"/>
        <v>0</v>
      </c>
      <c r="EW8" s="69">
        <f t="shared" si="11"/>
        <v>0</v>
      </c>
      <c r="EX8" s="69">
        <f t="shared" si="11"/>
        <v>0</v>
      </c>
      <c r="EY8" s="69">
        <f t="shared" si="11"/>
        <v>0</v>
      </c>
      <c r="EZ8" s="69">
        <v>33</v>
      </c>
      <c r="FA8" s="69">
        <f t="shared" si="23"/>
        <v>0</v>
      </c>
      <c r="FB8" s="78">
        <f>IF(FA8=0,"",HLOOKUP(FA8,EU8:EY$40,EZ8,FALSE))</f>
      </c>
      <c r="FC8" s="69">
        <f>COUNTIF(Général!$C10:$CX10,FC$1)</f>
        <v>0</v>
      </c>
      <c r="FD8" s="69">
        <f>COUNTIF(Général!$C10:$CX10,FD$1)</f>
        <v>0</v>
      </c>
      <c r="FE8" s="69">
        <f>COUNTIF(Général!$C10:$CX10,FE$1)</f>
        <v>0</v>
      </c>
      <c r="FF8" s="69">
        <f>COUNTIF(Général!$C10:$CX10,FF$1)</f>
        <v>0</v>
      </c>
      <c r="FG8" s="69">
        <f>COUNTIF(Général!$C10:$CX10,FG$1)</f>
        <v>0</v>
      </c>
      <c r="FH8" s="69">
        <v>33</v>
      </c>
      <c r="FI8" s="69">
        <f t="shared" si="24"/>
        <v>0</v>
      </c>
      <c r="FJ8" s="119">
        <f>IF(FI8&lt;1,"",HLOOKUP(FI8,FC8:FG$40,FH8,FALSE))</f>
      </c>
      <c r="FK8" s="117">
        <f t="shared" si="13"/>
        <v>5</v>
      </c>
      <c r="FL8" s="79" t="str">
        <f t="shared" si="14"/>
        <v>Non concerné</v>
      </c>
      <c r="FM8" s="117" t="str">
        <f t="shared" si="15"/>
        <v>1</v>
      </c>
      <c r="FN8" s="117" t="str">
        <f t="shared" si="16"/>
        <v>10</v>
      </c>
      <c r="FO8" s="117" t="str">
        <f t="shared" si="17"/>
        <v>100</v>
      </c>
      <c r="FP8" s="117" t="str">
        <f t="shared" si="18"/>
        <v>1000</v>
      </c>
      <c r="FQ8" s="117" t="str">
        <f t="shared" si="19"/>
        <v>10000</v>
      </c>
      <c r="FR8" s="117">
        <f t="shared" si="20"/>
        <v>2222.2</v>
      </c>
      <c r="FS8" s="85" t="str">
        <f t="shared" si="21"/>
        <v>Non concerné</v>
      </c>
    </row>
    <row r="9" spans="1:175" ht="15">
      <c r="A9" s="80" t="s">
        <v>92</v>
      </c>
      <c r="B9" s="77">
        <f>CONCATENATE(Général!C$3,Général!C11)</f>
      </c>
      <c r="C9" s="77">
        <f>CONCATENATE(Général!D$3,Général!D11)</f>
      </c>
      <c r="D9" s="77">
        <f>CONCATENATE(Général!E$3,Général!E11)</f>
      </c>
      <c r="E9" s="77">
        <f>CONCATENATE(Général!F$3,Général!F11)</f>
      </c>
      <c r="F9" s="77">
        <f>CONCATENATE(Général!G$3,Général!G11)</f>
      </c>
      <c r="G9" s="77">
        <f>CONCATENATE(Général!H$3,Général!H11)</f>
      </c>
      <c r="H9" s="77">
        <f>CONCATENATE(Général!I$3,Général!I11)</f>
      </c>
      <c r="I9" s="77">
        <f>CONCATENATE(Général!J$3,Général!J11)</f>
      </c>
      <c r="J9" s="77">
        <f>CONCATENATE(Général!K$3,Général!K11)</f>
      </c>
      <c r="K9" s="77">
        <f>CONCATENATE(Général!L$3,Général!L11)</f>
      </c>
      <c r="L9" s="77">
        <f>CONCATENATE(Général!M$3,Général!M11)</f>
      </c>
      <c r="M9" s="77">
        <f>CONCATENATE(Général!N$3,Général!N11)</f>
      </c>
      <c r="N9" s="77">
        <f>CONCATENATE(Général!O$3,Général!O11)</f>
      </c>
      <c r="O9" s="77">
        <f>CONCATENATE(Général!P$3,Général!P11)</f>
      </c>
      <c r="P9" s="77">
        <f>CONCATENATE(Général!Q$3,Général!Q11)</f>
      </c>
      <c r="Q9" s="77">
        <f>CONCATENATE(Général!R$3,Général!R11)</f>
      </c>
      <c r="R9" s="77">
        <f>CONCATENATE(Général!S$3,Général!S11)</f>
      </c>
      <c r="S9" s="77">
        <f>CONCATENATE(Général!T$3,Général!T11)</f>
      </c>
      <c r="T9" s="77">
        <f>CONCATENATE(Général!U$3,Général!U11)</f>
      </c>
      <c r="U9" s="77">
        <f>CONCATENATE(Général!V$3,Général!V11)</f>
      </c>
      <c r="V9" s="77">
        <f>CONCATENATE(Général!W$3,Général!W11)</f>
      </c>
      <c r="W9" s="77">
        <f>CONCATENATE(Général!X$3,Général!X11)</f>
      </c>
      <c r="X9" s="77">
        <f>CONCATENATE(Général!Y$3,Général!Y11)</f>
      </c>
      <c r="Y9" s="77">
        <f>CONCATENATE(Général!Z$3,Général!Z11)</f>
      </c>
      <c r="Z9" s="77">
        <f>CONCATENATE(Général!AA$3,Général!AA11)</f>
      </c>
      <c r="AA9" s="77">
        <f>CONCATENATE(Général!AB$3,Général!AB11)</f>
      </c>
      <c r="AB9" s="77">
        <f>CONCATENATE(Général!AC$3,Général!AC11)</f>
      </c>
      <c r="AC9" s="77">
        <f>CONCATENATE(Général!AD$3,Général!AD11)</f>
      </c>
      <c r="AD9" s="77">
        <f>CONCATENATE(Général!AE$3,Général!AE11)</f>
      </c>
      <c r="AE9" s="77">
        <f>CONCATENATE(Général!AF$3,Général!AF11)</f>
      </c>
      <c r="AF9" s="77">
        <f>CONCATENATE(Général!AG$3,Général!AG11)</f>
      </c>
      <c r="AG9" s="77">
        <f>CONCATENATE(Général!AH$3,Général!AH11)</f>
      </c>
      <c r="AH9" s="77">
        <f>CONCATENATE(Général!AI$3,Général!AI11)</f>
      </c>
      <c r="AI9" s="77">
        <f>CONCATENATE(Général!AJ$3,Général!AJ11)</f>
      </c>
      <c r="AJ9" s="77">
        <f>CONCATENATE(Général!AK$3,Général!AK11)</f>
      </c>
      <c r="AK9" s="77">
        <f>CONCATENATE(Général!AL$3,Général!AL11)</f>
      </c>
      <c r="AL9" s="77">
        <f>CONCATENATE(Général!AM$3,Général!AM11)</f>
      </c>
      <c r="AM9" s="77">
        <f>CONCATENATE(Général!AN$3,Général!AN11)</f>
      </c>
      <c r="AN9" s="77">
        <f>CONCATENATE(Général!AO$3,Général!AO11)</f>
      </c>
      <c r="AO9" s="77">
        <f>CONCATENATE(Général!AP$3,Général!AP11)</f>
      </c>
      <c r="AP9" s="77">
        <f>CONCATENATE(Général!AQ$3,Général!AQ11)</f>
      </c>
      <c r="AQ9" s="77">
        <f>CONCATENATE(Général!AR$3,Général!AR11)</f>
      </c>
      <c r="AR9" s="77">
        <f>CONCATENATE(Général!AS$3,Général!AS11)</f>
      </c>
      <c r="AS9" s="77">
        <f>CONCATENATE(Général!AT$3,Général!AT11)</f>
      </c>
      <c r="AT9" s="77">
        <f>CONCATENATE(Général!AU$3,Général!AU11)</f>
      </c>
      <c r="AU9" s="77">
        <f>CONCATENATE(Général!AV$3,Général!AV11)</f>
      </c>
      <c r="AV9" s="77">
        <f>CONCATENATE(Général!AW$3,Général!AW11)</f>
      </c>
      <c r="AW9" s="77">
        <f>CONCATENATE(Général!AX$3,Général!AX11)</f>
      </c>
      <c r="AX9" s="77">
        <f>CONCATENATE(Général!AY$3,Général!AY11)</f>
      </c>
      <c r="AY9" s="77">
        <f>CONCATENATE(Général!AZ$3,Général!AZ11)</f>
      </c>
      <c r="AZ9" s="77">
        <f>CONCATENATE(Général!BA$3,Général!BA11)</f>
      </c>
      <c r="BA9" s="77">
        <f>CONCATENATE(Général!BB$3,Général!BB11)</f>
      </c>
      <c r="BB9" s="77">
        <f>CONCATENATE(Général!BC$3,Général!BC11)</f>
      </c>
      <c r="BC9" s="77">
        <f>CONCATENATE(Général!BD$3,Général!BD11)</f>
      </c>
      <c r="BD9" s="77">
        <f>CONCATENATE(Général!BE$3,Général!BE11)</f>
      </c>
      <c r="BE9" s="77">
        <f>CONCATENATE(Général!BF$3,Général!BF11)</f>
      </c>
      <c r="BF9" s="77">
        <f>CONCATENATE(Général!BG$3,Général!BG11)</f>
      </c>
      <c r="BG9" s="77">
        <f>CONCATENATE(Général!BH$3,Général!BH11)</f>
      </c>
      <c r="BH9" s="77">
        <f>CONCATENATE(Général!BI$3,Général!BI11)</f>
      </c>
      <c r="BI9" s="77">
        <f>CONCATENATE(Général!BJ$3,Général!BJ11)</f>
      </c>
      <c r="BJ9" s="77">
        <f>CONCATENATE(Général!BK$3,Général!BK11)</f>
      </c>
      <c r="BK9" s="77">
        <f>CONCATENATE(Général!BL$3,Général!BL11)</f>
      </c>
      <c r="BL9" s="77">
        <f>CONCATENATE(Général!BM$3,Général!BM11)</f>
      </c>
      <c r="BM9" s="77">
        <f>CONCATENATE(Général!BN$3,Général!BN11)</f>
      </c>
      <c r="BN9" s="77">
        <f>CONCATENATE(Général!BO$3,Général!BO11)</f>
      </c>
      <c r="BO9" s="77">
        <f>CONCATENATE(Général!BP$3,Général!BP11)</f>
      </c>
      <c r="BP9" s="77">
        <f>CONCATENATE(Général!BQ$3,Général!BQ11)</f>
      </c>
      <c r="BQ9" s="77">
        <f>CONCATENATE(Général!BR$3,Général!BR11)</f>
      </c>
      <c r="BR9" s="77">
        <f>CONCATENATE(Général!BS$3,Général!BS11)</f>
      </c>
      <c r="BS9" s="77">
        <f>CONCATENATE(Général!BT$3,Général!BT11)</f>
      </c>
      <c r="BT9" s="77">
        <f>CONCATENATE(Général!BU$3,Général!BU11)</f>
      </c>
      <c r="BU9" s="77">
        <f>CONCATENATE(Général!BV$3,Général!BV11)</f>
      </c>
      <c r="BV9" s="77">
        <f>CONCATENATE(Général!BW$3,Général!BW11)</f>
      </c>
      <c r="BW9" s="77">
        <f>CONCATENATE(Général!BX$3,Général!BX11)</f>
      </c>
      <c r="BX9" s="77">
        <f>CONCATENATE(Général!BY$3,Général!BY11)</f>
      </c>
      <c r="BY9" s="77">
        <f>CONCATENATE(Général!BZ$3,Général!BZ11)</f>
      </c>
      <c r="BZ9" s="77">
        <f>CONCATENATE(Général!CA$3,Général!CA11)</f>
      </c>
      <c r="CA9" s="77">
        <f>CONCATENATE(Général!CB$3,Général!CB11)</f>
      </c>
      <c r="CB9" s="77">
        <f>CONCATENATE(Général!CC$3,Général!CC11)</f>
      </c>
      <c r="CC9" s="77">
        <f>CONCATENATE(Général!CD$3,Général!CD11)</f>
      </c>
      <c r="CD9" s="77">
        <f>CONCATENATE(Général!CE$3,Général!CE11)</f>
      </c>
      <c r="CE9" s="77">
        <f>CONCATENATE(Général!CF$3,Général!CF11)</f>
      </c>
      <c r="CF9" s="77">
        <f>CONCATENATE(Général!CG$3,Général!CG11)</f>
      </c>
      <c r="CG9" s="77">
        <f>CONCATENATE(Général!CH$3,Général!CH11)</f>
      </c>
      <c r="CH9" s="77">
        <f>CONCATENATE(Général!CI$3,Général!CI11)</f>
      </c>
      <c r="CI9" s="77">
        <f>CONCATENATE(Général!CJ$3,Général!CJ11)</f>
      </c>
      <c r="CJ9" s="77">
        <f>CONCATENATE(Général!CK$3,Général!CK11)</f>
      </c>
      <c r="CK9" s="77">
        <f>CONCATENATE(Général!CL$3,Général!CL11)</f>
      </c>
      <c r="CL9" s="77">
        <f>CONCATENATE(Général!CM$3,Général!CM11)</f>
      </c>
      <c r="CM9" s="77">
        <f>CONCATENATE(Général!CN$3,Général!CN11)</f>
      </c>
      <c r="CN9" s="77">
        <f>CONCATENATE(Général!CO$3,Général!CO11)</f>
      </c>
      <c r="CO9" s="77">
        <f>CONCATENATE(Général!CP$3,Général!CP11)</f>
      </c>
      <c r="CP9" s="77">
        <f>CONCATENATE(Général!CQ$3,Général!CQ11)</f>
      </c>
      <c r="CQ9" s="77">
        <f>CONCATENATE(Général!CR$3,Général!CR11)</f>
      </c>
      <c r="CR9" s="77">
        <f>CONCATENATE(Général!CS$3,Général!CS11)</f>
      </c>
      <c r="CS9" s="77">
        <f>CONCATENATE(Général!CT$3,Général!CT11)</f>
      </c>
      <c r="CT9" s="77">
        <f>CONCATENATE(Général!CU$3,Général!CU11)</f>
      </c>
      <c r="CU9" s="77">
        <f>CONCATENATE(Général!CV$3,Général!CV11)</f>
      </c>
      <c r="CV9" s="77">
        <f>CONCATENATE(Général!CW$3,Général!CW11)</f>
      </c>
      <c r="CW9" s="77">
        <f>CONCATENATE(Général!CX$3,Général!CX11)</f>
      </c>
      <c r="CY9" s="69">
        <f t="shared" si="12"/>
        <v>0</v>
      </c>
      <c r="CZ9" s="69">
        <f t="shared" si="0"/>
        <v>0</v>
      </c>
      <c r="DA9" s="69">
        <f t="shared" si="0"/>
        <v>0</v>
      </c>
      <c r="DB9" s="69">
        <f t="shared" si="0"/>
        <v>0</v>
      </c>
      <c r="DC9" s="69">
        <f t="shared" si="0"/>
        <v>0</v>
      </c>
      <c r="DD9" s="69">
        <v>32</v>
      </c>
      <c r="DE9" s="69">
        <f t="shared" si="1"/>
        <v>0</v>
      </c>
      <c r="DF9" s="78">
        <f>IF(DE9=0,"",HLOOKUP(DE9,CY9:DC$40,DD9,FALSE))</f>
      </c>
      <c r="DG9" s="69">
        <f t="shared" si="2"/>
        <v>0</v>
      </c>
      <c r="DH9" s="69">
        <f t="shared" si="2"/>
        <v>0</v>
      </c>
      <c r="DI9" s="69">
        <f t="shared" si="2"/>
        <v>0</v>
      </c>
      <c r="DJ9" s="69">
        <f t="shared" si="2"/>
        <v>0</v>
      </c>
      <c r="DK9" s="69">
        <f t="shared" si="2"/>
        <v>0</v>
      </c>
      <c r="DL9" s="69">
        <v>32</v>
      </c>
      <c r="DM9" s="69">
        <f t="shared" si="3"/>
        <v>0</v>
      </c>
      <c r="DN9" s="78">
        <f>IF(DM9=0,"",HLOOKUP(DM9,DG9:DK$40,DL9,FALSE))</f>
      </c>
      <c r="DO9" s="69">
        <f t="shared" si="4"/>
        <v>0</v>
      </c>
      <c r="DP9" s="69">
        <f t="shared" si="4"/>
        <v>0</v>
      </c>
      <c r="DQ9" s="69">
        <f t="shared" si="4"/>
        <v>0</v>
      </c>
      <c r="DR9" s="69">
        <f t="shared" si="4"/>
        <v>0</v>
      </c>
      <c r="DS9" s="69">
        <f t="shared" si="4"/>
        <v>0</v>
      </c>
      <c r="DT9" s="69">
        <v>32</v>
      </c>
      <c r="DU9" s="69">
        <f t="shared" si="5"/>
        <v>0</v>
      </c>
      <c r="DV9" s="78">
        <f>IF(DU9=0,"",HLOOKUP(DU9,DO9:DS$40,DT9,FALSE))</f>
      </c>
      <c r="DW9" s="69">
        <f t="shared" si="6"/>
        <v>0</v>
      </c>
      <c r="DX9" s="69">
        <f t="shared" si="6"/>
        <v>0</v>
      </c>
      <c r="DY9" s="69">
        <f t="shared" si="6"/>
        <v>0</v>
      </c>
      <c r="DZ9" s="69">
        <f t="shared" si="6"/>
        <v>0</v>
      </c>
      <c r="EA9" s="69">
        <f t="shared" si="6"/>
        <v>0</v>
      </c>
      <c r="EB9" s="69">
        <v>32</v>
      </c>
      <c r="EC9" s="69">
        <f t="shared" si="7"/>
        <v>0</v>
      </c>
      <c r="ED9" s="78">
        <f>IF(EC9=0,"",HLOOKUP(EC9,DW9:EA$40,EB9,FALSE))</f>
      </c>
      <c r="EE9" s="69">
        <f t="shared" si="8"/>
        <v>0</v>
      </c>
      <c r="EF9" s="69">
        <f t="shared" si="8"/>
        <v>0</v>
      </c>
      <c r="EG9" s="69">
        <f t="shared" si="8"/>
        <v>0</v>
      </c>
      <c r="EH9" s="69">
        <f t="shared" si="8"/>
        <v>0</v>
      </c>
      <c r="EI9" s="69">
        <f t="shared" si="8"/>
        <v>0</v>
      </c>
      <c r="EJ9" s="69">
        <v>32</v>
      </c>
      <c r="EK9" s="69">
        <f t="shared" si="9"/>
        <v>0</v>
      </c>
      <c r="EL9" s="78">
        <f>IF(EK9=0,"",HLOOKUP(EK9,EE9:EI$40,EJ9,FALSE))</f>
      </c>
      <c r="EM9" s="69">
        <f t="shared" si="10"/>
        <v>0</v>
      </c>
      <c r="EN9" s="69">
        <f t="shared" si="10"/>
        <v>0</v>
      </c>
      <c r="EO9" s="69">
        <f t="shared" si="10"/>
        <v>0</v>
      </c>
      <c r="EP9" s="69">
        <f t="shared" si="10"/>
        <v>0</v>
      </c>
      <c r="EQ9" s="69">
        <f t="shared" si="10"/>
        <v>0</v>
      </c>
      <c r="ER9" s="69">
        <v>32</v>
      </c>
      <c r="ES9" s="69">
        <f t="shared" si="22"/>
        <v>0</v>
      </c>
      <c r="ET9" s="78">
        <f>IF(ES9=0,"",HLOOKUP(ES9,EM9:EQ$40,ER9,FALSE))</f>
      </c>
      <c r="EU9" s="69">
        <f t="shared" si="11"/>
        <v>0</v>
      </c>
      <c r="EV9" s="69">
        <f t="shared" si="11"/>
        <v>0</v>
      </c>
      <c r="EW9" s="69">
        <f t="shared" si="11"/>
        <v>0</v>
      </c>
      <c r="EX9" s="69">
        <f t="shared" si="11"/>
        <v>0</v>
      </c>
      <c r="EY9" s="69">
        <f t="shared" si="11"/>
        <v>0</v>
      </c>
      <c r="EZ9" s="69">
        <v>32</v>
      </c>
      <c r="FA9" s="69">
        <f t="shared" si="23"/>
        <v>0</v>
      </c>
      <c r="FB9" s="78">
        <f>IF(FA9=0,"",HLOOKUP(FA9,EU9:EY$40,EZ9,FALSE))</f>
      </c>
      <c r="FC9" s="69">
        <f>COUNTIF(Général!$C11:$CX11,FC$1)</f>
        <v>0</v>
      </c>
      <c r="FD9" s="69">
        <f>COUNTIF(Général!$C11:$CX11,FD$1)</f>
        <v>0</v>
      </c>
      <c r="FE9" s="69">
        <f>COUNTIF(Général!$C11:$CX11,FE$1)</f>
        <v>0</v>
      </c>
      <c r="FF9" s="69">
        <f>COUNTIF(Général!$C11:$CX11,FF$1)</f>
        <v>0</v>
      </c>
      <c r="FG9" s="69">
        <f>COUNTIF(Général!$C11:$CX11,FG$1)</f>
        <v>0</v>
      </c>
      <c r="FH9" s="69">
        <v>32</v>
      </c>
      <c r="FI9" s="69">
        <f t="shared" si="24"/>
        <v>0</v>
      </c>
      <c r="FJ9" s="119">
        <f>IF(FI9&lt;1,"",HLOOKUP(FI9,FC9:FG$40,FH9,FALSE))</f>
      </c>
      <c r="FK9" s="117">
        <f t="shared" si="13"/>
        <v>5</v>
      </c>
      <c r="FL9" s="79" t="str">
        <f t="shared" si="14"/>
        <v>Non concerné</v>
      </c>
      <c r="FM9" s="117" t="str">
        <f t="shared" si="15"/>
        <v>1</v>
      </c>
      <c r="FN9" s="117" t="str">
        <f t="shared" si="16"/>
        <v>10</v>
      </c>
      <c r="FO9" s="117" t="str">
        <f t="shared" si="17"/>
        <v>100</v>
      </c>
      <c r="FP9" s="117" t="str">
        <f t="shared" si="18"/>
        <v>1000</v>
      </c>
      <c r="FQ9" s="117" t="str">
        <f t="shared" si="19"/>
        <v>10000</v>
      </c>
      <c r="FR9" s="117">
        <f t="shared" si="20"/>
        <v>2222.2</v>
      </c>
      <c r="FS9" s="85" t="str">
        <f t="shared" si="21"/>
        <v>Non concerné</v>
      </c>
    </row>
    <row r="10" spans="1:175" ht="15">
      <c r="A10" s="80" t="s">
        <v>93</v>
      </c>
      <c r="B10" s="77">
        <f>CONCATENATE(Général!C$3,Général!C12)</f>
      </c>
      <c r="C10" s="77">
        <f>CONCATENATE(Général!D$3,Général!D12)</f>
      </c>
      <c r="D10" s="77">
        <f>CONCATENATE(Général!E$3,Général!E12)</f>
      </c>
      <c r="E10" s="77">
        <f>CONCATENATE(Général!F$3,Général!F12)</f>
      </c>
      <c r="F10" s="77">
        <f>CONCATENATE(Général!G$3,Général!G12)</f>
      </c>
      <c r="G10" s="77">
        <f>CONCATENATE(Général!H$3,Général!H12)</f>
      </c>
      <c r="H10" s="77">
        <f>CONCATENATE(Général!I$3,Général!I12)</f>
      </c>
      <c r="I10" s="77">
        <f>CONCATENATE(Général!J$3,Général!J12)</f>
      </c>
      <c r="J10" s="77">
        <f>CONCATENATE(Général!K$3,Général!K12)</f>
      </c>
      <c r="K10" s="77">
        <f>CONCATENATE(Général!L$3,Général!L12)</f>
      </c>
      <c r="L10" s="77">
        <f>CONCATENATE(Général!M$3,Général!M12)</f>
      </c>
      <c r="M10" s="77">
        <f>CONCATENATE(Général!N$3,Général!N12)</f>
      </c>
      <c r="N10" s="77">
        <f>CONCATENATE(Général!O$3,Général!O12)</f>
      </c>
      <c r="O10" s="77">
        <f>CONCATENATE(Général!P$3,Général!P12)</f>
      </c>
      <c r="P10" s="77">
        <f>CONCATENATE(Général!Q$3,Général!Q12)</f>
      </c>
      <c r="Q10" s="77">
        <f>CONCATENATE(Général!R$3,Général!R12)</f>
      </c>
      <c r="R10" s="77">
        <f>CONCATENATE(Général!S$3,Général!S12)</f>
      </c>
      <c r="S10" s="77">
        <f>CONCATENATE(Général!T$3,Général!T12)</f>
      </c>
      <c r="T10" s="77">
        <f>CONCATENATE(Général!U$3,Général!U12)</f>
      </c>
      <c r="U10" s="77">
        <f>CONCATENATE(Général!V$3,Général!V12)</f>
      </c>
      <c r="V10" s="77">
        <f>CONCATENATE(Général!W$3,Général!W12)</f>
      </c>
      <c r="W10" s="77">
        <f>CONCATENATE(Général!X$3,Général!X12)</f>
      </c>
      <c r="X10" s="77">
        <f>CONCATENATE(Général!Y$3,Général!Y12)</f>
      </c>
      <c r="Y10" s="77">
        <f>CONCATENATE(Général!Z$3,Général!Z12)</f>
      </c>
      <c r="Z10" s="77">
        <f>CONCATENATE(Général!AA$3,Général!AA12)</f>
      </c>
      <c r="AA10" s="77">
        <f>CONCATENATE(Général!AB$3,Général!AB12)</f>
      </c>
      <c r="AB10" s="77">
        <f>CONCATENATE(Général!AC$3,Général!AC12)</f>
      </c>
      <c r="AC10" s="77">
        <f>CONCATENATE(Général!AD$3,Général!AD12)</f>
      </c>
      <c r="AD10" s="77">
        <f>CONCATENATE(Général!AE$3,Général!AE12)</f>
      </c>
      <c r="AE10" s="77">
        <f>CONCATENATE(Général!AF$3,Général!AF12)</f>
      </c>
      <c r="AF10" s="77">
        <f>CONCATENATE(Général!AG$3,Général!AG12)</f>
      </c>
      <c r="AG10" s="77">
        <f>CONCATENATE(Général!AH$3,Général!AH12)</f>
      </c>
      <c r="AH10" s="77">
        <f>CONCATENATE(Général!AI$3,Général!AI12)</f>
      </c>
      <c r="AI10" s="77">
        <f>CONCATENATE(Général!AJ$3,Général!AJ12)</f>
      </c>
      <c r="AJ10" s="77">
        <f>CONCATENATE(Général!AK$3,Général!AK12)</f>
      </c>
      <c r="AK10" s="77">
        <f>CONCATENATE(Général!AL$3,Général!AL12)</f>
      </c>
      <c r="AL10" s="77">
        <f>CONCATENATE(Général!AM$3,Général!AM12)</f>
      </c>
      <c r="AM10" s="77">
        <f>CONCATENATE(Général!AN$3,Général!AN12)</f>
      </c>
      <c r="AN10" s="77">
        <f>CONCATENATE(Général!AO$3,Général!AO12)</f>
      </c>
      <c r="AO10" s="77">
        <f>CONCATENATE(Général!AP$3,Général!AP12)</f>
      </c>
      <c r="AP10" s="77">
        <f>CONCATENATE(Général!AQ$3,Général!AQ12)</f>
      </c>
      <c r="AQ10" s="77">
        <f>CONCATENATE(Général!AR$3,Général!AR12)</f>
      </c>
      <c r="AR10" s="77">
        <f>CONCATENATE(Général!AS$3,Général!AS12)</f>
      </c>
      <c r="AS10" s="77">
        <f>CONCATENATE(Général!AT$3,Général!AT12)</f>
      </c>
      <c r="AT10" s="77">
        <f>CONCATENATE(Général!AU$3,Général!AU12)</f>
      </c>
      <c r="AU10" s="77">
        <f>CONCATENATE(Général!AV$3,Général!AV12)</f>
      </c>
      <c r="AV10" s="77">
        <f>CONCATENATE(Général!AW$3,Général!AW12)</f>
      </c>
      <c r="AW10" s="77">
        <f>CONCATENATE(Général!AX$3,Général!AX12)</f>
      </c>
      <c r="AX10" s="77">
        <f>CONCATENATE(Général!AY$3,Général!AY12)</f>
      </c>
      <c r="AY10" s="77">
        <f>CONCATENATE(Général!AZ$3,Général!AZ12)</f>
      </c>
      <c r="AZ10" s="77">
        <f>CONCATENATE(Général!BA$3,Général!BA12)</f>
      </c>
      <c r="BA10" s="77">
        <f>CONCATENATE(Général!BB$3,Général!BB12)</f>
      </c>
      <c r="BB10" s="77">
        <f>CONCATENATE(Général!BC$3,Général!BC12)</f>
      </c>
      <c r="BC10" s="77">
        <f>CONCATENATE(Général!BD$3,Général!BD12)</f>
      </c>
      <c r="BD10" s="77">
        <f>CONCATENATE(Général!BE$3,Général!BE12)</f>
      </c>
      <c r="BE10" s="77">
        <f>CONCATENATE(Général!BF$3,Général!BF12)</f>
      </c>
      <c r="BF10" s="77">
        <f>CONCATENATE(Général!BG$3,Général!BG12)</f>
      </c>
      <c r="BG10" s="77">
        <f>CONCATENATE(Général!BH$3,Général!BH12)</f>
      </c>
      <c r="BH10" s="77">
        <f>CONCATENATE(Général!BI$3,Général!BI12)</f>
      </c>
      <c r="BI10" s="77">
        <f>CONCATENATE(Général!BJ$3,Général!BJ12)</f>
      </c>
      <c r="BJ10" s="77">
        <f>CONCATENATE(Général!BK$3,Général!BK12)</f>
      </c>
      <c r="BK10" s="77">
        <f>CONCATENATE(Général!BL$3,Général!BL12)</f>
      </c>
      <c r="BL10" s="77">
        <f>CONCATENATE(Général!BM$3,Général!BM12)</f>
      </c>
      <c r="BM10" s="77">
        <f>CONCATENATE(Général!BN$3,Général!BN12)</f>
      </c>
      <c r="BN10" s="77">
        <f>CONCATENATE(Général!BO$3,Général!BO12)</f>
      </c>
      <c r="BO10" s="77">
        <f>CONCATENATE(Général!BP$3,Général!BP12)</f>
      </c>
      <c r="BP10" s="77">
        <f>CONCATENATE(Général!BQ$3,Général!BQ12)</f>
      </c>
      <c r="BQ10" s="77">
        <f>CONCATENATE(Général!BR$3,Général!BR12)</f>
      </c>
      <c r="BR10" s="77">
        <f>CONCATENATE(Général!BS$3,Général!BS12)</f>
      </c>
      <c r="BS10" s="77">
        <f>CONCATENATE(Général!BT$3,Général!BT12)</f>
      </c>
      <c r="BT10" s="77">
        <f>CONCATENATE(Général!BU$3,Général!BU12)</f>
      </c>
      <c r="BU10" s="77">
        <f>CONCATENATE(Général!BV$3,Général!BV12)</f>
      </c>
      <c r="BV10" s="77">
        <f>CONCATENATE(Général!BW$3,Général!BW12)</f>
      </c>
      <c r="BW10" s="77">
        <f>CONCATENATE(Général!BX$3,Général!BX12)</f>
      </c>
      <c r="BX10" s="77">
        <f>CONCATENATE(Général!BY$3,Général!BY12)</f>
      </c>
      <c r="BY10" s="77">
        <f>CONCATENATE(Général!BZ$3,Général!BZ12)</f>
      </c>
      <c r="BZ10" s="77">
        <f>CONCATENATE(Général!CA$3,Général!CA12)</f>
      </c>
      <c r="CA10" s="77">
        <f>CONCATENATE(Général!CB$3,Général!CB12)</f>
      </c>
      <c r="CB10" s="77">
        <f>CONCATENATE(Général!CC$3,Général!CC12)</f>
      </c>
      <c r="CC10" s="77">
        <f>CONCATENATE(Général!CD$3,Général!CD12)</f>
      </c>
      <c r="CD10" s="77">
        <f>CONCATENATE(Général!CE$3,Général!CE12)</f>
      </c>
      <c r="CE10" s="77">
        <f>CONCATENATE(Général!CF$3,Général!CF12)</f>
      </c>
      <c r="CF10" s="77">
        <f>CONCATENATE(Général!CG$3,Général!CG12)</f>
      </c>
      <c r="CG10" s="77">
        <f>CONCATENATE(Général!CH$3,Général!CH12)</f>
      </c>
      <c r="CH10" s="77">
        <f>CONCATENATE(Général!CI$3,Général!CI12)</f>
      </c>
      <c r="CI10" s="77">
        <f>CONCATENATE(Général!CJ$3,Général!CJ12)</f>
      </c>
      <c r="CJ10" s="77">
        <f>CONCATENATE(Général!CK$3,Général!CK12)</f>
      </c>
      <c r="CK10" s="77">
        <f>CONCATENATE(Général!CL$3,Général!CL12)</f>
      </c>
      <c r="CL10" s="77">
        <f>CONCATENATE(Général!CM$3,Général!CM12)</f>
      </c>
      <c r="CM10" s="77">
        <f>CONCATENATE(Général!CN$3,Général!CN12)</f>
      </c>
      <c r="CN10" s="77">
        <f>CONCATENATE(Général!CO$3,Général!CO12)</f>
      </c>
      <c r="CO10" s="77">
        <f>CONCATENATE(Général!CP$3,Général!CP12)</f>
      </c>
      <c r="CP10" s="77">
        <f>CONCATENATE(Général!CQ$3,Général!CQ12)</f>
      </c>
      <c r="CQ10" s="77">
        <f>CONCATENATE(Général!CR$3,Général!CR12)</f>
      </c>
      <c r="CR10" s="77">
        <f>CONCATENATE(Général!CS$3,Général!CS12)</f>
      </c>
      <c r="CS10" s="77">
        <f>CONCATENATE(Général!CT$3,Général!CT12)</f>
      </c>
      <c r="CT10" s="77">
        <f>CONCATENATE(Général!CU$3,Général!CU12)</f>
      </c>
      <c r="CU10" s="77">
        <f>CONCATENATE(Général!CV$3,Général!CV12)</f>
      </c>
      <c r="CV10" s="77">
        <f>CONCATENATE(Général!CW$3,Général!CW12)</f>
      </c>
      <c r="CW10" s="77">
        <f>CONCATENATE(Général!CX$3,Général!CX12)</f>
      </c>
      <c r="CY10" s="69">
        <f t="shared" si="12"/>
        <v>0</v>
      </c>
      <c r="CZ10" s="69">
        <f t="shared" si="0"/>
        <v>0</v>
      </c>
      <c r="DA10" s="69">
        <f t="shared" si="0"/>
        <v>0</v>
      </c>
      <c r="DB10" s="69">
        <f t="shared" si="0"/>
        <v>0</v>
      </c>
      <c r="DC10" s="69">
        <f t="shared" si="0"/>
        <v>0</v>
      </c>
      <c r="DD10" s="69">
        <v>31</v>
      </c>
      <c r="DE10" s="69">
        <f t="shared" si="1"/>
        <v>0</v>
      </c>
      <c r="DF10" s="78">
        <f>IF(DE10=0,"",HLOOKUP(DE10,CY10:DC$40,DD10,FALSE))</f>
      </c>
      <c r="DG10" s="69">
        <f t="shared" si="2"/>
        <v>0</v>
      </c>
      <c r="DH10" s="69">
        <f t="shared" si="2"/>
        <v>0</v>
      </c>
      <c r="DI10" s="69">
        <f t="shared" si="2"/>
        <v>0</v>
      </c>
      <c r="DJ10" s="69">
        <f t="shared" si="2"/>
        <v>0</v>
      </c>
      <c r="DK10" s="69">
        <f t="shared" si="2"/>
        <v>0</v>
      </c>
      <c r="DL10" s="69">
        <v>31</v>
      </c>
      <c r="DM10" s="69">
        <f t="shared" si="3"/>
        <v>0</v>
      </c>
      <c r="DN10" s="78">
        <f>IF(DM10=0,"",HLOOKUP(DM10,DG10:DK$40,DL10,FALSE))</f>
      </c>
      <c r="DO10" s="69">
        <f t="shared" si="4"/>
        <v>0</v>
      </c>
      <c r="DP10" s="69">
        <f t="shared" si="4"/>
        <v>0</v>
      </c>
      <c r="DQ10" s="69">
        <f t="shared" si="4"/>
        <v>0</v>
      </c>
      <c r="DR10" s="69">
        <f t="shared" si="4"/>
        <v>0</v>
      </c>
      <c r="DS10" s="69">
        <f t="shared" si="4"/>
        <v>0</v>
      </c>
      <c r="DT10" s="69">
        <v>31</v>
      </c>
      <c r="DU10" s="69">
        <f t="shared" si="5"/>
        <v>0</v>
      </c>
      <c r="DV10" s="78">
        <f>IF(DU10=0,"",HLOOKUP(DU10,DO10:DS$40,DT10,FALSE))</f>
      </c>
      <c r="DW10" s="69">
        <f t="shared" si="6"/>
        <v>0</v>
      </c>
      <c r="DX10" s="69">
        <f t="shared" si="6"/>
        <v>0</v>
      </c>
      <c r="DY10" s="69">
        <f t="shared" si="6"/>
        <v>0</v>
      </c>
      <c r="DZ10" s="69">
        <f t="shared" si="6"/>
        <v>0</v>
      </c>
      <c r="EA10" s="69">
        <f t="shared" si="6"/>
        <v>0</v>
      </c>
      <c r="EB10" s="69">
        <v>31</v>
      </c>
      <c r="EC10" s="69">
        <f t="shared" si="7"/>
        <v>0</v>
      </c>
      <c r="ED10" s="78">
        <f>IF(EC10=0,"",HLOOKUP(EC10,DW10:EA$40,EB10,FALSE))</f>
      </c>
      <c r="EE10" s="69">
        <f t="shared" si="8"/>
        <v>0</v>
      </c>
      <c r="EF10" s="69">
        <f t="shared" si="8"/>
        <v>0</v>
      </c>
      <c r="EG10" s="69">
        <f t="shared" si="8"/>
        <v>0</v>
      </c>
      <c r="EH10" s="69">
        <f t="shared" si="8"/>
        <v>0</v>
      </c>
      <c r="EI10" s="69">
        <f t="shared" si="8"/>
        <v>0</v>
      </c>
      <c r="EJ10" s="69">
        <v>31</v>
      </c>
      <c r="EK10" s="69">
        <f t="shared" si="9"/>
        <v>0</v>
      </c>
      <c r="EL10" s="78">
        <f>IF(EK10=0,"",HLOOKUP(EK10,EE10:EI$40,EJ10,FALSE))</f>
      </c>
      <c r="EM10" s="69">
        <f t="shared" si="10"/>
        <v>0</v>
      </c>
      <c r="EN10" s="69">
        <f t="shared" si="10"/>
        <v>0</v>
      </c>
      <c r="EO10" s="69">
        <f t="shared" si="10"/>
        <v>0</v>
      </c>
      <c r="EP10" s="69">
        <f t="shared" si="10"/>
        <v>0</v>
      </c>
      <c r="EQ10" s="69">
        <f t="shared" si="10"/>
        <v>0</v>
      </c>
      <c r="ER10" s="69">
        <v>31</v>
      </c>
      <c r="ES10" s="69">
        <f t="shared" si="22"/>
        <v>0</v>
      </c>
      <c r="ET10" s="78">
        <f>IF(ES10=0,"",HLOOKUP(ES10,EM10:EQ$40,ER10,FALSE))</f>
      </c>
      <c r="EU10" s="69">
        <f t="shared" si="11"/>
        <v>0</v>
      </c>
      <c r="EV10" s="69">
        <f t="shared" si="11"/>
        <v>0</v>
      </c>
      <c r="EW10" s="69">
        <f t="shared" si="11"/>
        <v>0</v>
      </c>
      <c r="EX10" s="69">
        <f t="shared" si="11"/>
        <v>0</v>
      </c>
      <c r="EY10" s="69">
        <f t="shared" si="11"/>
        <v>0</v>
      </c>
      <c r="EZ10" s="69">
        <v>31</v>
      </c>
      <c r="FA10" s="69">
        <f t="shared" si="23"/>
        <v>0</v>
      </c>
      <c r="FB10" s="78">
        <f>IF(FA10=0,"",HLOOKUP(FA10,EU10:EY$40,EZ10,FALSE))</f>
      </c>
      <c r="FC10" s="69">
        <f>COUNTIF(Général!$C12:$CX12,FC$1)</f>
        <v>0</v>
      </c>
      <c r="FD10" s="69">
        <f>COUNTIF(Général!$C12:$CX12,FD$1)</f>
        <v>0</v>
      </c>
      <c r="FE10" s="69">
        <f>COUNTIF(Général!$C12:$CX12,FE$1)</f>
        <v>0</v>
      </c>
      <c r="FF10" s="69">
        <f>COUNTIF(Général!$C12:$CX12,FF$1)</f>
        <v>0</v>
      </c>
      <c r="FG10" s="69">
        <f>COUNTIF(Général!$C12:$CX12,FG$1)</f>
        <v>0</v>
      </c>
      <c r="FH10" s="69">
        <v>31</v>
      </c>
      <c r="FI10" s="69">
        <f t="shared" si="24"/>
        <v>0</v>
      </c>
      <c r="FJ10" s="119">
        <f>IF(FI10&lt;1,"",HLOOKUP(FI10,FC10:FG$40,FH10,FALSE))</f>
      </c>
      <c r="FK10" s="117">
        <f t="shared" si="13"/>
        <v>5</v>
      </c>
      <c r="FL10" s="79" t="str">
        <f t="shared" si="14"/>
        <v>Non concerné</v>
      </c>
      <c r="FM10" s="117" t="str">
        <f t="shared" si="15"/>
        <v>1</v>
      </c>
      <c r="FN10" s="117" t="str">
        <f t="shared" si="16"/>
        <v>10</v>
      </c>
      <c r="FO10" s="117" t="str">
        <f t="shared" si="17"/>
        <v>100</v>
      </c>
      <c r="FP10" s="117" t="str">
        <f t="shared" si="18"/>
        <v>1000</v>
      </c>
      <c r="FQ10" s="117" t="str">
        <f t="shared" si="19"/>
        <v>10000</v>
      </c>
      <c r="FR10" s="117">
        <f t="shared" si="20"/>
        <v>2222.2</v>
      </c>
      <c r="FS10" s="85" t="str">
        <f t="shared" si="21"/>
        <v>Non concerné</v>
      </c>
    </row>
    <row r="11" spans="1:175" ht="15">
      <c r="A11" s="80" t="s">
        <v>94</v>
      </c>
      <c r="B11" s="77">
        <f>CONCATENATE(Général!C$3,Général!C13)</f>
      </c>
      <c r="C11" s="77">
        <f>CONCATENATE(Général!D$3,Général!D13)</f>
      </c>
      <c r="D11" s="77">
        <f>CONCATENATE(Général!E$3,Général!E13)</f>
      </c>
      <c r="E11" s="77">
        <f>CONCATENATE(Général!F$3,Général!F13)</f>
      </c>
      <c r="F11" s="77">
        <f>CONCATENATE(Général!G$3,Général!G13)</f>
      </c>
      <c r="G11" s="77">
        <f>CONCATENATE(Général!H$3,Général!H13)</f>
      </c>
      <c r="H11" s="77">
        <f>CONCATENATE(Général!I$3,Général!I13)</f>
      </c>
      <c r="I11" s="77">
        <f>CONCATENATE(Général!J$3,Général!J13)</f>
      </c>
      <c r="J11" s="77">
        <f>CONCATENATE(Général!K$3,Général!K13)</f>
      </c>
      <c r="K11" s="77">
        <f>CONCATENATE(Général!L$3,Général!L13)</f>
      </c>
      <c r="L11" s="77">
        <f>CONCATENATE(Général!M$3,Général!M13)</f>
      </c>
      <c r="M11" s="77">
        <f>CONCATENATE(Général!N$3,Général!N13)</f>
      </c>
      <c r="N11" s="77">
        <f>CONCATENATE(Général!O$3,Général!O13)</f>
      </c>
      <c r="O11" s="77">
        <f>CONCATENATE(Général!P$3,Général!P13)</f>
      </c>
      <c r="P11" s="77">
        <f>CONCATENATE(Général!Q$3,Général!Q13)</f>
      </c>
      <c r="Q11" s="77">
        <f>CONCATENATE(Général!R$3,Général!R13)</f>
      </c>
      <c r="R11" s="77">
        <f>CONCATENATE(Général!S$3,Général!S13)</f>
      </c>
      <c r="S11" s="77">
        <f>CONCATENATE(Général!T$3,Général!T13)</f>
      </c>
      <c r="T11" s="77">
        <f>CONCATENATE(Général!U$3,Général!U13)</f>
      </c>
      <c r="U11" s="77">
        <f>CONCATENATE(Général!V$3,Général!V13)</f>
      </c>
      <c r="V11" s="77">
        <f>CONCATENATE(Général!W$3,Général!W13)</f>
      </c>
      <c r="W11" s="77">
        <f>CONCATENATE(Général!X$3,Général!X13)</f>
      </c>
      <c r="X11" s="77">
        <f>CONCATENATE(Général!Y$3,Général!Y13)</f>
      </c>
      <c r="Y11" s="77">
        <f>CONCATENATE(Général!Z$3,Général!Z13)</f>
      </c>
      <c r="Z11" s="77">
        <f>CONCATENATE(Général!AA$3,Général!AA13)</f>
      </c>
      <c r="AA11" s="77">
        <f>CONCATENATE(Général!AB$3,Général!AB13)</f>
      </c>
      <c r="AB11" s="77">
        <f>CONCATENATE(Général!AC$3,Général!AC13)</f>
      </c>
      <c r="AC11" s="77">
        <f>CONCATENATE(Général!AD$3,Général!AD13)</f>
      </c>
      <c r="AD11" s="77">
        <f>CONCATENATE(Général!AE$3,Général!AE13)</f>
      </c>
      <c r="AE11" s="77">
        <f>CONCATENATE(Général!AF$3,Général!AF13)</f>
      </c>
      <c r="AF11" s="77">
        <f>CONCATENATE(Général!AG$3,Général!AG13)</f>
      </c>
      <c r="AG11" s="77">
        <f>CONCATENATE(Général!AH$3,Général!AH13)</f>
      </c>
      <c r="AH11" s="77">
        <f>CONCATENATE(Général!AI$3,Général!AI13)</f>
      </c>
      <c r="AI11" s="77">
        <f>CONCATENATE(Général!AJ$3,Général!AJ13)</f>
      </c>
      <c r="AJ11" s="77">
        <f>CONCATENATE(Général!AK$3,Général!AK13)</f>
      </c>
      <c r="AK11" s="77">
        <f>CONCATENATE(Général!AL$3,Général!AL13)</f>
      </c>
      <c r="AL11" s="77">
        <f>CONCATENATE(Général!AM$3,Général!AM13)</f>
      </c>
      <c r="AM11" s="77">
        <f>CONCATENATE(Général!AN$3,Général!AN13)</f>
      </c>
      <c r="AN11" s="77">
        <f>CONCATENATE(Général!AO$3,Général!AO13)</f>
      </c>
      <c r="AO11" s="77">
        <f>CONCATENATE(Général!AP$3,Général!AP13)</f>
      </c>
      <c r="AP11" s="77">
        <f>CONCATENATE(Général!AQ$3,Général!AQ13)</f>
      </c>
      <c r="AQ11" s="77">
        <f>CONCATENATE(Général!AR$3,Général!AR13)</f>
      </c>
      <c r="AR11" s="77">
        <f>CONCATENATE(Général!AS$3,Général!AS13)</f>
      </c>
      <c r="AS11" s="77">
        <f>CONCATENATE(Général!AT$3,Général!AT13)</f>
      </c>
      <c r="AT11" s="77">
        <f>CONCATENATE(Général!AU$3,Général!AU13)</f>
      </c>
      <c r="AU11" s="77">
        <f>CONCATENATE(Général!AV$3,Général!AV13)</f>
      </c>
      <c r="AV11" s="77">
        <f>CONCATENATE(Général!AW$3,Général!AW13)</f>
      </c>
      <c r="AW11" s="77">
        <f>CONCATENATE(Général!AX$3,Général!AX13)</f>
      </c>
      <c r="AX11" s="77">
        <f>CONCATENATE(Général!AY$3,Général!AY13)</f>
      </c>
      <c r="AY11" s="77">
        <f>CONCATENATE(Général!AZ$3,Général!AZ13)</f>
      </c>
      <c r="AZ11" s="77">
        <f>CONCATENATE(Général!BA$3,Général!BA13)</f>
      </c>
      <c r="BA11" s="77">
        <f>CONCATENATE(Général!BB$3,Général!BB13)</f>
      </c>
      <c r="BB11" s="77">
        <f>CONCATENATE(Général!BC$3,Général!BC13)</f>
      </c>
      <c r="BC11" s="77">
        <f>CONCATENATE(Général!BD$3,Général!BD13)</f>
      </c>
      <c r="BD11" s="77">
        <f>CONCATENATE(Général!BE$3,Général!BE13)</f>
      </c>
      <c r="BE11" s="77">
        <f>CONCATENATE(Général!BF$3,Général!BF13)</f>
      </c>
      <c r="BF11" s="77">
        <f>CONCATENATE(Général!BG$3,Général!BG13)</f>
      </c>
      <c r="BG11" s="77">
        <f>CONCATENATE(Général!BH$3,Général!BH13)</f>
      </c>
      <c r="BH11" s="77">
        <f>CONCATENATE(Général!BI$3,Général!BI13)</f>
      </c>
      <c r="BI11" s="77">
        <f>CONCATENATE(Général!BJ$3,Général!BJ13)</f>
      </c>
      <c r="BJ11" s="77">
        <f>CONCATENATE(Général!BK$3,Général!BK13)</f>
      </c>
      <c r="BK11" s="77">
        <f>CONCATENATE(Général!BL$3,Général!BL13)</f>
      </c>
      <c r="BL11" s="77">
        <f>CONCATENATE(Général!BM$3,Général!BM13)</f>
      </c>
      <c r="BM11" s="77">
        <f>CONCATENATE(Général!BN$3,Général!BN13)</f>
      </c>
      <c r="BN11" s="77">
        <f>CONCATENATE(Général!BO$3,Général!BO13)</f>
      </c>
      <c r="BO11" s="77">
        <f>CONCATENATE(Général!BP$3,Général!BP13)</f>
      </c>
      <c r="BP11" s="77">
        <f>CONCATENATE(Général!BQ$3,Général!BQ13)</f>
      </c>
      <c r="BQ11" s="77">
        <f>CONCATENATE(Général!BR$3,Général!BR13)</f>
      </c>
      <c r="BR11" s="77">
        <f>CONCATENATE(Général!BS$3,Général!BS13)</f>
      </c>
      <c r="BS11" s="77">
        <f>CONCATENATE(Général!BT$3,Général!BT13)</f>
      </c>
      <c r="BT11" s="77">
        <f>CONCATENATE(Général!BU$3,Général!BU13)</f>
      </c>
      <c r="BU11" s="77">
        <f>CONCATENATE(Général!BV$3,Général!BV13)</f>
      </c>
      <c r="BV11" s="77">
        <f>CONCATENATE(Général!BW$3,Général!BW13)</f>
      </c>
      <c r="BW11" s="77">
        <f>CONCATENATE(Général!BX$3,Général!BX13)</f>
      </c>
      <c r="BX11" s="77">
        <f>CONCATENATE(Général!BY$3,Général!BY13)</f>
      </c>
      <c r="BY11" s="77">
        <f>CONCATENATE(Général!BZ$3,Général!BZ13)</f>
      </c>
      <c r="BZ11" s="77">
        <f>CONCATENATE(Général!CA$3,Général!CA13)</f>
      </c>
      <c r="CA11" s="77">
        <f>CONCATENATE(Général!CB$3,Général!CB13)</f>
      </c>
      <c r="CB11" s="77">
        <f>CONCATENATE(Général!CC$3,Général!CC13)</f>
      </c>
      <c r="CC11" s="77">
        <f>CONCATENATE(Général!CD$3,Général!CD13)</f>
      </c>
      <c r="CD11" s="77">
        <f>CONCATENATE(Général!CE$3,Général!CE13)</f>
      </c>
      <c r="CE11" s="77">
        <f>CONCATENATE(Général!CF$3,Général!CF13)</f>
      </c>
      <c r="CF11" s="77">
        <f>CONCATENATE(Général!CG$3,Général!CG13)</f>
      </c>
      <c r="CG11" s="77">
        <f>CONCATENATE(Général!CH$3,Général!CH13)</f>
      </c>
      <c r="CH11" s="77">
        <f>CONCATENATE(Général!CI$3,Général!CI13)</f>
      </c>
      <c r="CI11" s="77">
        <f>CONCATENATE(Général!CJ$3,Général!CJ13)</f>
      </c>
      <c r="CJ11" s="77">
        <f>CONCATENATE(Général!CK$3,Général!CK13)</f>
      </c>
      <c r="CK11" s="77">
        <f>CONCATENATE(Général!CL$3,Général!CL13)</f>
      </c>
      <c r="CL11" s="77">
        <f>CONCATENATE(Général!CM$3,Général!CM13)</f>
      </c>
      <c r="CM11" s="77">
        <f>CONCATENATE(Général!CN$3,Général!CN13)</f>
      </c>
      <c r="CN11" s="77">
        <f>CONCATENATE(Général!CO$3,Général!CO13)</f>
      </c>
      <c r="CO11" s="77">
        <f>CONCATENATE(Général!CP$3,Général!CP13)</f>
      </c>
      <c r="CP11" s="77">
        <f>CONCATENATE(Général!CQ$3,Général!CQ13)</f>
      </c>
      <c r="CQ11" s="77">
        <f>CONCATENATE(Général!CR$3,Général!CR13)</f>
      </c>
      <c r="CR11" s="77">
        <f>CONCATENATE(Général!CS$3,Général!CS13)</f>
      </c>
      <c r="CS11" s="77">
        <f>CONCATENATE(Général!CT$3,Général!CT13)</f>
      </c>
      <c r="CT11" s="77">
        <f>CONCATENATE(Général!CU$3,Général!CU13)</f>
      </c>
      <c r="CU11" s="77">
        <f>CONCATENATE(Général!CV$3,Général!CV13)</f>
      </c>
      <c r="CV11" s="77">
        <f>CONCATENATE(Général!CW$3,Général!CW13)</f>
      </c>
      <c r="CW11" s="77">
        <f>CONCATENATE(Général!CX$3,Général!CX13)</f>
      </c>
      <c r="CY11" s="69">
        <f t="shared" si="12"/>
        <v>0</v>
      </c>
      <c r="CZ11" s="69">
        <f t="shared" si="0"/>
        <v>0</v>
      </c>
      <c r="DA11" s="69">
        <f t="shared" si="0"/>
        <v>0</v>
      </c>
      <c r="DB11" s="69">
        <f t="shared" si="0"/>
        <v>0</v>
      </c>
      <c r="DC11" s="69">
        <f t="shared" si="0"/>
        <v>0</v>
      </c>
      <c r="DD11" s="69">
        <v>30</v>
      </c>
      <c r="DE11" s="69">
        <f t="shared" si="1"/>
        <v>0</v>
      </c>
      <c r="DF11" s="78">
        <f>IF(DE11=0,"",HLOOKUP(DE11,CY11:DC$40,DD11,FALSE))</f>
      </c>
      <c r="DG11" s="69">
        <f t="shared" si="2"/>
        <v>0</v>
      </c>
      <c r="DH11" s="69">
        <f t="shared" si="2"/>
        <v>0</v>
      </c>
      <c r="DI11" s="69">
        <f t="shared" si="2"/>
        <v>0</v>
      </c>
      <c r="DJ11" s="69">
        <f t="shared" si="2"/>
        <v>0</v>
      </c>
      <c r="DK11" s="69">
        <f t="shared" si="2"/>
        <v>0</v>
      </c>
      <c r="DL11" s="69">
        <v>30</v>
      </c>
      <c r="DM11" s="69">
        <f t="shared" si="3"/>
        <v>0</v>
      </c>
      <c r="DN11" s="78">
        <f>IF(DM11=0,"",HLOOKUP(DM11,DG11:DK$40,DL11,FALSE))</f>
      </c>
      <c r="DO11" s="69">
        <f t="shared" si="4"/>
        <v>0</v>
      </c>
      <c r="DP11" s="69">
        <f t="shared" si="4"/>
        <v>0</v>
      </c>
      <c r="DQ11" s="69">
        <f t="shared" si="4"/>
        <v>0</v>
      </c>
      <c r="DR11" s="69">
        <f t="shared" si="4"/>
        <v>0</v>
      </c>
      <c r="DS11" s="69">
        <f t="shared" si="4"/>
        <v>0</v>
      </c>
      <c r="DT11" s="69">
        <v>30</v>
      </c>
      <c r="DU11" s="69">
        <f t="shared" si="5"/>
        <v>0</v>
      </c>
      <c r="DV11" s="78">
        <f>IF(DU11=0,"",HLOOKUP(DU11,DO11:DS$40,DT11,FALSE))</f>
      </c>
      <c r="DW11" s="69">
        <f t="shared" si="6"/>
        <v>0</v>
      </c>
      <c r="DX11" s="69">
        <f t="shared" si="6"/>
        <v>0</v>
      </c>
      <c r="DY11" s="69">
        <f t="shared" si="6"/>
        <v>0</v>
      </c>
      <c r="DZ11" s="69">
        <f t="shared" si="6"/>
        <v>0</v>
      </c>
      <c r="EA11" s="69">
        <f t="shared" si="6"/>
        <v>0</v>
      </c>
      <c r="EB11" s="69">
        <v>30</v>
      </c>
      <c r="EC11" s="69">
        <f t="shared" si="7"/>
        <v>0</v>
      </c>
      <c r="ED11" s="78">
        <f>IF(EC11=0,"",HLOOKUP(EC11,DW11:EA$40,EB11,FALSE))</f>
      </c>
      <c r="EE11" s="69">
        <f t="shared" si="8"/>
        <v>0</v>
      </c>
      <c r="EF11" s="69">
        <f t="shared" si="8"/>
        <v>0</v>
      </c>
      <c r="EG11" s="69">
        <f t="shared" si="8"/>
        <v>0</v>
      </c>
      <c r="EH11" s="69">
        <f t="shared" si="8"/>
        <v>0</v>
      </c>
      <c r="EI11" s="69">
        <f t="shared" si="8"/>
        <v>0</v>
      </c>
      <c r="EJ11" s="69">
        <v>30</v>
      </c>
      <c r="EK11" s="69">
        <f t="shared" si="9"/>
        <v>0</v>
      </c>
      <c r="EL11" s="78">
        <f>IF(EK11=0,"",HLOOKUP(EK11,EE11:EI$40,EJ11,FALSE))</f>
      </c>
      <c r="EM11" s="69">
        <f t="shared" si="10"/>
        <v>0</v>
      </c>
      <c r="EN11" s="69">
        <f t="shared" si="10"/>
        <v>0</v>
      </c>
      <c r="EO11" s="69">
        <f t="shared" si="10"/>
        <v>0</v>
      </c>
      <c r="EP11" s="69">
        <f t="shared" si="10"/>
        <v>0</v>
      </c>
      <c r="EQ11" s="69">
        <f t="shared" si="10"/>
        <v>0</v>
      </c>
      <c r="ER11" s="69">
        <v>30</v>
      </c>
      <c r="ES11" s="69">
        <f t="shared" si="22"/>
        <v>0</v>
      </c>
      <c r="ET11" s="78">
        <f>IF(ES11=0,"",HLOOKUP(ES11,EM11:EQ$40,ER11,FALSE))</f>
      </c>
      <c r="EU11" s="69">
        <f t="shared" si="11"/>
        <v>0</v>
      </c>
      <c r="EV11" s="69">
        <f t="shared" si="11"/>
        <v>0</v>
      </c>
      <c r="EW11" s="69">
        <f t="shared" si="11"/>
        <v>0</v>
      </c>
      <c r="EX11" s="69">
        <f t="shared" si="11"/>
        <v>0</v>
      </c>
      <c r="EY11" s="69">
        <f t="shared" si="11"/>
        <v>0</v>
      </c>
      <c r="EZ11" s="69">
        <v>30</v>
      </c>
      <c r="FA11" s="69">
        <f t="shared" si="23"/>
        <v>0</v>
      </c>
      <c r="FB11" s="78">
        <f>IF(FA11=0,"",HLOOKUP(FA11,EU11:EY$40,EZ11,FALSE))</f>
      </c>
      <c r="FC11" s="69">
        <f>COUNTIF(Général!$C13:$CX13,FC$1)</f>
        <v>0</v>
      </c>
      <c r="FD11" s="69">
        <f>COUNTIF(Général!$C13:$CX13,FD$1)</f>
        <v>0</v>
      </c>
      <c r="FE11" s="69">
        <f>COUNTIF(Général!$C13:$CX13,FE$1)</f>
        <v>0</v>
      </c>
      <c r="FF11" s="69">
        <f>COUNTIF(Général!$C13:$CX13,FF$1)</f>
        <v>0</v>
      </c>
      <c r="FG11" s="69">
        <f>COUNTIF(Général!$C13:$CX13,FG$1)</f>
        <v>0</v>
      </c>
      <c r="FH11" s="69">
        <v>30</v>
      </c>
      <c r="FI11" s="69">
        <f t="shared" si="24"/>
        <v>0</v>
      </c>
      <c r="FJ11" s="119">
        <f>IF(FI11&lt;1,"",HLOOKUP(FI11,FC11:FG$40,FH11,FALSE))</f>
      </c>
      <c r="FK11" s="117">
        <f t="shared" si="13"/>
        <v>5</v>
      </c>
      <c r="FL11" s="79" t="str">
        <f t="shared" si="14"/>
        <v>Non concerné</v>
      </c>
      <c r="FM11" s="117" t="str">
        <f t="shared" si="15"/>
        <v>1</v>
      </c>
      <c r="FN11" s="117" t="str">
        <f t="shared" si="16"/>
        <v>10</v>
      </c>
      <c r="FO11" s="117" t="str">
        <f t="shared" si="17"/>
        <v>100</v>
      </c>
      <c r="FP11" s="117" t="str">
        <f t="shared" si="18"/>
        <v>1000</v>
      </c>
      <c r="FQ11" s="117" t="str">
        <f t="shared" si="19"/>
        <v>10000</v>
      </c>
      <c r="FR11" s="117">
        <f t="shared" si="20"/>
        <v>2222.2</v>
      </c>
      <c r="FS11" s="85" t="str">
        <f t="shared" si="21"/>
        <v>Non concerné</v>
      </c>
    </row>
    <row r="12" spans="1:175" ht="15">
      <c r="A12" s="80" t="s">
        <v>95</v>
      </c>
      <c r="B12" s="77">
        <f>CONCATENATE(Général!C$3,Général!C14)</f>
      </c>
      <c r="C12" s="77">
        <f>CONCATENATE(Général!D$3,Général!D14)</f>
      </c>
      <c r="D12" s="77">
        <f>CONCATENATE(Général!E$3,Général!E14)</f>
      </c>
      <c r="E12" s="77">
        <f>CONCATENATE(Général!F$3,Général!F14)</f>
      </c>
      <c r="F12" s="77">
        <f>CONCATENATE(Général!G$3,Général!G14)</f>
      </c>
      <c r="G12" s="77">
        <f>CONCATENATE(Général!H$3,Général!H14)</f>
      </c>
      <c r="H12" s="77">
        <f>CONCATENATE(Général!I$3,Général!I14)</f>
      </c>
      <c r="I12" s="77">
        <f>CONCATENATE(Général!J$3,Général!J14)</f>
      </c>
      <c r="J12" s="77">
        <f>CONCATENATE(Général!K$3,Général!K14)</f>
      </c>
      <c r="K12" s="77">
        <f>CONCATENATE(Général!L$3,Général!L14)</f>
      </c>
      <c r="L12" s="77">
        <f>CONCATENATE(Général!M$3,Général!M14)</f>
      </c>
      <c r="M12" s="77">
        <f>CONCATENATE(Général!N$3,Général!N14)</f>
      </c>
      <c r="N12" s="77">
        <f>CONCATENATE(Général!O$3,Général!O14)</f>
      </c>
      <c r="O12" s="77">
        <f>CONCATENATE(Général!P$3,Général!P14)</f>
      </c>
      <c r="P12" s="77">
        <f>CONCATENATE(Général!Q$3,Général!Q14)</f>
      </c>
      <c r="Q12" s="77">
        <f>CONCATENATE(Général!R$3,Général!R14)</f>
      </c>
      <c r="R12" s="77">
        <f>CONCATENATE(Général!S$3,Général!S14)</f>
      </c>
      <c r="S12" s="77">
        <f>CONCATENATE(Général!T$3,Général!T14)</f>
      </c>
      <c r="T12" s="77">
        <f>CONCATENATE(Général!U$3,Général!U14)</f>
      </c>
      <c r="U12" s="77">
        <f>CONCATENATE(Général!V$3,Général!V14)</f>
      </c>
      <c r="V12" s="77">
        <f>CONCATENATE(Général!W$3,Général!W14)</f>
      </c>
      <c r="W12" s="77">
        <f>CONCATENATE(Général!X$3,Général!X14)</f>
      </c>
      <c r="X12" s="77">
        <f>CONCATENATE(Général!Y$3,Général!Y14)</f>
      </c>
      <c r="Y12" s="77">
        <f>CONCATENATE(Général!Z$3,Général!Z14)</f>
      </c>
      <c r="Z12" s="77">
        <f>CONCATENATE(Général!AA$3,Général!AA14)</f>
      </c>
      <c r="AA12" s="77">
        <f>CONCATENATE(Général!AB$3,Général!AB14)</f>
      </c>
      <c r="AB12" s="77">
        <f>CONCATENATE(Général!AC$3,Général!AC14)</f>
      </c>
      <c r="AC12" s="77">
        <f>CONCATENATE(Général!AD$3,Général!AD14)</f>
      </c>
      <c r="AD12" s="77">
        <f>CONCATENATE(Général!AE$3,Général!AE14)</f>
      </c>
      <c r="AE12" s="77">
        <f>CONCATENATE(Général!AF$3,Général!AF14)</f>
      </c>
      <c r="AF12" s="77">
        <f>CONCATENATE(Général!AG$3,Général!AG14)</f>
      </c>
      <c r="AG12" s="77">
        <f>CONCATENATE(Général!AH$3,Général!AH14)</f>
      </c>
      <c r="AH12" s="77">
        <f>CONCATENATE(Général!AI$3,Général!AI14)</f>
      </c>
      <c r="AI12" s="77">
        <f>CONCATENATE(Général!AJ$3,Général!AJ14)</f>
      </c>
      <c r="AJ12" s="77">
        <f>CONCATENATE(Général!AK$3,Général!AK14)</f>
      </c>
      <c r="AK12" s="77">
        <f>CONCATENATE(Général!AL$3,Général!AL14)</f>
      </c>
      <c r="AL12" s="77">
        <f>CONCATENATE(Général!AM$3,Général!AM14)</f>
      </c>
      <c r="AM12" s="77">
        <f>CONCATENATE(Général!AN$3,Général!AN14)</f>
      </c>
      <c r="AN12" s="77">
        <f>CONCATENATE(Général!AO$3,Général!AO14)</f>
      </c>
      <c r="AO12" s="77">
        <f>CONCATENATE(Général!AP$3,Général!AP14)</f>
      </c>
      <c r="AP12" s="77">
        <f>CONCATENATE(Général!AQ$3,Général!AQ14)</f>
      </c>
      <c r="AQ12" s="77">
        <f>CONCATENATE(Général!AR$3,Général!AR14)</f>
      </c>
      <c r="AR12" s="77">
        <f>CONCATENATE(Général!AS$3,Général!AS14)</f>
      </c>
      <c r="AS12" s="77">
        <f>CONCATENATE(Général!AT$3,Général!AT14)</f>
      </c>
      <c r="AT12" s="77">
        <f>CONCATENATE(Général!AU$3,Général!AU14)</f>
      </c>
      <c r="AU12" s="77">
        <f>CONCATENATE(Général!AV$3,Général!AV14)</f>
      </c>
      <c r="AV12" s="77">
        <f>CONCATENATE(Général!AW$3,Général!AW14)</f>
      </c>
      <c r="AW12" s="77">
        <f>CONCATENATE(Général!AX$3,Général!AX14)</f>
      </c>
      <c r="AX12" s="77">
        <f>CONCATENATE(Général!AY$3,Général!AY14)</f>
      </c>
      <c r="AY12" s="77">
        <f>CONCATENATE(Général!AZ$3,Général!AZ14)</f>
      </c>
      <c r="AZ12" s="77">
        <f>CONCATENATE(Général!BA$3,Général!BA14)</f>
      </c>
      <c r="BA12" s="77">
        <f>CONCATENATE(Général!BB$3,Général!BB14)</f>
      </c>
      <c r="BB12" s="77">
        <f>CONCATENATE(Général!BC$3,Général!BC14)</f>
      </c>
      <c r="BC12" s="77">
        <f>CONCATENATE(Général!BD$3,Général!BD14)</f>
      </c>
      <c r="BD12" s="77">
        <f>CONCATENATE(Général!BE$3,Général!BE14)</f>
      </c>
      <c r="BE12" s="77">
        <f>CONCATENATE(Général!BF$3,Général!BF14)</f>
      </c>
      <c r="BF12" s="77">
        <f>CONCATENATE(Général!BG$3,Général!BG14)</f>
      </c>
      <c r="BG12" s="77">
        <f>CONCATENATE(Général!BH$3,Général!BH14)</f>
      </c>
      <c r="BH12" s="77">
        <f>CONCATENATE(Général!BI$3,Général!BI14)</f>
      </c>
      <c r="BI12" s="77">
        <f>CONCATENATE(Général!BJ$3,Général!BJ14)</f>
      </c>
      <c r="BJ12" s="77">
        <f>CONCATENATE(Général!BK$3,Général!BK14)</f>
      </c>
      <c r="BK12" s="77">
        <f>CONCATENATE(Général!BL$3,Général!BL14)</f>
      </c>
      <c r="BL12" s="77">
        <f>CONCATENATE(Général!BM$3,Général!BM14)</f>
      </c>
      <c r="BM12" s="77">
        <f>CONCATENATE(Général!BN$3,Général!BN14)</f>
      </c>
      <c r="BN12" s="77">
        <f>CONCATENATE(Général!BO$3,Général!BO14)</f>
      </c>
      <c r="BO12" s="77">
        <f>CONCATENATE(Général!BP$3,Général!BP14)</f>
      </c>
      <c r="BP12" s="77">
        <f>CONCATENATE(Général!BQ$3,Général!BQ14)</f>
      </c>
      <c r="BQ12" s="77">
        <f>CONCATENATE(Général!BR$3,Général!BR14)</f>
      </c>
      <c r="BR12" s="77">
        <f>CONCATENATE(Général!BS$3,Général!BS14)</f>
      </c>
      <c r="BS12" s="77">
        <f>CONCATENATE(Général!BT$3,Général!BT14)</f>
      </c>
      <c r="BT12" s="77">
        <f>CONCATENATE(Général!BU$3,Général!BU14)</f>
      </c>
      <c r="BU12" s="77">
        <f>CONCATENATE(Général!BV$3,Général!BV14)</f>
      </c>
      <c r="BV12" s="77">
        <f>CONCATENATE(Général!BW$3,Général!BW14)</f>
      </c>
      <c r="BW12" s="77">
        <f>CONCATENATE(Général!BX$3,Général!BX14)</f>
      </c>
      <c r="BX12" s="77">
        <f>CONCATENATE(Général!BY$3,Général!BY14)</f>
      </c>
      <c r="BY12" s="77">
        <f>CONCATENATE(Général!BZ$3,Général!BZ14)</f>
      </c>
      <c r="BZ12" s="77">
        <f>CONCATENATE(Général!CA$3,Général!CA14)</f>
      </c>
      <c r="CA12" s="77">
        <f>CONCATENATE(Général!CB$3,Général!CB14)</f>
      </c>
      <c r="CB12" s="77">
        <f>CONCATENATE(Général!CC$3,Général!CC14)</f>
      </c>
      <c r="CC12" s="77">
        <f>CONCATENATE(Général!CD$3,Général!CD14)</f>
      </c>
      <c r="CD12" s="77">
        <f>CONCATENATE(Général!CE$3,Général!CE14)</f>
      </c>
      <c r="CE12" s="77">
        <f>CONCATENATE(Général!CF$3,Général!CF14)</f>
      </c>
      <c r="CF12" s="77">
        <f>CONCATENATE(Général!CG$3,Général!CG14)</f>
      </c>
      <c r="CG12" s="77">
        <f>CONCATENATE(Général!CH$3,Général!CH14)</f>
      </c>
      <c r="CH12" s="77">
        <f>CONCATENATE(Général!CI$3,Général!CI14)</f>
      </c>
      <c r="CI12" s="77">
        <f>CONCATENATE(Général!CJ$3,Général!CJ14)</f>
      </c>
      <c r="CJ12" s="77">
        <f>CONCATENATE(Général!CK$3,Général!CK14)</f>
      </c>
      <c r="CK12" s="77">
        <f>CONCATENATE(Général!CL$3,Général!CL14)</f>
      </c>
      <c r="CL12" s="77">
        <f>CONCATENATE(Général!CM$3,Général!CM14)</f>
      </c>
      <c r="CM12" s="77">
        <f>CONCATENATE(Général!CN$3,Général!CN14)</f>
      </c>
      <c r="CN12" s="77">
        <f>CONCATENATE(Général!CO$3,Général!CO14)</f>
      </c>
      <c r="CO12" s="77">
        <f>CONCATENATE(Général!CP$3,Général!CP14)</f>
      </c>
      <c r="CP12" s="77">
        <f>CONCATENATE(Général!CQ$3,Général!CQ14)</f>
      </c>
      <c r="CQ12" s="77">
        <f>CONCATENATE(Général!CR$3,Général!CR14)</f>
      </c>
      <c r="CR12" s="77">
        <f>CONCATENATE(Général!CS$3,Général!CS14)</f>
      </c>
      <c r="CS12" s="77">
        <f>CONCATENATE(Général!CT$3,Général!CT14)</f>
      </c>
      <c r="CT12" s="77">
        <f>CONCATENATE(Général!CU$3,Général!CU14)</f>
      </c>
      <c r="CU12" s="77">
        <f>CONCATENATE(Général!CV$3,Général!CV14)</f>
      </c>
      <c r="CV12" s="77">
        <f>CONCATENATE(Général!CW$3,Général!CW14)</f>
      </c>
      <c r="CW12" s="77">
        <f>CONCATENATE(Général!CX$3,Général!CX14)</f>
      </c>
      <c r="CY12" s="69">
        <f t="shared" si="12"/>
        <v>0</v>
      </c>
      <c r="CZ12" s="69">
        <f t="shared" si="0"/>
        <v>0</v>
      </c>
      <c r="DA12" s="69">
        <f t="shared" si="0"/>
        <v>0</v>
      </c>
      <c r="DB12" s="69">
        <f t="shared" si="0"/>
        <v>0</v>
      </c>
      <c r="DC12" s="69">
        <f t="shared" si="0"/>
        <v>0</v>
      </c>
      <c r="DD12" s="69">
        <v>29</v>
      </c>
      <c r="DE12" s="69">
        <f t="shared" si="1"/>
        <v>0</v>
      </c>
      <c r="DF12" s="78">
        <f>IF(DE12=0,"",HLOOKUP(DE12,CY12:DC$40,DD12,FALSE))</f>
      </c>
      <c r="DG12" s="69">
        <f aca="true" t="shared" si="25" ref="DG12:DK21">COUNTIF($A12:$CW12,(CONCATENATE("Un fournisseur",DG$1)))</f>
        <v>0</v>
      </c>
      <c r="DH12" s="69">
        <f t="shared" si="25"/>
        <v>0</v>
      </c>
      <c r="DI12" s="69">
        <f t="shared" si="25"/>
        <v>0</v>
      </c>
      <c r="DJ12" s="69">
        <f t="shared" si="25"/>
        <v>0</v>
      </c>
      <c r="DK12" s="69">
        <f t="shared" si="25"/>
        <v>0</v>
      </c>
      <c r="DL12" s="69">
        <v>29</v>
      </c>
      <c r="DM12" s="69">
        <f t="shared" si="3"/>
        <v>0</v>
      </c>
      <c r="DN12" s="78">
        <f>IF(DM12=0,"",HLOOKUP(DM12,DG12:DK$40,DL12,FALSE))</f>
      </c>
      <c r="DO12" s="69">
        <f aca="true" t="shared" si="26" ref="DO12:DS21">COUNTIF($A12:$CW12,(CONCATENATE("Une collectivité/organisme local",DO$1)))</f>
        <v>0</v>
      </c>
      <c r="DP12" s="69">
        <f t="shared" si="26"/>
        <v>0</v>
      </c>
      <c r="DQ12" s="69">
        <f t="shared" si="26"/>
        <v>0</v>
      </c>
      <c r="DR12" s="69">
        <f t="shared" si="26"/>
        <v>0</v>
      </c>
      <c r="DS12" s="69">
        <f t="shared" si="26"/>
        <v>0</v>
      </c>
      <c r="DT12" s="69">
        <v>29</v>
      </c>
      <c r="DU12" s="69">
        <f t="shared" si="5"/>
        <v>0</v>
      </c>
      <c r="DV12" s="78">
        <f>IF(DU12=0,"",HLOOKUP(DU12,DO12:DS$40,DT12,FALSE))</f>
      </c>
      <c r="DW12" s="69">
        <f aca="true" t="shared" si="27" ref="DW12:EA21">COUNTIF($A12:$CW12,(CONCATENATE("Un collaborateur/salarié",DW$1)))</f>
        <v>0</v>
      </c>
      <c r="DX12" s="69">
        <f t="shared" si="27"/>
        <v>0</v>
      </c>
      <c r="DY12" s="69">
        <f t="shared" si="27"/>
        <v>0</v>
      </c>
      <c r="DZ12" s="69">
        <f t="shared" si="27"/>
        <v>0</v>
      </c>
      <c r="EA12" s="69">
        <f t="shared" si="27"/>
        <v>0</v>
      </c>
      <c r="EB12" s="69">
        <v>29</v>
      </c>
      <c r="EC12" s="69">
        <f t="shared" si="7"/>
        <v>0</v>
      </c>
      <c r="ED12" s="78">
        <f>IF(EC12=0,"",HLOOKUP(EC12,DW12:EA$40,EB12,FALSE))</f>
      </c>
      <c r="EE12" s="69">
        <f aca="true" t="shared" si="28" ref="EE12:EI21">COUNTIF($A12:$CW12,(CONCATENATE("Un prestataire",EE$1)))</f>
        <v>0</v>
      </c>
      <c r="EF12" s="69">
        <f t="shared" si="28"/>
        <v>0</v>
      </c>
      <c r="EG12" s="69">
        <f t="shared" si="28"/>
        <v>0</v>
      </c>
      <c r="EH12" s="69">
        <f t="shared" si="28"/>
        <v>0</v>
      </c>
      <c r="EI12" s="69">
        <f t="shared" si="28"/>
        <v>0</v>
      </c>
      <c r="EJ12" s="69">
        <v>29</v>
      </c>
      <c r="EK12" s="69">
        <f t="shared" si="9"/>
        <v>0</v>
      </c>
      <c r="EL12" s="78">
        <f>IF(EK12=0,"",HLOOKUP(EK12,EE12:EI$40,EJ12,FALSE))</f>
      </c>
      <c r="EM12" s="69">
        <f aca="true" t="shared" si="29" ref="EM12:EQ21">COUNTIF($A12:$CW12,(CONCATENATE("Un actionnaire",EM$1)))</f>
        <v>0</v>
      </c>
      <c r="EN12" s="69">
        <f t="shared" si="29"/>
        <v>0</v>
      </c>
      <c r="EO12" s="69">
        <f t="shared" si="29"/>
        <v>0</v>
      </c>
      <c r="EP12" s="69">
        <f t="shared" si="29"/>
        <v>0</v>
      </c>
      <c r="EQ12" s="69">
        <f t="shared" si="29"/>
        <v>0</v>
      </c>
      <c r="ER12" s="69">
        <v>29</v>
      </c>
      <c r="ES12" s="69">
        <f t="shared" si="22"/>
        <v>0</v>
      </c>
      <c r="ET12" s="78">
        <f>IF(ES12=0,"",HLOOKUP(ES12,EM12:EQ$40,ER12,FALSE))</f>
      </c>
      <c r="EU12" s="69">
        <f aca="true" t="shared" si="30" ref="EU12:EY21">COUNTIF($A12:$CW12,(CONCATENATE("Autre",EU$1)))</f>
        <v>0</v>
      </c>
      <c r="EV12" s="69">
        <f t="shared" si="30"/>
        <v>0</v>
      </c>
      <c r="EW12" s="69">
        <f t="shared" si="30"/>
        <v>0</v>
      </c>
      <c r="EX12" s="69">
        <f t="shared" si="30"/>
        <v>0</v>
      </c>
      <c r="EY12" s="69">
        <f t="shared" si="30"/>
        <v>0</v>
      </c>
      <c r="EZ12" s="69">
        <v>29</v>
      </c>
      <c r="FA12" s="69">
        <f t="shared" si="23"/>
        <v>0</v>
      </c>
      <c r="FB12" s="78">
        <f>IF(FA12=0,"",HLOOKUP(FA12,EU12:EY$40,EZ12,FALSE))</f>
      </c>
      <c r="FC12" s="69">
        <f>COUNTIF(Général!$C14:$CX14,FC$1)</f>
        <v>0</v>
      </c>
      <c r="FD12" s="69">
        <f>COUNTIF(Général!$C14:$CX14,FD$1)</f>
        <v>0</v>
      </c>
      <c r="FE12" s="69">
        <f>COUNTIF(Général!$C14:$CX14,FE$1)</f>
        <v>0</v>
      </c>
      <c r="FF12" s="69">
        <f>COUNTIF(Général!$C14:$CX14,FF$1)</f>
        <v>0</v>
      </c>
      <c r="FG12" s="69">
        <f>COUNTIF(Général!$C14:$CX14,FG$1)</f>
        <v>0</v>
      </c>
      <c r="FH12" s="69">
        <v>29</v>
      </c>
      <c r="FI12" s="69">
        <f t="shared" si="24"/>
        <v>0</v>
      </c>
      <c r="FJ12" s="119">
        <f>IF(FI12&lt;1,"",HLOOKUP(FI12,FC12:FG$40,FH12,FALSE))</f>
      </c>
      <c r="FK12" s="117">
        <f t="shared" si="13"/>
        <v>5</v>
      </c>
      <c r="FL12" s="79" t="str">
        <f t="shared" si="14"/>
        <v>Non concerné</v>
      </c>
      <c r="FM12" s="117" t="str">
        <f t="shared" si="15"/>
        <v>1</v>
      </c>
      <c r="FN12" s="117" t="str">
        <f t="shared" si="16"/>
        <v>10</v>
      </c>
      <c r="FO12" s="117" t="str">
        <f t="shared" si="17"/>
        <v>100</v>
      </c>
      <c r="FP12" s="117" t="str">
        <f t="shared" si="18"/>
        <v>1000</v>
      </c>
      <c r="FQ12" s="117" t="str">
        <f t="shared" si="19"/>
        <v>10000</v>
      </c>
      <c r="FR12" s="117">
        <f t="shared" si="20"/>
        <v>2222.2</v>
      </c>
      <c r="FS12" s="85" t="str">
        <f t="shared" si="21"/>
        <v>Non concerné</v>
      </c>
    </row>
    <row r="13" spans="1:175" ht="15">
      <c r="A13" s="80" t="s">
        <v>96</v>
      </c>
      <c r="B13" s="77">
        <f>CONCATENATE(Général!C$3,Général!C15)</f>
      </c>
      <c r="C13" s="77">
        <f>CONCATENATE(Général!D$3,Général!D15)</f>
      </c>
      <c r="D13" s="77">
        <f>CONCATENATE(Général!E$3,Général!E15)</f>
      </c>
      <c r="E13" s="77">
        <f>CONCATENATE(Général!F$3,Général!F15)</f>
      </c>
      <c r="F13" s="77">
        <f>CONCATENATE(Général!G$3,Général!G15)</f>
      </c>
      <c r="G13" s="77">
        <f>CONCATENATE(Général!H$3,Général!H15)</f>
      </c>
      <c r="H13" s="77">
        <f>CONCATENATE(Général!I$3,Général!I15)</f>
      </c>
      <c r="I13" s="77">
        <f>CONCATENATE(Général!J$3,Général!J15)</f>
      </c>
      <c r="J13" s="77">
        <f>CONCATENATE(Général!K$3,Général!K15)</f>
      </c>
      <c r="K13" s="77">
        <f>CONCATENATE(Général!L$3,Général!L15)</f>
      </c>
      <c r="L13" s="77">
        <f>CONCATENATE(Général!M$3,Général!M15)</f>
      </c>
      <c r="M13" s="77">
        <f>CONCATENATE(Général!N$3,Général!N15)</f>
      </c>
      <c r="N13" s="77">
        <f>CONCATENATE(Général!O$3,Général!O15)</f>
      </c>
      <c r="O13" s="77">
        <f>CONCATENATE(Général!P$3,Général!P15)</f>
      </c>
      <c r="P13" s="77">
        <f>CONCATENATE(Général!Q$3,Général!Q15)</f>
      </c>
      <c r="Q13" s="77">
        <f>CONCATENATE(Général!R$3,Général!R15)</f>
      </c>
      <c r="R13" s="77">
        <f>CONCATENATE(Général!S$3,Général!S15)</f>
      </c>
      <c r="S13" s="77">
        <f>CONCATENATE(Général!T$3,Général!T15)</f>
      </c>
      <c r="T13" s="77">
        <f>CONCATENATE(Général!U$3,Général!U15)</f>
      </c>
      <c r="U13" s="77">
        <f>CONCATENATE(Général!V$3,Général!V15)</f>
      </c>
      <c r="V13" s="77">
        <f>CONCATENATE(Général!W$3,Général!W15)</f>
      </c>
      <c r="W13" s="77">
        <f>CONCATENATE(Général!X$3,Général!X15)</f>
      </c>
      <c r="X13" s="77">
        <f>CONCATENATE(Général!Y$3,Général!Y15)</f>
      </c>
      <c r="Y13" s="77">
        <f>CONCATENATE(Général!Z$3,Général!Z15)</f>
      </c>
      <c r="Z13" s="77">
        <f>CONCATENATE(Général!AA$3,Général!AA15)</f>
      </c>
      <c r="AA13" s="77">
        <f>CONCATENATE(Général!AB$3,Général!AB15)</f>
      </c>
      <c r="AB13" s="77">
        <f>CONCATENATE(Général!AC$3,Général!AC15)</f>
      </c>
      <c r="AC13" s="77">
        <f>CONCATENATE(Général!AD$3,Général!AD15)</f>
      </c>
      <c r="AD13" s="77">
        <f>CONCATENATE(Général!AE$3,Général!AE15)</f>
      </c>
      <c r="AE13" s="77">
        <f>CONCATENATE(Général!AF$3,Général!AF15)</f>
      </c>
      <c r="AF13" s="77">
        <f>CONCATENATE(Général!AG$3,Général!AG15)</f>
      </c>
      <c r="AG13" s="77">
        <f>CONCATENATE(Général!AH$3,Général!AH15)</f>
      </c>
      <c r="AH13" s="77">
        <f>CONCATENATE(Général!AI$3,Général!AI15)</f>
      </c>
      <c r="AI13" s="77">
        <f>CONCATENATE(Général!AJ$3,Général!AJ15)</f>
      </c>
      <c r="AJ13" s="77">
        <f>CONCATENATE(Général!AK$3,Général!AK15)</f>
      </c>
      <c r="AK13" s="77">
        <f>CONCATENATE(Général!AL$3,Général!AL15)</f>
      </c>
      <c r="AL13" s="77">
        <f>CONCATENATE(Général!AM$3,Général!AM15)</f>
      </c>
      <c r="AM13" s="77">
        <f>CONCATENATE(Général!AN$3,Général!AN15)</f>
      </c>
      <c r="AN13" s="77">
        <f>CONCATENATE(Général!AO$3,Général!AO15)</f>
      </c>
      <c r="AO13" s="77">
        <f>CONCATENATE(Général!AP$3,Général!AP15)</f>
      </c>
      <c r="AP13" s="77">
        <f>CONCATENATE(Général!AQ$3,Général!AQ15)</f>
      </c>
      <c r="AQ13" s="77">
        <f>CONCATENATE(Général!AR$3,Général!AR15)</f>
      </c>
      <c r="AR13" s="77">
        <f>CONCATENATE(Général!AS$3,Général!AS15)</f>
      </c>
      <c r="AS13" s="77">
        <f>CONCATENATE(Général!AT$3,Général!AT15)</f>
      </c>
      <c r="AT13" s="77">
        <f>CONCATENATE(Général!AU$3,Général!AU15)</f>
      </c>
      <c r="AU13" s="77">
        <f>CONCATENATE(Général!AV$3,Général!AV15)</f>
      </c>
      <c r="AV13" s="77">
        <f>CONCATENATE(Général!AW$3,Général!AW15)</f>
      </c>
      <c r="AW13" s="77">
        <f>CONCATENATE(Général!AX$3,Général!AX15)</f>
      </c>
      <c r="AX13" s="77">
        <f>CONCATENATE(Général!AY$3,Général!AY15)</f>
      </c>
      <c r="AY13" s="77">
        <f>CONCATENATE(Général!AZ$3,Général!AZ15)</f>
      </c>
      <c r="AZ13" s="77">
        <f>CONCATENATE(Général!BA$3,Général!BA15)</f>
      </c>
      <c r="BA13" s="77">
        <f>CONCATENATE(Général!BB$3,Général!BB15)</f>
      </c>
      <c r="BB13" s="77">
        <f>CONCATENATE(Général!BC$3,Général!BC15)</f>
      </c>
      <c r="BC13" s="77">
        <f>CONCATENATE(Général!BD$3,Général!BD15)</f>
      </c>
      <c r="BD13" s="77">
        <f>CONCATENATE(Général!BE$3,Général!BE15)</f>
      </c>
      <c r="BE13" s="77">
        <f>CONCATENATE(Général!BF$3,Général!BF15)</f>
      </c>
      <c r="BF13" s="77">
        <f>CONCATENATE(Général!BG$3,Général!BG15)</f>
      </c>
      <c r="BG13" s="77">
        <f>CONCATENATE(Général!BH$3,Général!BH15)</f>
      </c>
      <c r="BH13" s="77">
        <f>CONCATENATE(Général!BI$3,Général!BI15)</f>
      </c>
      <c r="BI13" s="77">
        <f>CONCATENATE(Général!BJ$3,Général!BJ15)</f>
      </c>
      <c r="BJ13" s="77">
        <f>CONCATENATE(Général!BK$3,Général!BK15)</f>
      </c>
      <c r="BK13" s="77">
        <f>CONCATENATE(Général!BL$3,Général!BL15)</f>
      </c>
      <c r="BL13" s="77">
        <f>CONCATENATE(Général!BM$3,Général!BM15)</f>
      </c>
      <c r="BM13" s="77">
        <f>CONCATENATE(Général!BN$3,Général!BN15)</f>
      </c>
      <c r="BN13" s="77">
        <f>CONCATENATE(Général!BO$3,Général!BO15)</f>
      </c>
      <c r="BO13" s="77">
        <f>CONCATENATE(Général!BP$3,Général!BP15)</f>
      </c>
      <c r="BP13" s="77">
        <f>CONCATENATE(Général!BQ$3,Général!BQ15)</f>
      </c>
      <c r="BQ13" s="77">
        <f>CONCATENATE(Général!BR$3,Général!BR15)</f>
      </c>
      <c r="BR13" s="77">
        <f>CONCATENATE(Général!BS$3,Général!BS15)</f>
      </c>
      <c r="BS13" s="77">
        <f>CONCATENATE(Général!BT$3,Général!BT15)</f>
      </c>
      <c r="BT13" s="77">
        <f>CONCATENATE(Général!BU$3,Général!BU15)</f>
      </c>
      <c r="BU13" s="77">
        <f>CONCATENATE(Général!BV$3,Général!BV15)</f>
      </c>
      <c r="BV13" s="77">
        <f>CONCATENATE(Général!BW$3,Général!BW15)</f>
      </c>
      <c r="BW13" s="77">
        <f>CONCATENATE(Général!BX$3,Général!BX15)</f>
      </c>
      <c r="BX13" s="77">
        <f>CONCATENATE(Général!BY$3,Général!BY15)</f>
      </c>
      <c r="BY13" s="77">
        <f>CONCATENATE(Général!BZ$3,Général!BZ15)</f>
      </c>
      <c r="BZ13" s="77">
        <f>CONCATENATE(Général!CA$3,Général!CA15)</f>
      </c>
      <c r="CA13" s="77">
        <f>CONCATENATE(Général!CB$3,Général!CB15)</f>
      </c>
      <c r="CB13" s="77">
        <f>CONCATENATE(Général!CC$3,Général!CC15)</f>
      </c>
      <c r="CC13" s="77">
        <f>CONCATENATE(Général!CD$3,Général!CD15)</f>
      </c>
      <c r="CD13" s="77">
        <f>CONCATENATE(Général!CE$3,Général!CE15)</f>
      </c>
      <c r="CE13" s="77">
        <f>CONCATENATE(Général!CF$3,Général!CF15)</f>
      </c>
      <c r="CF13" s="77">
        <f>CONCATENATE(Général!CG$3,Général!CG15)</f>
      </c>
      <c r="CG13" s="77">
        <f>CONCATENATE(Général!CH$3,Général!CH15)</f>
      </c>
      <c r="CH13" s="77">
        <f>CONCATENATE(Général!CI$3,Général!CI15)</f>
      </c>
      <c r="CI13" s="77">
        <f>CONCATENATE(Général!CJ$3,Général!CJ15)</f>
      </c>
      <c r="CJ13" s="77">
        <f>CONCATENATE(Général!CK$3,Général!CK15)</f>
      </c>
      <c r="CK13" s="77">
        <f>CONCATENATE(Général!CL$3,Général!CL15)</f>
      </c>
      <c r="CL13" s="77">
        <f>CONCATENATE(Général!CM$3,Général!CM15)</f>
      </c>
      <c r="CM13" s="77">
        <f>CONCATENATE(Général!CN$3,Général!CN15)</f>
      </c>
      <c r="CN13" s="77">
        <f>CONCATENATE(Général!CO$3,Général!CO15)</f>
      </c>
      <c r="CO13" s="77">
        <f>CONCATENATE(Général!CP$3,Général!CP15)</f>
      </c>
      <c r="CP13" s="77">
        <f>CONCATENATE(Général!CQ$3,Général!CQ15)</f>
      </c>
      <c r="CQ13" s="77">
        <f>CONCATENATE(Général!CR$3,Général!CR15)</f>
      </c>
      <c r="CR13" s="77">
        <f>CONCATENATE(Général!CS$3,Général!CS15)</f>
      </c>
      <c r="CS13" s="77">
        <f>CONCATENATE(Général!CT$3,Général!CT15)</f>
      </c>
      <c r="CT13" s="77">
        <f>CONCATENATE(Général!CU$3,Général!CU15)</f>
      </c>
      <c r="CU13" s="77">
        <f>CONCATENATE(Général!CV$3,Général!CV15)</f>
      </c>
      <c r="CV13" s="77">
        <f>CONCATENATE(Général!CW$3,Général!CW15)</f>
      </c>
      <c r="CW13" s="77">
        <f>CONCATENATE(Général!CX$3,Général!CX15)</f>
      </c>
      <c r="CY13" s="69">
        <f t="shared" si="12"/>
        <v>0</v>
      </c>
      <c r="CZ13" s="69">
        <f t="shared" si="0"/>
        <v>0</v>
      </c>
      <c r="DA13" s="69">
        <f t="shared" si="0"/>
        <v>0</v>
      </c>
      <c r="DB13" s="69">
        <f t="shared" si="0"/>
        <v>0</v>
      </c>
      <c r="DC13" s="69">
        <f t="shared" si="0"/>
        <v>0</v>
      </c>
      <c r="DD13" s="69">
        <v>28</v>
      </c>
      <c r="DE13" s="69">
        <f t="shared" si="1"/>
        <v>0</v>
      </c>
      <c r="DF13" s="78">
        <f>IF(DE13=0,"",HLOOKUP(DE13,CY13:DC$40,DD13,FALSE))</f>
      </c>
      <c r="DG13" s="69">
        <f t="shared" si="25"/>
        <v>0</v>
      </c>
      <c r="DH13" s="69">
        <f t="shared" si="25"/>
        <v>0</v>
      </c>
      <c r="DI13" s="69">
        <f t="shared" si="25"/>
        <v>0</v>
      </c>
      <c r="DJ13" s="69">
        <f t="shared" si="25"/>
        <v>0</v>
      </c>
      <c r="DK13" s="69">
        <f t="shared" si="25"/>
        <v>0</v>
      </c>
      <c r="DL13" s="69">
        <v>28</v>
      </c>
      <c r="DM13" s="69">
        <f t="shared" si="3"/>
        <v>0</v>
      </c>
      <c r="DN13" s="78">
        <f>IF(DM13=0,"",HLOOKUP(DM13,DG13:DK$40,DL13,FALSE))</f>
      </c>
      <c r="DO13" s="69">
        <f t="shared" si="26"/>
        <v>0</v>
      </c>
      <c r="DP13" s="69">
        <f t="shared" si="26"/>
        <v>0</v>
      </c>
      <c r="DQ13" s="69">
        <f t="shared" si="26"/>
        <v>0</v>
      </c>
      <c r="DR13" s="69">
        <f t="shared" si="26"/>
        <v>0</v>
      </c>
      <c r="DS13" s="69">
        <f t="shared" si="26"/>
        <v>0</v>
      </c>
      <c r="DT13" s="69">
        <v>28</v>
      </c>
      <c r="DU13" s="69">
        <f t="shared" si="5"/>
        <v>0</v>
      </c>
      <c r="DV13" s="78">
        <f>IF(DU13=0,"",HLOOKUP(DU13,DO13:DS$40,DT13,FALSE))</f>
      </c>
      <c r="DW13" s="69">
        <f t="shared" si="27"/>
        <v>0</v>
      </c>
      <c r="DX13" s="69">
        <f t="shared" si="27"/>
        <v>0</v>
      </c>
      <c r="DY13" s="69">
        <f t="shared" si="27"/>
        <v>0</v>
      </c>
      <c r="DZ13" s="69">
        <f t="shared" si="27"/>
        <v>0</v>
      </c>
      <c r="EA13" s="69">
        <f t="shared" si="27"/>
        <v>0</v>
      </c>
      <c r="EB13" s="69">
        <v>28</v>
      </c>
      <c r="EC13" s="69">
        <f t="shared" si="7"/>
        <v>0</v>
      </c>
      <c r="ED13" s="78">
        <f>IF(EC13=0,"",HLOOKUP(EC13,DW13:EA$40,EB13,FALSE))</f>
      </c>
      <c r="EE13" s="69">
        <f t="shared" si="28"/>
        <v>0</v>
      </c>
      <c r="EF13" s="69">
        <f t="shared" si="28"/>
        <v>0</v>
      </c>
      <c r="EG13" s="69">
        <f t="shared" si="28"/>
        <v>0</v>
      </c>
      <c r="EH13" s="69">
        <f t="shared" si="28"/>
        <v>0</v>
      </c>
      <c r="EI13" s="69">
        <f t="shared" si="28"/>
        <v>0</v>
      </c>
      <c r="EJ13" s="69">
        <v>28</v>
      </c>
      <c r="EK13" s="69">
        <f t="shared" si="9"/>
        <v>0</v>
      </c>
      <c r="EL13" s="78">
        <f>IF(EK13=0,"",HLOOKUP(EK13,EE13:EI$40,EJ13,FALSE))</f>
      </c>
      <c r="EM13" s="69">
        <f t="shared" si="29"/>
        <v>0</v>
      </c>
      <c r="EN13" s="69">
        <f t="shared" si="29"/>
        <v>0</v>
      </c>
      <c r="EO13" s="69">
        <f t="shared" si="29"/>
        <v>0</v>
      </c>
      <c r="EP13" s="69">
        <f t="shared" si="29"/>
        <v>0</v>
      </c>
      <c r="EQ13" s="69">
        <f t="shared" si="29"/>
        <v>0</v>
      </c>
      <c r="ER13" s="69">
        <v>28</v>
      </c>
      <c r="ES13" s="69">
        <f t="shared" si="22"/>
        <v>0</v>
      </c>
      <c r="ET13" s="78">
        <f>IF(ES13=0,"",HLOOKUP(ES13,EM13:EQ$40,ER13,FALSE))</f>
      </c>
      <c r="EU13" s="69">
        <f t="shared" si="30"/>
        <v>0</v>
      </c>
      <c r="EV13" s="69">
        <f t="shared" si="30"/>
        <v>0</v>
      </c>
      <c r="EW13" s="69">
        <f t="shared" si="30"/>
        <v>0</v>
      </c>
      <c r="EX13" s="69">
        <f t="shared" si="30"/>
        <v>0</v>
      </c>
      <c r="EY13" s="69">
        <f t="shared" si="30"/>
        <v>0</v>
      </c>
      <c r="EZ13" s="69">
        <v>28</v>
      </c>
      <c r="FA13" s="69">
        <f t="shared" si="23"/>
        <v>0</v>
      </c>
      <c r="FB13" s="78">
        <f>IF(FA13=0,"",HLOOKUP(FA13,EU13:EY$40,EZ13,FALSE))</f>
      </c>
      <c r="FC13" s="69">
        <f>COUNTIF(Général!$C15:$CX15,FC$1)</f>
        <v>0</v>
      </c>
      <c r="FD13" s="69">
        <f>COUNTIF(Général!$C15:$CX15,FD$1)</f>
        <v>0</v>
      </c>
      <c r="FE13" s="69">
        <f>COUNTIF(Général!$C15:$CX15,FE$1)</f>
        <v>0</v>
      </c>
      <c r="FF13" s="69">
        <f>COUNTIF(Général!$C15:$CX15,FF$1)</f>
        <v>0</v>
      </c>
      <c r="FG13" s="69">
        <f>COUNTIF(Général!$C15:$CX15,FG$1)</f>
        <v>0</v>
      </c>
      <c r="FH13" s="69">
        <v>28</v>
      </c>
      <c r="FI13" s="69">
        <f t="shared" si="24"/>
        <v>0</v>
      </c>
      <c r="FJ13" s="119">
        <f>IF(FI13&lt;1,"",HLOOKUP(FI13,FC13:FG$40,FH13,FALSE))</f>
      </c>
      <c r="FK13" s="117">
        <f t="shared" si="13"/>
        <v>5</v>
      </c>
      <c r="FL13" s="79" t="str">
        <f t="shared" si="14"/>
        <v>Non concerné</v>
      </c>
      <c r="FM13" s="117" t="str">
        <f t="shared" si="15"/>
        <v>1</v>
      </c>
      <c r="FN13" s="117" t="str">
        <f t="shared" si="16"/>
        <v>10</v>
      </c>
      <c r="FO13" s="117" t="str">
        <f t="shared" si="17"/>
        <v>100</v>
      </c>
      <c r="FP13" s="117" t="str">
        <f t="shared" si="18"/>
        <v>1000</v>
      </c>
      <c r="FQ13" s="117" t="str">
        <f t="shared" si="19"/>
        <v>10000</v>
      </c>
      <c r="FR13" s="117">
        <f t="shared" si="20"/>
        <v>2222.2</v>
      </c>
      <c r="FS13" s="85" t="str">
        <f t="shared" si="21"/>
        <v>Non concerné</v>
      </c>
    </row>
    <row r="14" spans="1:175" ht="15">
      <c r="A14" s="80" t="s">
        <v>97</v>
      </c>
      <c r="B14" s="77">
        <f>CONCATENATE(Général!C$3,Général!C16)</f>
      </c>
      <c r="C14" s="77">
        <f>CONCATENATE(Général!D$3,Général!D16)</f>
      </c>
      <c r="D14" s="77">
        <f>CONCATENATE(Général!E$3,Général!E16)</f>
      </c>
      <c r="E14" s="77">
        <f>CONCATENATE(Général!F$3,Général!F16)</f>
      </c>
      <c r="F14" s="77">
        <f>CONCATENATE(Général!G$3,Général!G16)</f>
      </c>
      <c r="G14" s="77">
        <f>CONCATENATE(Général!H$3,Général!H16)</f>
      </c>
      <c r="H14" s="77">
        <f>CONCATENATE(Général!I$3,Général!I16)</f>
      </c>
      <c r="I14" s="77">
        <f>CONCATENATE(Général!J$3,Général!J16)</f>
      </c>
      <c r="J14" s="77">
        <f>CONCATENATE(Général!K$3,Général!K16)</f>
      </c>
      <c r="K14" s="77">
        <f>CONCATENATE(Général!L$3,Général!L16)</f>
      </c>
      <c r="L14" s="77">
        <f>CONCATENATE(Général!M$3,Général!M16)</f>
      </c>
      <c r="M14" s="77">
        <f>CONCATENATE(Général!N$3,Général!N16)</f>
      </c>
      <c r="N14" s="77">
        <f>CONCATENATE(Général!O$3,Général!O16)</f>
      </c>
      <c r="O14" s="77">
        <f>CONCATENATE(Général!P$3,Général!P16)</f>
      </c>
      <c r="P14" s="77">
        <f>CONCATENATE(Général!Q$3,Général!Q16)</f>
      </c>
      <c r="Q14" s="77">
        <f>CONCATENATE(Général!R$3,Général!R16)</f>
      </c>
      <c r="R14" s="77">
        <f>CONCATENATE(Général!S$3,Général!S16)</f>
      </c>
      <c r="S14" s="77">
        <f>CONCATENATE(Général!T$3,Général!T16)</f>
      </c>
      <c r="T14" s="77">
        <f>CONCATENATE(Général!U$3,Général!U16)</f>
      </c>
      <c r="U14" s="77">
        <f>CONCATENATE(Général!V$3,Général!V16)</f>
      </c>
      <c r="V14" s="77">
        <f>CONCATENATE(Général!W$3,Général!W16)</f>
      </c>
      <c r="W14" s="77">
        <f>CONCATENATE(Général!X$3,Général!X16)</f>
      </c>
      <c r="X14" s="77">
        <f>CONCATENATE(Général!Y$3,Général!Y16)</f>
      </c>
      <c r="Y14" s="77">
        <f>CONCATENATE(Général!Z$3,Général!Z16)</f>
      </c>
      <c r="Z14" s="77">
        <f>CONCATENATE(Général!AA$3,Général!AA16)</f>
      </c>
      <c r="AA14" s="77">
        <f>CONCATENATE(Général!AB$3,Général!AB16)</f>
      </c>
      <c r="AB14" s="77">
        <f>CONCATENATE(Général!AC$3,Général!AC16)</f>
      </c>
      <c r="AC14" s="77">
        <f>CONCATENATE(Général!AD$3,Général!AD16)</f>
      </c>
      <c r="AD14" s="77">
        <f>CONCATENATE(Général!AE$3,Général!AE16)</f>
      </c>
      <c r="AE14" s="77">
        <f>CONCATENATE(Général!AF$3,Général!AF16)</f>
      </c>
      <c r="AF14" s="77">
        <f>CONCATENATE(Général!AG$3,Général!AG16)</f>
      </c>
      <c r="AG14" s="77">
        <f>CONCATENATE(Général!AH$3,Général!AH16)</f>
      </c>
      <c r="AH14" s="77">
        <f>CONCATENATE(Général!AI$3,Général!AI16)</f>
      </c>
      <c r="AI14" s="77">
        <f>CONCATENATE(Général!AJ$3,Général!AJ16)</f>
      </c>
      <c r="AJ14" s="77">
        <f>CONCATENATE(Général!AK$3,Général!AK16)</f>
      </c>
      <c r="AK14" s="77">
        <f>CONCATENATE(Général!AL$3,Général!AL16)</f>
      </c>
      <c r="AL14" s="77">
        <f>CONCATENATE(Général!AM$3,Général!AM16)</f>
      </c>
      <c r="AM14" s="77">
        <f>CONCATENATE(Général!AN$3,Général!AN16)</f>
      </c>
      <c r="AN14" s="77">
        <f>CONCATENATE(Général!AO$3,Général!AO16)</f>
      </c>
      <c r="AO14" s="77">
        <f>CONCATENATE(Général!AP$3,Général!AP16)</f>
      </c>
      <c r="AP14" s="77">
        <f>CONCATENATE(Général!AQ$3,Général!AQ16)</f>
      </c>
      <c r="AQ14" s="77">
        <f>CONCATENATE(Général!AR$3,Général!AR16)</f>
      </c>
      <c r="AR14" s="77">
        <f>CONCATENATE(Général!AS$3,Général!AS16)</f>
      </c>
      <c r="AS14" s="77">
        <f>CONCATENATE(Général!AT$3,Général!AT16)</f>
      </c>
      <c r="AT14" s="77">
        <f>CONCATENATE(Général!AU$3,Général!AU16)</f>
      </c>
      <c r="AU14" s="77">
        <f>CONCATENATE(Général!AV$3,Général!AV16)</f>
      </c>
      <c r="AV14" s="77">
        <f>CONCATENATE(Général!AW$3,Général!AW16)</f>
      </c>
      <c r="AW14" s="77">
        <f>CONCATENATE(Général!AX$3,Général!AX16)</f>
      </c>
      <c r="AX14" s="77">
        <f>CONCATENATE(Général!AY$3,Général!AY16)</f>
      </c>
      <c r="AY14" s="77">
        <f>CONCATENATE(Général!AZ$3,Général!AZ16)</f>
      </c>
      <c r="AZ14" s="77">
        <f>CONCATENATE(Général!BA$3,Général!BA16)</f>
      </c>
      <c r="BA14" s="77">
        <f>CONCATENATE(Général!BB$3,Général!BB16)</f>
      </c>
      <c r="BB14" s="77">
        <f>CONCATENATE(Général!BC$3,Général!BC16)</f>
      </c>
      <c r="BC14" s="77">
        <f>CONCATENATE(Général!BD$3,Général!BD16)</f>
      </c>
      <c r="BD14" s="77">
        <f>CONCATENATE(Général!BE$3,Général!BE16)</f>
      </c>
      <c r="BE14" s="77">
        <f>CONCATENATE(Général!BF$3,Général!BF16)</f>
      </c>
      <c r="BF14" s="77">
        <f>CONCATENATE(Général!BG$3,Général!BG16)</f>
      </c>
      <c r="BG14" s="77">
        <f>CONCATENATE(Général!BH$3,Général!BH16)</f>
      </c>
      <c r="BH14" s="77">
        <f>CONCATENATE(Général!BI$3,Général!BI16)</f>
      </c>
      <c r="BI14" s="77">
        <f>CONCATENATE(Général!BJ$3,Général!BJ16)</f>
      </c>
      <c r="BJ14" s="77">
        <f>CONCATENATE(Général!BK$3,Général!BK16)</f>
      </c>
      <c r="BK14" s="77">
        <f>CONCATENATE(Général!BL$3,Général!BL16)</f>
      </c>
      <c r="BL14" s="77">
        <f>CONCATENATE(Général!BM$3,Général!BM16)</f>
      </c>
      <c r="BM14" s="77">
        <f>CONCATENATE(Général!BN$3,Général!BN16)</f>
      </c>
      <c r="BN14" s="77">
        <f>CONCATENATE(Général!BO$3,Général!BO16)</f>
      </c>
      <c r="BO14" s="77">
        <f>CONCATENATE(Général!BP$3,Général!BP16)</f>
      </c>
      <c r="BP14" s="77">
        <f>CONCATENATE(Général!BQ$3,Général!BQ16)</f>
      </c>
      <c r="BQ14" s="77">
        <f>CONCATENATE(Général!BR$3,Général!BR16)</f>
      </c>
      <c r="BR14" s="77">
        <f>CONCATENATE(Général!BS$3,Général!BS16)</f>
      </c>
      <c r="BS14" s="77">
        <f>CONCATENATE(Général!BT$3,Général!BT16)</f>
      </c>
      <c r="BT14" s="77">
        <f>CONCATENATE(Général!BU$3,Général!BU16)</f>
      </c>
      <c r="BU14" s="77">
        <f>CONCATENATE(Général!BV$3,Général!BV16)</f>
      </c>
      <c r="BV14" s="77">
        <f>CONCATENATE(Général!BW$3,Général!BW16)</f>
      </c>
      <c r="BW14" s="77">
        <f>CONCATENATE(Général!BX$3,Général!BX16)</f>
      </c>
      <c r="BX14" s="77">
        <f>CONCATENATE(Général!BY$3,Général!BY16)</f>
      </c>
      <c r="BY14" s="77">
        <f>CONCATENATE(Général!BZ$3,Général!BZ16)</f>
      </c>
      <c r="BZ14" s="77">
        <f>CONCATENATE(Général!CA$3,Général!CA16)</f>
      </c>
      <c r="CA14" s="77">
        <f>CONCATENATE(Général!CB$3,Général!CB16)</f>
      </c>
      <c r="CB14" s="77">
        <f>CONCATENATE(Général!CC$3,Général!CC16)</f>
      </c>
      <c r="CC14" s="77">
        <f>CONCATENATE(Général!CD$3,Général!CD16)</f>
      </c>
      <c r="CD14" s="77">
        <f>CONCATENATE(Général!CE$3,Général!CE16)</f>
      </c>
      <c r="CE14" s="77">
        <f>CONCATENATE(Général!CF$3,Général!CF16)</f>
      </c>
      <c r="CF14" s="77">
        <f>CONCATENATE(Général!CG$3,Général!CG16)</f>
      </c>
      <c r="CG14" s="77">
        <f>CONCATENATE(Général!CH$3,Général!CH16)</f>
      </c>
      <c r="CH14" s="77">
        <f>CONCATENATE(Général!CI$3,Général!CI16)</f>
      </c>
      <c r="CI14" s="77">
        <f>CONCATENATE(Général!CJ$3,Général!CJ16)</f>
      </c>
      <c r="CJ14" s="77">
        <f>CONCATENATE(Général!CK$3,Général!CK16)</f>
      </c>
      <c r="CK14" s="77">
        <f>CONCATENATE(Général!CL$3,Général!CL16)</f>
      </c>
      <c r="CL14" s="77">
        <f>CONCATENATE(Général!CM$3,Général!CM16)</f>
      </c>
      <c r="CM14" s="77">
        <f>CONCATENATE(Général!CN$3,Général!CN16)</f>
      </c>
      <c r="CN14" s="77">
        <f>CONCATENATE(Général!CO$3,Général!CO16)</f>
      </c>
      <c r="CO14" s="77">
        <f>CONCATENATE(Général!CP$3,Général!CP16)</f>
      </c>
      <c r="CP14" s="77">
        <f>CONCATENATE(Général!CQ$3,Général!CQ16)</f>
      </c>
      <c r="CQ14" s="77">
        <f>CONCATENATE(Général!CR$3,Général!CR16)</f>
      </c>
      <c r="CR14" s="77">
        <f>CONCATENATE(Général!CS$3,Général!CS16)</f>
      </c>
      <c r="CS14" s="77">
        <f>CONCATENATE(Général!CT$3,Général!CT16)</f>
      </c>
      <c r="CT14" s="77">
        <f>CONCATENATE(Général!CU$3,Général!CU16)</f>
      </c>
      <c r="CU14" s="77">
        <f>CONCATENATE(Général!CV$3,Général!CV16)</f>
      </c>
      <c r="CV14" s="77">
        <f>CONCATENATE(Général!CW$3,Général!CW16)</f>
      </c>
      <c r="CW14" s="77">
        <f>CONCATENATE(Général!CX$3,Général!CX16)</f>
      </c>
      <c r="CY14" s="69">
        <f t="shared" si="12"/>
        <v>0</v>
      </c>
      <c r="CZ14" s="69">
        <f t="shared" si="0"/>
        <v>0</v>
      </c>
      <c r="DA14" s="69">
        <f t="shared" si="0"/>
        <v>0</v>
      </c>
      <c r="DB14" s="69">
        <f t="shared" si="0"/>
        <v>0</v>
      </c>
      <c r="DC14" s="69">
        <f t="shared" si="0"/>
        <v>0</v>
      </c>
      <c r="DD14" s="69">
        <v>27</v>
      </c>
      <c r="DE14" s="69">
        <f t="shared" si="1"/>
        <v>0</v>
      </c>
      <c r="DF14" s="78">
        <f>IF(DE14=0,"",HLOOKUP(DE14,CY14:DC$40,DD14,FALSE))</f>
      </c>
      <c r="DG14" s="69">
        <f t="shared" si="25"/>
        <v>0</v>
      </c>
      <c r="DH14" s="69">
        <f t="shared" si="25"/>
        <v>0</v>
      </c>
      <c r="DI14" s="69">
        <f t="shared" si="25"/>
        <v>0</v>
      </c>
      <c r="DJ14" s="69">
        <f t="shared" si="25"/>
        <v>0</v>
      </c>
      <c r="DK14" s="69">
        <f t="shared" si="25"/>
        <v>0</v>
      </c>
      <c r="DL14" s="69">
        <v>27</v>
      </c>
      <c r="DM14" s="69">
        <f t="shared" si="3"/>
        <v>0</v>
      </c>
      <c r="DN14" s="78">
        <f>IF(DM14=0,"",HLOOKUP(DM14,DG14:DK$40,DL14,FALSE))</f>
      </c>
      <c r="DO14" s="69">
        <f t="shared" si="26"/>
        <v>0</v>
      </c>
      <c r="DP14" s="69">
        <f t="shared" si="26"/>
        <v>0</v>
      </c>
      <c r="DQ14" s="69">
        <f t="shared" si="26"/>
        <v>0</v>
      </c>
      <c r="DR14" s="69">
        <f t="shared" si="26"/>
        <v>0</v>
      </c>
      <c r="DS14" s="69">
        <f t="shared" si="26"/>
        <v>0</v>
      </c>
      <c r="DT14" s="69">
        <v>27</v>
      </c>
      <c r="DU14" s="69">
        <f t="shared" si="5"/>
        <v>0</v>
      </c>
      <c r="DV14" s="78">
        <f>IF(DU14=0,"",HLOOKUP(DU14,DO14:DS$40,DT14,FALSE))</f>
      </c>
      <c r="DW14" s="69">
        <f t="shared" si="27"/>
        <v>0</v>
      </c>
      <c r="DX14" s="69">
        <f t="shared" si="27"/>
        <v>0</v>
      </c>
      <c r="DY14" s="69">
        <f t="shared" si="27"/>
        <v>0</v>
      </c>
      <c r="DZ14" s="69">
        <f t="shared" si="27"/>
        <v>0</v>
      </c>
      <c r="EA14" s="69">
        <f t="shared" si="27"/>
        <v>0</v>
      </c>
      <c r="EB14" s="69">
        <v>27</v>
      </c>
      <c r="EC14" s="69">
        <f t="shared" si="7"/>
        <v>0</v>
      </c>
      <c r="ED14" s="78">
        <f>IF(EC14=0,"",HLOOKUP(EC14,DW14:EA$40,EB14,FALSE))</f>
      </c>
      <c r="EE14" s="69">
        <f t="shared" si="28"/>
        <v>0</v>
      </c>
      <c r="EF14" s="69">
        <f t="shared" si="28"/>
        <v>0</v>
      </c>
      <c r="EG14" s="69">
        <f t="shared" si="28"/>
        <v>0</v>
      </c>
      <c r="EH14" s="69">
        <f t="shared" si="28"/>
        <v>0</v>
      </c>
      <c r="EI14" s="69">
        <f t="shared" si="28"/>
        <v>0</v>
      </c>
      <c r="EJ14" s="69">
        <v>27</v>
      </c>
      <c r="EK14" s="69">
        <f t="shared" si="9"/>
        <v>0</v>
      </c>
      <c r="EL14" s="78">
        <f>IF(EK14=0,"",HLOOKUP(EK14,EE14:EI$40,EJ14,FALSE))</f>
      </c>
      <c r="EM14" s="69">
        <f t="shared" si="29"/>
        <v>0</v>
      </c>
      <c r="EN14" s="69">
        <f t="shared" si="29"/>
        <v>0</v>
      </c>
      <c r="EO14" s="69">
        <f t="shared" si="29"/>
        <v>0</v>
      </c>
      <c r="EP14" s="69">
        <f t="shared" si="29"/>
        <v>0</v>
      </c>
      <c r="EQ14" s="69">
        <f t="shared" si="29"/>
        <v>0</v>
      </c>
      <c r="ER14" s="69">
        <v>27</v>
      </c>
      <c r="ES14" s="69">
        <f t="shared" si="22"/>
        <v>0</v>
      </c>
      <c r="ET14" s="78">
        <f>IF(ES14=0,"",HLOOKUP(ES14,EM14:EQ$40,ER14,FALSE))</f>
      </c>
      <c r="EU14" s="69">
        <f t="shared" si="30"/>
        <v>0</v>
      </c>
      <c r="EV14" s="69">
        <f t="shared" si="30"/>
        <v>0</v>
      </c>
      <c r="EW14" s="69">
        <f t="shared" si="30"/>
        <v>0</v>
      </c>
      <c r="EX14" s="69">
        <f t="shared" si="30"/>
        <v>0</v>
      </c>
      <c r="EY14" s="69">
        <f t="shared" si="30"/>
        <v>0</v>
      </c>
      <c r="EZ14" s="69">
        <v>27</v>
      </c>
      <c r="FA14" s="69">
        <f t="shared" si="23"/>
        <v>0</v>
      </c>
      <c r="FB14" s="78">
        <f>IF(FA14=0,"",HLOOKUP(FA14,EU14:EY$40,EZ14,FALSE))</f>
      </c>
      <c r="FC14" s="69">
        <f>COUNTIF(Général!$C16:$CX16,FC$1)</f>
        <v>0</v>
      </c>
      <c r="FD14" s="69">
        <f>COUNTIF(Général!$C16:$CX16,FD$1)</f>
        <v>0</v>
      </c>
      <c r="FE14" s="69">
        <f>COUNTIF(Général!$C16:$CX16,FE$1)</f>
        <v>0</v>
      </c>
      <c r="FF14" s="69">
        <f>COUNTIF(Général!$C16:$CX16,FF$1)</f>
        <v>0</v>
      </c>
      <c r="FG14" s="69">
        <f>COUNTIF(Général!$C16:$CX16,FG$1)</f>
        <v>0</v>
      </c>
      <c r="FH14" s="69">
        <v>27</v>
      </c>
      <c r="FI14" s="69">
        <f t="shared" si="24"/>
        <v>0</v>
      </c>
      <c r="FJ14" s="119">
        <f>IF(FI14&lt;1,"",HLOOKUP(FI14,FC14:FG$40,FH14,FALSE))</f>
      </c>
      <c r="FK14" s="117">
        <f t="shared" si="13"/>
        <v>5</v>
      </c>
      <c r="FL14" s="79" t="str">
        <f t="shared" si="14"/>
        <v>Non concerné</v>
      </c>
      <c r="FM14" s="117" t="str">
        <f t="shared" si="15"/>
        <v>1</v>
      </c>
      <c r="FN14" s="117" t="str">
        <f t="shared" si="16"/>
        <v>10</v>
      </c>
      <c r="FO14" s="117" t="str">
        <f t="shared" si="17"/>
        <v>100</v>
      </c>
      <c r="FP14" s="117" t="str">
        <f t="shared" si="18"/>
        <v>1000</v>
      </c>
      <c r="FQ14" s="117" t="str">
        <f t="shared" si="19"/>
        <v>10000</v>
      </c>
      <c r="FR14" s="117">
        <f t="shared" si="20"/>
        <v>2222.2</v>
      </c>
      <c r="FS14" s="85" t="str">
        <f t="shared" si="21"/>
        <v>Non concerné</v>
      </c>
    </row>
    <row r="15" spans="1:175" ht="15">
      <c r="A15" s="80" t="s">
        <v>98</v>
      </c>
      <c r="B15" s="77">
        <f>CONCATENATE(Général!C$3,Général!C17)</f>
      </c>
      <c r="C15" s="77">
        <f>CONCATENATE(Général!D$3,Général!D17)</f>
      </c>
      <c r="D15" s="77">
        <f>CONCATENATE(Général!E$3,Général!E17)</f>
      </c>
      <c r="E15" s="77">
        <f>CONCATENATE(Général!F$3,Général!F17)</f>
      </c>
      <c r="F15" s="77">
        <f>CONCATENATE(Général!G$3,Général!G17)</f>
      </c>
      <c r="G15" s="77">
        <f>CONCATENATE(Général!H$3,Général!H17)</f>
      </c>
      <c r="H15" s="77">
        <f>CONCATENATE(Général!I$3,Général!I17)</f>
      </c>
      <c r="I15" s="77">
        <f>CONCATENATE(Général!J$3,Général!J17)</f>
      </c>
      <c r="J15" s="77">
        <f>CONCATENATE(Général!K$3,Général!K17)</f>
      </c>
      <c r="K15" s="77">
        <f>CONCATENATE(Général!L$3,Général!L17)</f>
      </c>
      <c r="L15" s="77">
        <f>CONCATENATE(Général!M$3,Général!M17)</f>
      </c>
      <c r="M15" s="77">
        <f>CONCATENATE(Général!N$3,Général!N17)</f>
      </c>
      <c r="N15" s="77">
        <f>CONCATENATE(Général!O$3,Général!O17)</f>
      </c>
      <c r="O15" s="77">
        <f>CONCATENATE(Général!P$3,Général!P17)</f>
      </c>
      <c r="P15" s="77">
        <f>CONCATENATE(Général!Q$3,Général!Q17)</f>
      </c>
      <c r="Q15" s="77">
        <f>CONCATENATE(Général!R$3,Général!R17)</f>
      </c>
      <c r="R15" s="77">
        <f>CONCATENATE(Général!S$3,Général!S17)</f>
      </c>
      <c r="S15" s="77">
        <f>CONCATENATE(Général!T$3,Général!T17)</f>
      </c>
      <c r="T15" s="77">
        <f>CONCATENATE(Général!U$3,Général!U17)</f>
      </c>
      <c r="U15" s="77">
        <f>CONCATENATE(Général!V$3,Général!V17)</f>
      </c>
      <c r="V15" s="77">
        <f>CONCATENATE(Général!W$3,Général!W17)</f>
      </c>
      <c r="W15" s="77">
        <f>CONCATENATE(Général!X$3,Général!X17)</f>
      </c>
      <c r="X15" s="77">
        <f>CONCATENATE(Général!Y$3,Général!Y17)</f>
      </c>
      <c r="Y15" s="77">
        <f>CONCATENATE(Général!Z$3,Général!Z17)</f>
      </c>
      <c r="Z15" s="77">
        <f>CONCATENATE(Général!AA$3,Général!AA17)</f>
      </c>
      <c r="AA15" s="77">
        <f>CONCATENATE(Général!AB$3,Général!AB17)</f>
      </c>
      <c r="AB15" s="77">
        <f>CONCATENATE(Général!AC$3,Général!AC17)</f>
      </c>
      <c r="AC15" s="77">
        <f>CONCATENATE(Général!AD$3,Général!AD17)</f>
      </c>
      <c r="AD15" s="77">
        <f>CONCATENATE(Général!AE$3,Général!AE17)</f>
      </c>
      <c r="AE15" s="77">
        <f>CONCATENATE(Général!AF$3,Général!AF17)</f>
      </c>
      <c r="AF15" s="77">
        <f>CONCATENATE(Général!AG$3,Général!AG17)</f>
      </c>
      <c r="AG15" s="77">
        <f>CONCATENATE(Général!AH$3,Général!AH17)</f>
      </c>
      <c r="AH15" s="77">
        <f>CONCATENATE(Général!AI$3,Général!AI17)</f>
      </c>
      <c r="AI15" s="77">
        <f>CONCATENATE(Général!AJ$3,Général!AJ17)</f>
      </c>
      <c r="AJ15" s="77">
        <f>CONCATENATE(Général!AK$3,Général!AK17)</f>
      </c>
      <c r="AK15" s="77">
        <f>CONCATENATE(Général!AL$3,Général!AL17)</f>
      </c>
      <c r="AL15" s="77">
        <f>CONCATENATE(Général!AM$3,Général!AM17)</f>
      </c>
      <c r="AM15" s="77">
        <f>CONCATENATE(Général!AN$3,Général!AN17)</f>
      </c>
      <c r="AN15" s="77">
        <f>CONCATENATE(Général!AO$3,Général!AO17)</f>
      </c>
      <c r="AO15" s="77">
        <f>CONCATENATE(Général!AP$3,Général!AP17)</f>
      </c>
      <c r="AP15" s="77">
        <f>CONCATENATE(Général!AQ$3,Général!AQ17)</f>
      </c>
      <c r="AQ15" s="77">
        <f>CONCATENATE(Général!AR$3,Général!AR17)</f>
      </c>
      <c r="AR15" s="77">
        <f>CONCATENATE(Général!AS$3,Général!AS17)</f>
      </c>
      <c r="AS15" s="77">
        <f>CONCATENATE(Général!AT$3,Général!AT17)</f>
      </c>
      <c r="AT15" s="77">
        <f>CONCATENATE(Général!AU$3,Général!AU17)</f>
      </c>
      <c r="AU15" s="77">
        <f>CONCATENATE(Général!AV$3,Général!AV17)</f>
      </c>
      <c r="AV15" s="77">
        <f>CONCATENATE(Général!AW$3,Général!AW17)</f>
      </c>
      <c r="AW15" s="77">
        <f>CONCATENATE(Général!AX$3,Général!AX17)</f>
      </c>
      <c r="AX15" s="77">
        <f>CONCATENATE(Général!AY$3,Général!AY17)</f>
      </c>
      <c r="AY15" s="77">
        <f>CONCATENATE(Général!AZ$3,Général!AZ17)</f>
      </c>
      <c r="AZ15" s="77">
        <f>CONCATENATE(Général!BA$3,Général!BA17)</f>
      </c>
      <c r="BA15" s="77">
        <f>CONCATENATE(Général!BB$3,Général!BB17)</f>
      </c>
      <c r="BB15" s="77">
        <f>CONCATENATE(Général!BC$3,Général!BC17)</f>
      </c>
      <c r="BC15" s="77">
        <f>CONCATENATE(Général!BD$3,Général!BD17)</f>
      </c>
      <c r="BD15" s="77">
        <f>CONCATENATE(Général!BE$3,Général!BE17)</f>
      </c>
      <c r="BE15" s="77">
        <f>CONCATENATE(Général!BF$3,Général!BF17)</f>
      </c>
      <c r="BF15" s="77">
        <f>CONCATENATE(Général!BG$3,Général!BG17)</f>
      </c>
      <c r="BG15" s="77">
        <f>CONCATENATE(Général!BH$3,Général!BH17)</f>
      </c>
      <c r="BH15" s="77">
        <f>CONCATENATE(Général!BI$3,Général!BI17)</f>
      </c>
      <c r="BI15" s="77">
        <f>CONCATENATE(Général!BJ$3,Général!BJ17)</f>
      </c>
      <c r="BJ15" s="77">
        <f>CONCATENATE(Général!BK$3,Général!BK17)</f>
      </c>
      <c r="BK15" s="77">
        <f>CONCATENATE(Général!BL$3,Général!BL17)</f>
      </c>
      <c r="BL15" s="77">
        <f>CONCATENATE(Général!BM$3,Général!BM17)</f>
      </c>
      <c r="BM15" s="77">
        <f>CONCATENATE(Général!BN$3,Général!BN17)</f>
      </c>
      <c r="BN15" s="77">
        <f>CONCATENATE(Général!BO$3,Général!BO17)</f>
      </c>
      <c r="BO15" s="77">
        <f>CONCATENATE(Général!BP$3,Général!BP17)</f>
      </c>
      <c r="BP15" s="77">
        <f>CONCATENATE(Général!BQ$3,Général!BQ17)</f>
      </c>
      <c r="BQ15" s="77">
        <f>CONCATENATE(Général!BR$3,Général!BR17)</f>
      </c>
      <c r="BR15" s="77">
        <f>CONCATENATE(Général!BS$3,Général!BS17)</f>
      </c>
      <c r="BS15" s="77">
        <f>CONCATENATE(Général!BT$3,Général!BT17)</f>
      </c>
      <c r="BT15" s="77">
        <f>CONCATENATE(Général!BU$3,Général!BU17)</f>
      </c>
      <c r="BU15" s="77">
        <f>CONCATENATE(Général!BV$3,Général!BV17)</f>
      </c>
      <c r="BV15" s="77">
        <f>CONCATENATE(Général!BW$3,Général!BW17)</f>
      </c>
      <c r="BW15" s="77">
        <f>CONCATENATE(Général!BX$3,Général!BX17)</f>
      </c>
      <c r="BX15" s="77">
        <f>CONCATENATE(Général!BY$3,Général!BY17)</f>
      </c>
      <c r="BY15" s="77">
        <f>CONCATENATE(Général!BZ$3,Général!BZ17)</f>
      </c>
      <c r="BZ15" s="77">
        <f>CONCATENATE(Général!CA$3,Général!CA17)</f>
      </c>
      <c r="CA15" s="77">
        <f>CONCATENATE(Général!CB$3,Général!CB17)</f>
      </c>
      <c r="CB15" s="77">
        <f>CONCATENATE(Général!CC$3,Général!CC17)</f>
      </c>
      <c r="CC15" s="77">
        <f>CONCATENATE(Général!CD$3,Général!CD17)</f>
      </c>
      <c r="CD15" s="77">
        <f>CONCATENATE(Général!CE$3,Général!CE17)</f>
      </c>
      <c r="CE15" s="77">
        <f>CONCATENATE(Général!CF$3,Général!CF17)</f>
      </c>
      <c r="CF15" s="77">
        <f>CONCATENATE(Général!CG$3,Général!CG17)</f>
      </c>
      <c r="CG15" s="77">
        <f>CONCATENATE(Général!CH$3,Général!CH17)</f>
      </c>
      <c r="CH15" s="77">
        <f>CONCATENATE(Général!CI$3,Général!CI17)</f>
      </c>
      <c r="CI15" s="77">
        <f>CONCATENATE(Général!CJ$3,Général!CJ17)</f>
      </c>
      <c r="CJ15" s="77">
        <f>CONCATENATE(Général!CK$3,Général!CK17)</f>
      </c>
      <c r="CK15" s="77">
        <f>CONCATENATE(Général!CL$3,Général!CL17)</f>
      </c>
      <c r="CL15" s="77">
        <f>CONCATENATE(Général!CM$3,Général!CM17)</f>
      </c>
      <c r="CM15" s="77">
        <f>CONCATENATE(Général!CN$3,Général!CN17)</f>
      </c>
      <c r="CN15" s="77">
        <f>CONCATENATE(Général!CO$3,Général!CO17)</f>
      </c>
      <c r="CO15" s="77">
        <f>CONCATENATE(Général!CP$3,Général!CP17)</f>
      </c>
      <c r="CP15" s="77">
        <f>CONCATENATE(Général!CQ$3,Général!CQ17)</f>
      </c>
      <c r="CQ15" s="77">
        <f>CONCATENATE(Général!CR$3,Général!CR17)</f>
      </c>
      <c r="CR15" s="77">
        <f>CONCATENATE(Général!CS$3,Général!CS17)</f>
      </c>
      <c r="CS15" s="77">
        <f>CONCATENATE(Général!CT$3,Général!CT17)</f>
      </c>
      <c r="CT15" s="77">
        <f>CONCATENATE(Général!CU$3,Général!CU17)</f>
      </c>
      <c r="CU15" s="77">
        <f>CONCATENATE(Général!CV$3,Général!CV17)</f>
      </c>
      <c r="CV15" s="77">
        <f>CONCATENATE(Général!CW$3,Général!CW17)</f>
      </c>
      <c r="CW15" s="77">
        <f>CONCATENATE(Général!CX$3,Général!CX17)</f>
      </c>
      <c r="CY15" s="69">
        <f t="shared" si="12"/>
        <v>0</v>
      </c>
      <c r="CZ15" s="69">
        <f t="shared" si="0"/>
        <v>0</v>
      </c>
      <c r="DA15" s="69">
        <f t="shared" si="0"/>
        <v>0</v>
      </c>
      <c r="DB15" s="69">
        <f t="shared" si="0"/>
        <v>0</v>
      </c>
      <c r="DC15" s="69">
        <f t="shared" si="0"/>
        <v>0</v>
      </c>
      <c r="DD15" s="69">
        <v>26</v>
      </c>
      <c r="DE15" s="69">
        <f t="shared" si="1"/>
        <v>0</v>
      </c>
      <c r="DF15" s="78">
        <f>IF(DE15=0,"",HLOOKUP(DE15,CY15:DC$40,DD15,FALSE))</f>
      </c>
      <c r="DG15" s="69">
        <f t="shared" si="25"/>
        <v>0</v>
      </c>
      <c r="DH15" s="69">
        <f t="shared" si="25"/>
        <v>0</v>
      </c>
      <c r="DI15" s="69">
        <f t="shared" si="25"/>
        <v>0</v>
      </c>
      <c r="DJ15" s="69">
        <f t="shared" si="25"/>
        <v>0</v>
      </c>
      <c r="DK15" s="69">
        <f t="shared" si="25"/>
        <v>0</v>
      </c>
      <c r="DL15" s="69">
        <v>26</v>
      </c>
      <c r="DM15" s="69">
        <f t="shared" si="3"/>
        <v>0</v>
      </c>
      <c r="DN15" s="78">
        <f>IF(DM15=0,"",HLOOKUP(DM15,DG15:DK$40,DL15,FALSE))</f>
      </c>
      <c r="DO15" s="69">
        <f t="shared" si="26"/>
        <v>0</v>
      </c>
      <c r="DP15" s="69">
        <f t="shared" si="26"/>
        <v>0</v>
      </c>
      <c r="DQ15" s="69">
        <f t="shared" si="26"/>
        <v>0</v>
      </c>
      <c r="DR15" s="69">
        <f t="shared" si="26"/>
        <v>0</v>
      </c>
      <c r="DS15" s="69">
        <f t="shared" si="26"/>
        <v>0</v>
      </c>
      <c r="DT15" s="69">
        <v>26</v>
      </c>
      <c r="DU15" s="69">
        <f t="shared" si="5"/>
        <v>0</v>
      </c>
      <c r="DV15" s="78">
        <f>IF(DU15=0,"",HLOOKUP(DU15,DO15:DS$40,DT15,FALSE))</f>
      </c>
      <c r="DW15" s="69">
        <f t="shared" si="27"/>
        <v>0</v>
      </c>
      <c r="DX15" s="69">
        <f t="shared" si="27"/>
        <v>0</v>
      </c>
      <c r="DY15" s="69">
        <f t="shared" si="27"/>
        <v>0</v>
      </c>
      <c r="DZ15" s="69">
        <f t="shared" si="27"/>
        <v>0</v>
      </c>
      <c r="EA15" s="69">
        <f t="shared" si="27"/>
        <v>0</v>
      </c>
      <c r="EB15" s="69">
        <v>26</v>
      </c>
      <c r="EC15" s="69">
        <f t="shared" si="7"/>
        <v>0</v>
      </c>
      <c r="ED15" s="78">
        <f>IF(EC15=0,"",HLOOKUP(EC15,DW15:EA$40,EB15,FALSE))</f>
      </c>
      <c r="EE15" s="69">
        <f t="shared" si="28"/>
        <v>0</v>
      </c>
      <c r="EF15" s="69">
        <f t="shared" si="28"/>
        <v>0</v>
      </c>
      <c r="EG15" s="69">
        <f t="shared" si="28"/>
        <v>0</v>
      </c>
      <c r="EH15" s="69">
        <f t="shared" si="28"/>
        <v>0</v>
      </c>
      <c r="EI15" s="69">
        <f t="shared" si="28"/>
        <v>0</v>
      </c>
      <c r="EJ15" s="69">
        <v>26</v>
      </c>
      <c r="EK15" s="69">
        <f t="shared" si="9"/>
        <v>0</v>
      </c>
      <c r="EL15" s="78">
        <f>IF(EK15=0,"",HLOOKUP(EK15,EE15:EI$40,EJ15,FALSE))</f>
      </c>
      <c r="EM15" s="69">
        <f t="shared" si="29"/>
        <v>0</v>
      </c>
      <c r="EN15" s="69">
        <f t="shared" si="29"/>
        <v>0</v>
      </c>
      <c r="EO15" s="69">
        <f t="shared" si="29"/>
        <v>0</v>
      </c>
      <c r="EP15" s="69">
        <f t="shared" si="29"/>
        <v>0</v>
      </c>
      <c r="EQ15" s="69">
        <f t="shared" si="29"/>
        <v>0</v>
      </c>
      <c r="ER15" s="69">
        <v>26</v>
      </c>
      <c r="ES15" s="69">
        <f t="shared" si="22"/>
        <v>0</v>
      </c>
      <c r="ET15" s="78">
        <f>IF(ES15=0,"",HLOOKUP(ES15,EM15:EQ$40,ER15,FALSE))</f>
      </c>
      <c r="EU15" s="69">
        <f t="shared" si="30"/>
        <v>0</v>
      </c>
      <c r="EV15" s="69">
        <f t="shared" si="30"/>
        <v>0</v>
      </c>
      <c r="EW15" s="69">
        <f t="shared" si="30"/>
        <v>0</v>
      </c>
      <c r="EX15" s="69">
        <f t="shared" si="30"/>
        <v>0</v>
      </c>
      <c r="EY15" s="69">
        <f t="shared" si="30"/>
        <v>0</v>
      </c>
      <c r="EZ15" s="69">
        <v>26</v>
      </c>
      <c r="FA15" s="69">
        <f t="shared" si="23"/>
        <v>0</v>
      </c>
      <c r="FB15" s="78">
        <f>IF(FA15=0,"",HLOOKUP(FA15,EU15:EY$40,EZ15,FALSE))</f>
      </c>
      <c r="FC15" s="69">
        <f>COUNTIF(Général!$C17:$CX17,FC$1)</f>
        <v>0</v>
      </c>
      <c r="FD15" s="69">
        <f>COUNTIF(Général!$C17:$CX17,FD$1)</f>
        <v>0</v>
      </c>
      <c r="FE15" s="69">
        <f>COUNTIF(Général!$C17:$CX17,FE$1)</f>
        <v>0</v>
      </c>
      <c r="FF15" s="69">
        <f>COUNTIF(Général!$C17:$CX17,FF$1)</f>
        <v>0</v>
      </c>
      <c r="FG15" s="69">
        <f>COUNTIF(Général!$C17:$CX17,FG$1)</f>
        <v>0</v>
      </c>
      <c r="FH15" s="69">
        <v>26</v>
      </c>
      <c r="FI15" s="69">
        <f t="shared" si="24"/>
        <v>0</v>
      </c>
      <c r="FJ15" s="119">
        <f>IF(FI15&lt;1,"",HLOOKUP(FI15,FC15:FG$40,FH15,FALSE))</f>
      </c>
      <c r="FK15" s="117">
        <f t="shared" si="13"/>
        <v>5</v>
      </c>
      <c r="FL15" s="79" t="str">
        <f t="shared" si="14"/>
        <v>Non concerné</v>
      </c>
      <c r="FM15" s="117" t="str">
        <f t="shared" si="15"/>
        <v>1</v>
      </c>
      <c r="FN15" s="117" t="str">
        <f t="shared" si="16"/>
        <v>10</v>
      </c>
      <c r="FO15" s="117" t="str">
        <f t="shared" si="17"/>
        <v>100</v>
      </c>
      <c r="FP15" s="117" t="str">
        <f t="shared" si="18"/>
        <v>1000</v>
      </c>
      <c r="FQ15" s="117" t="str">
        <f t="shared" si="19"/>
        <v>10000</v>
      </c>
      <c r="FR15" s="117">
        <f t="shared" si="20"/>
        <v>2222.2</v>
      </c>
      <c r="FS15" s="85" t="str">
        <f t="shared" si="21"/>
        <v>Non concerné</v>
      </c>
    </row>
    <row r="16" spans="1:175" ht="15">
      <c r="A16" s="80" t="s">
        <v>99</v>
      </c>
      <c r="B16" s="77">
        <f>CONCATENATE(Général!C$3,Général!C18)</f>
      </c>
      <c r="C16" s="77">
        <f>CONCATENATE(Général!D$3,Général!D18)</f>
      </c>
      <c r="D16" s="77">
        <f>CONCATENATE(Général!E$3,Général!E18)</f>
      </c>
      <c r="E16" s="77">
        <f>CONCATENATE(Général!F$3,Général!F18)</f>
      </c>
      <c r="F16" s="77">
        <f>CONCATENATE(Général!G$3,Général!G18)</f>
      </c>
      <c r="G16" s="77">
        <f>CONCATENATE(Général!H$3,Général!H18)</f>
      </c>
      <c r="H16" s="77">
        <f>CONCATENATE(Général!I$3,Général!I18)</f>
      </c>
      <c r="I16" s="77">
        <f>CONCATENATE(Général!J$3,Général!J18)</f>
      </c>
      <c r="J16" s="77">
        <f>CONCATENATE(Général!K$3,Général!K18)</f>
      </c>
      <c r="K16" s="77">
        <f>CONCATENATE(Général!L$3,Général!L18)</f>
      </c>
      <c r="L16" s="77">
        <f>CONCATENATE(Général!M$3,Général!M18)</f>
      </c>
      <c r="M16" s="77">
        <f>CONCATENATE(Général!N$3,Général!N18)</f>
      </c>
      <c r="N16" s="77">
        <f>CONCATENATE(Général!O$3,Général!O18)</f>
      </c>
      <c r="O16" s="77">
        <f>CONCATENATE(Général!P$3,Général!P18)</f>
      </c>
      <c r="P16" s="77">
        <f>CONCATENATE(Général!Q$3,Général!Q18)</f>
      </c>
      <c r="Q16" s="77">
        <f>CONCATENATE(Général!R$3,Général!R18)</f>
      </c>
      <c r="R16" s="77">
        <f>CONCATENATE(Général!S$3,Général!S18)</f>
      </c>
      <c r="S16" s="77">
        <f>CONCATENATE(Général!T$3,Général!T18)</f>
      </c>
      <c r="T16" s="77">
        <f>CONCATENATE(Général!U$3,Général!U18)</f>
      </c>
      <c r="U16" s="77">
        <f>CONCATENATE(Général!V$3,Général!V18)</f>
      </c>
      <c r="V16" s="77">
        <f>CONCATENATE(Général!W$3,Général!W18)</f>
      </c>
      <c r="W16" s="77">
        <f>CONCATENATE(Général!X$3,Général!X18)</f>
      </c>
      <c r="X16" s="77">
        <f>CONCATENATE(Général!Y$3,Général!Y18)</f>
      </c>
      <c r="Y16" s="77">
        <f>CONCATENATE(Général!Z$3,Général!Z18)</f>
      </c>
      <c r="Z16" s="77">
        <f>CONCATENATE(Général!AA$3,Général!AA18)</f>
      </c>
      <c r="AA16" s="77">
        <f>CONCATENATE(Général!AB$3,Général!AB18)</f>
      </c>
      <c r="AB16" s="77">
        <f>CONCATENATE(Général!AC$3,Général!AC18)</f>
      </c>
      <c r="AC16" s="77">
        <f>CONCATENATE(Général!AD$3,Général!AD18)</f>
      </c>
      <c r="AD16" s="77">
        <f>CONCATENATE(Général!AE$3,Général!AE18)</f>
      </c>
      <c r="AE16" s="77">
        <f>CONCATENATE(Général!AF$3,Général!AF18)</f>
      </c>
      <c r="AF16" s="77">
        <f>CONCATENATE(Général!AG$3,Général!AG18)</f>
      </c>
      <c r="AG16" s="77">
        <f>CONCATENATE(Général!AH$3,Général!AH18)</f>
      </c>
      <c r="AH16" s="77">
        <f>CONCATENATE(Général!AI$3,Général!AI18)</f>
      </c>
      <c r="AI16" s="77">
        <f>CONCATENATE(Général!AJ$3,Général!AJ18)</f>
      </c>
      <c r="AJ16" s="77">
        <f>CONCATENATE(Général!AK$3,Général!AK18)</f>
      </c>
      <c r="AK16" s="77">
        <f>CONCATENATE(Général!AL$3,Général!AL18)</f>
      </c>
      <c r="AL16" s="77">
        <f>CONCATENATE(Général!AM$3,Général!AM18)</f>
      </c>
      <c r="AM16" s="77">
        <f>CONCATENATE(Général!AN$3,Général!AN18)</f>
      </c>
      <c r="AN16" s="77">
        <f>CONCATENATE(Général!AO$3,Général!AO18)</f>
      </c>
      <c r="AO16" s="77">
        <f>CONCATENATE(Général!AP$3,Général!AP18)</f>
      </c>
      <c r="AP16" s="77">
        <f>CONCATENATE(Général!AQ$3,Général!AQ18)</f>
      </c>
      <c r="AQ16" s="77">
        <f>CONCATENATE(Général!AR$3,Général!AR18)</f>
      </c>
      <c r="AR16" s="77">
        <f>CONCATENATE(Général!AS$3,Général!AS18)</f>
      </c>
      <c r="AS16" s="77">
        <f>CONCATENATE(Général!AT$3,Général!AT18)</f>
      </c>
      <c r="AT16" s="77">
        <f>CONCATENATE(Général!AU$3,Général!AU18)</f>
      </c>
      <c r="AU16" s="77">
        <f>CONCATENATE(Général!AV$3,Général!AV18)</f>
      </c>
      <c r="AV16" s="77">
        <f>CONCATENATE(Général!AW$3,Général!AW18)</f>
      </c>
      <c r="AW16" s="77">
        <f>CONCATENATE(Général!AX$3,Général!AX18)</f>
      </c>
      <c r="AX16" s="77">
        <f>CONCATENATE(Général!AY$3,Général!AY18)</f>
      </c>
      <c r="AY16" s="77">
        <f>CONCATENATE(Général!AZ$3,Général!AZ18)</f>
      </c>
      <c r="AZ16" s="77">
        <f>CONCATENATE(Général!BA$3,Général!BA18)</f>
      </c>
      <c r="BA16" s="77">
        <f>CONCATENATE(Général!BB$3,Général!BB18)</f>
      </c>
      <c r="BB16" s="77">
        <f>CONCATENATE(Général!BC$3,Général!BC18)</f>
      </c>
      <c r="BC16" s="77">
        <f>CONCATENATE(Général!BD$3,Général!BD18)</f>
      </c>
      <c r="BD16" s="77">
        <f>CONCATENATE(Général!BE$3,Général!BE18)</f>
      </c>
      <c r="BE16" s="77">
        <f>CONCATENATE(Général!BF$3,Général!BF18)</f>
      </c>
      <c r="BF16" s="77">
        <f>CONCATENATE(Général!BG$3,Général!BG18)</f>
      </c>
      <c r="BG16" s="77">
        <f>CONCATENATE(Général!BH$3,Général!BH18)</f>
      </c>
      <c r="BH16" s="77">
        <f>CONCATENATE(Général!BI$3,Général!BI18)</f>
      </c>
      <c r="BI16" s="77">
        <f>CONCATENATE(Général!BJ$3,Général!BJ18)</f>
      </c>
      <c r="BJ16" s="77">
        <f>CONCATENATE(Général!BK$3,Général!BK18)</f>
      </c>
      <c r="BK16" s="77">
        <f>CONCATENATE(Général!BL$3,Général!BL18)</f>
      </c>
      <c r="BL16" s="77">
        <f>CONCATENATE(Général!BM$3,Général!BM18)</f>
      </c>
      <c r="BM16" s="77">
        <f>CONCATENATE(Général!BN$3,Général!BN18)</f>
      </c>
      <c r="BN16" s="77">
        <f>CONCATENATE(Général!BO$3,Général!BO18)</f>
      </c>
      <c r="BO16" s="77">
        <f>CONCATENATE(Général!BP$3,Général!BP18)</f>
      </c>
      <c r="BP16" s="77">
        <f>CONCATENATE(Général!BQ$3,Général!BQ18)</f>
      </c>
      <c r="BQ16" s="77">
        <f>CONCATENATE(Général!BR$3,Général!BR18)</f>
      </c>
      <c r="BR16" s="77">
        <f>CONCATENATE(Général!BS$3,Général!BS18)</f>
      </c>
      <c r="BS16" s="77">
        <f>CONCATENATE(Général!BT$3,Général!BT18)</f>
      </c>
      <c r="BT16" s="77">
        <f>CONCATENATE(Général!BU$3,Général!BU18)</f>
      </c>
      <c r="BU16" s="77">
        <f>CONCATENATE(Général!BV$3,Général!BV18)</f>
      </c>
      <c r="BV16" s="77">
        <f>CONCATENATE(Général!BW$3,Général!BW18)</f>
      </c>
      <c r="BW16" s="77">
        <f>CONCATENATE(Général!BX$3,Général!BX18)</f>
      </c>
      <c r="BX16" s="77">
        <f>CONCATENATE(Général!BY$3,Général!BY18)</f>
      </c>
      <c r="BY16" s="77">
        <f>CONCATENATE(Général!BZ$3,Général!BZ18)</f>
      </c>
      <c r="BZ16" s="77">
        <f>CONCATENATE(Général!CA$3,Général!CA18)</f>
      </c>
      <c r="CA16" s="77">
        <f>CONCATENATE(Général!CB$3,Général!CB18)</f>
      </c>
      <c r="CB16" s="77">
        <f>CONCATENATE(Général!CC$3,Général!CC18)</f>
      </c>
      <c r="CC16" s="77">
        <f>CONCATENATE(Général!CD$3,Général!CD18)</f>
      </c>
      <c r="CD16" s="77">
        <f>CONCATENATE(Général!CE$3,Général!CE18)</f>
      </c>
      <c r="CE16" s="77">
        <f>CONCATENATE(Général!CF$3,Général!CF18)</f>
      </c>
      <c r="CF16" s="77">
        <f>CONCATENATE(Général!CG$3,Général!CG18)</f>
      </c>
      <c r="CG16" s="77">
        <f>CONCATENATE(Général!CH$3,Général!CH18)</f>
      </c>
      <c r="CH16" s="77">
        <f>CONCATENATE(Général!CI$3,Général!CI18)</f>
      </c>
      <c r="CI16" s="77">
        <f>CONCATENATE(Général!CJ$3,Général!CJ18)</f>
      </c>
      <c r="CJ16" s="77">
        <f>CONCATENATE(Général!CK$3,Général!CK18)</f>
      </c>
      <c r="CK16" s="77">
        <f>CONCATENATE(Général!CL$3,Général!CL18)</f>
      </c>
      <c r="CL16" s="77">
        <f>CONCATENATE(Général!CM$3,Général!CM18)</f>
      </c>
      <c r="CM16" s="77">
        <f>CONCATENATE(Général!CN$3,Général!CN18)</f>
      </c>
      <c r="CN16" s="77">
        <f>CONCATENATE(Général!CO$3,Général!CO18)</f>
      </c>
      <c r="CO16" s="77">
        <f>CONCATENATE(Général!CP$3,Général!CP18)</f>
      </c>
      <c r="CP16" s="77">
        <f>CONCATENATE(Général!CQ$3,Général!CQ18)</f>
      </c>
      <c r="CQ16" s="77">
        <f>CONCATENATE(Général!CR$3,Général!CR18)</f>
      </c>
      <c r="CR16" s="77">
        <f>CONCATENATE(Général!CS$3,Général!CS18)</f>
      </c>
      <c r="CS16" s="77">
        <f>CONCATENATE(Général!CT$3,Général!CT18)</f>
      </c>
      <c r="CT16" s="77">
        <f>CONCATENATE(Général!CU$3,Général!CU18)</f>
      </c>
      <c r="CU16" s="77">
        <f>CONCATENATE(Général!CV$3,Général!CV18)</f>
      </c>
      <c r="CV16" s="77">
        <f>CONCATENATE(Général!CW$3,Général!CW18)</f>
      </c>
      <c r="CW16" s="77">
        <f>CONCATENATE(Général!CX$3,Général!CX18)</f>
      </c>
      <c r="CY16" s="69">
        <f t="shared" si="12"/>
        <v>0</v>
      </c>
      <c r="CZ16" s="69">
        <f t="shared" si="0"/>
        <v>0</v>
      </c>
      <c r="DA16" s="69">
        <f t="shared" si="0"/>
        <v>0</v>
      </c>
      <c r="DB16" s="69">
        <f t="shared" si="0"/>
        <v>0</v>
      </c>
      <c r="DC16" s="69">
        <f t="shared" si="0"/>
        <v>0</v>
      </c>
      <c r="DD16" s="69">
        <v>25</v>
      </c>
      <c r="DE16" s="69">
        <f t="shared" si="1"/>
        <v>0</v>
      </c>
      <c r="DF16" s="78">
        <f>IF(DE16=0,"",HLOOKUP(DE16,CY16:DC$40,DD16,FALSE))</f>
      </c>
      <c r="DG16" s="69">
        <f t="shared" si="25"/>
        <v>0</v>
      </c>
      <c r="DH16" s="69">
        <f t="shared" si="25"/>
        <v>0</v>
      </c>
      <c r="DI16" s="69">
        <f t="shared" si="25"/>
        <v>0</v>
      </c>
      <c r="DJ16" s="69">
        <f t="shared" si="25"/>
        <v>0</v>
      </c>
      <c r="DK16" s="69">
        <f t="shared" si="25"/>
        <v>0</v>
      </c>
      <c r="DL16" s="69">
        <v>25</v>
      </c>
      <c r="DM16" s="69">
        <f t="shared" si="3"/>
        <v>0</v>
      </c>
      <c r="DN16" s="78">
        <f>IF(DM16=0,"",HLOOKUP(DM16,DG16:DK$40,DL16,FALSE))</f>
      </c>
      <c r="DO16" s="69">
        <f t="shared" si="26"/>
        <v>0</v>
      </c>
      <c r="DP16" s="69">
        <f t="shared" si="26"/>
        <v>0</v>
      </c>
      <c r="DQ16" s="69">
        <f t="shared" si="26"/>
        <v>0</v>
      </c>
      <c r="DR16" s="69">
        <f t="shared" si="26"/>
        <v>0</v>
      </c>
      <c r="DS16" s="69">
        <f t="shared" si="26"/>
        <v>0</v>
      </c>
      <c r="DT16" s="69">
        <v>25</v>
      </c>
      <c r="DU16" s="69">
        <f t="shared" si="5"/>
        <v>0</v>
      </c>
      <c r="DV16" s="78">
        <f>IF(DU16=0,"",HLOOKUP(DU16,DO16:DS$40,DT16,FALSE))</f>
      </c>
      <c r="DW16" s="69">
        <f t="shared" si="27"/>
        <v>0</v>
      </c>
      <c r="DX16" s="69">
        <f t="shared" si="27"/>
        <v>0</v>
      </c>
      <c r="DY16" s="69">
        <f t="shared" si="27"/>
        <v>0</v>
      </c>
      <c r="DZ16" s="69">
        <f t="shared" si="27"/>
        <v>0</v>
      </c>
      <c r="EA16" s="69">
        <f t="shared" si="27"/>
        <v>0</v>
      </c>
      <c r="EB16" s="69">
        <v>25</v>
      </c>
      <c r="EC16" s="69">
        <f t="shared" si="7"/>
        <v>0</v>
      </c>
      <c r="ED16" s="78">
        <f>IF(EC16=0,"",HLOOKUP(EC16,DW16:EA$40,EB16,FALSE))</f>
      </c>
      <c r="EE16" s="69">
        <f t="shared" si="28"/>
        <v>0</v>
      </c>
      <c r="EF16" s="69">
        <f t="shared" si="28"/>
        <v>0</v>
      </c>
      <c r="EG16" s="69">
        <f t="shared" si="28"/>
        <v>0</v>
      </c>
      <c r="EH16" s="69">
        <f t="shared" si="28"/>
        <v>0</v>
      </c>
      <c r="EI16" s="69">
        <f t="shared" si="28"/>
        <v>0</v>
      </c>
      <c r="EJ16" s="69">
        <v>25</v>
      </c>
      <c r="EK16" s="69">
        <f t="shared" si="9"/>
        <v>0</v>
      </c>
      <c r="EL16" s="78">
        <f>IF(EK16=0,"",HLOOKUP(EK16,EE16:EI$40,EJ16,FALSE))</f>
      </c>
      <c r="EM16" s="69">
        <f t="shared" si="29"/>
        <v>0</v>
      </c>
      <c r="EN16" s="69">
        <f t="shared" si="29"/>
        <v>0</v>
      </c>
      <c r="EO16" s="69">
        <f t="shared" si="29"/>
        <v>0</v>
      </c>
      <c r="EP16" s="69">
        <f t="shared" si="29"/>
        <v>0</v>
      </c>
      <c r="EQ16" s="69">
        <f t="shared" si="29"/>
        <v>0</v>
      </c>
      <c r="ER16" s="69">
        <v>25</v>
      </c>
      <c r="ES16" s="69">
        <f t="shared" si="22"/>
        <v>0</v>
      </c>
      <c r="ET16" s="78">
        <f>IF(ES16=0,"",HLOOKUP(ES16,EM16:EQ$40,ER16,FALSE))</f>
      </c>
      <c r="EU16" s="69">
        <f t="shared" si="30"/>
        <v>0</v>
      </c>
      <c r="EV16" s="69">
        <f t="shared" si="30"/>
        <v>0</v>
      </c>
      <c r="EW16" s="69">
        <f t="shared" si="30"/>
        <v>0</v>
      </c>
      <c r="EX16" s="69">
        <f t="shared" si="30"/>
        <v>0</v>
      </c>
      <c r="EY16" s="69">
        <f t="shared" si="30"/>
        <v>0</v>
      </c>
      <c r="EZ16" s="69">
        <v>25</v>
      </c>
      <c r="FA16" s="69">
        <f t="shared" si="23"/>
        <v>0</v>
      </c>
      <c r="FB16" s="78">
        <f>IF(FA16=0,"",HLOOKUP(FA16,EU16:EY$40,EZ16,FALSE))</f>
      </c>
      <c r="FC16" s="69">
        <f>COUNTIF(Général!$C18:$CX18,FC$1)</f>
        <v>0</v>
      </c>
      <c r="FD16" s="69">
        <f>COUNTIF(Général!$C18:$CX18,FD$1)</f>
        <v>0</v>
      </c>
      <c r="FE16" s="69">
        <f>COUNTIF(Général!$C18:$CX18,FE$1)</f>
        <v>0</v>
      </c>
      <c r="FF16" s="69">
        <f>COUNTIF(Général!$C18:$CX18,FF$1)</f>
        <v>0</v>
      </c>
      <c r="FG16" s="69">
        <f>COUNTIF(Général!$C18:$CX18,FG$1)</f>
        <v>0</v>
      </c>
      <c r="FH16" s="69">
        <v>25</v>
      </c>
      <c r="FI16" s="69">
        <f t="shared" si="24"/>
        <v>0</v>
      </c>
      <c r="FJ16" s="119">
        <f>IF(FI16&lt;1,"",HLOOKUP(FI16,FC16:FG$40,FH16,FALSE))</f>
      </c>
      <c r="FK16" s="117">
        <f t="shared" si="13"/>
        <v>5</v>
      </c>
      <c r="FL16" s="79" t="str">
        <f t="shared" si="14"/>
        <v>Non concerné</v>
      </c>
      <c r="FM16" s="117" t="str">
        <f t="shared" si="15"/>
        <v>1</v>
      </c>
      <c r="FN16" s="117" t="str">
        <f t="shared" si="16"/>
        <v>10</v>
      </c>
      <c r="FO16" s="117" t="str">
        <f t="shared" si="17"/>
        <v>100</v>
      </c>
      <c r="FP16" s="117" t="str">
        <f t="shared" si="18"/>
        <v>1000</v>
      </c>
      <c r="FQ16" s="117" t="str">
        <f t="shared" si="19"/>
        <v>10000</v>
      </c>
      <c r="FR16" s="117">
        <f t="shared" si="20"/>
        <v>2222.2</v>
      </c>
      <c r="FS16" s="85" t="str">
        <f t="shared" si="21"/>
        <v>Non concerné</v>
      </c>
    </row>
    <row r="17" spans="1:175" ht="15">
      <c r="A17" s="80" t="s">
        <v>100</v>
      </c>
      <c r="B17" s="77">
        <f>CONCATENATE(Général!C$3,Général!C19)</f>
      </c>
      <c r="C17" s="77">
        <f>CONCATENATE(Général!D$3,Général!D19)</f>
      </c>
      <c r="D17" s="77">
        <f>CONCATENATE(Général!E$3,Général!E19)</f>
      </c>
      <c r="E17" s="77">
        <f>CONCATENATE(Général!F$3,Général!F19)</f>
      </c>
      <c r="F17" s="77">
        <f>CONCATENATE(Général!G$3,Général!G19)</f>
      </c>
      <c r="G17" s="77">
        <f>CONCATENATE(Général!H$3,Général!H19)</f>
      </c>
      <c r="H17" s="77">
        <f>CONCATENATE(Général!I$3,Général!I19)</f>
      </c>
      <c r="I17" s="77">
        <f>CONCATENATE(Général!J$3,Général!J19)</f>
      </c>
      <c r="J17" s="77">
        <f>CONCATENATE(Général!K$3,Général!K19)</f>
      </c>
      <c r="K17" s="77">
        <f>CONCATENATE(Général!L$3,Général!L19)</f>
      </c>
      <c r="L17" s="77">
        <f>CONCATENATE(Général!M$3,Général!M19)</f>
      </c>
      <c r="M17" s="77">
        <f>CONCATENATE(Général!N$3,Général!N19)</f>
      </c>
      <c r="N17" s="77">
        <f>CONCATENATE(Général!O$3,Général!O19)</f>
      </c>
      <c r="O17" s="77">
        <f>CONCATENATE(Général!P$3,Général!P19)</f>
      </c>
      <c r="P17" s="77">
        <f>CONCATENATE(Général!Q$3,Général!Q19)</f>
      </c>
      <c r="Q17" s="77">
        <f>CONCATENATE(Général!R$3,Général!R19)</f>
      </c>
      <c r="R17" s="77">
        <f>CONCATENATE(Général!S$3,Général!S19)</f>
      </c>
      <c r="S17" s="77">
        <f>CONCATENATE(Général!T$3,Général!T19)</f>
      </c>
      <c r="T17" s="77">
        <f>CONCATENATE(Général!U$3,Général!U19)</f>
      </c>
      <c r="U17" s="77">
        <f>CONCATENATE(Général!V$3,Général!V19)</f>
      </c>
      <c r="V17" s="77">
        <f>CONCATENATE(Général!W$3,Général!W19)</f>
      </c>
      <c r="W17" s="77">
        <f>CONCATENATE(Général!X$3,Général!X19)</f>
      </c>
      <c r="X17" s="77">
        <f>CONCATENATE(Général!Y$3,Général!Y19)</f>
      </c>
      <c r="Y17" s="77">
        <f>CONCATENATE(Général!Z$3,Général!Z19)</f>
      </c>
      <c r="Z17" s="77">
        <f>CONCATENATE(Général!AA$3,Général!AA19)</f>
      </c>
      <c r="AA17" s="77">
        <f>CONCATENATE(Général!AB$3,Général!AB19)</f>
      </c>
      <c r="AB17" s="77">
        <f>CONCATENATE(Général!AC$3,Général!AC19)</f>
      </c>
      <c r="AC17" s="77">
        <f>CONCATENATE(Général!AD$3,Général!AD19)</f>
      </c>
      <c r="AD17" s="77">
        <f>CONCATENATE(Général!AE$3,Général!AE19)</f>
      </c>
      <c r="AE17" s="77">
        <f>CONCATENATE(Général!AF$3,Général!AF19)</f>
      </c>
      <c r="AF17" s="77">
        <f>CONCATENATE(Général!AG$3,Général!AG19)</f>
      </c>
      <c r="AG17" s="77">
        <f>CONCATENATE(Général!AH$3,Général!AH19)</f>
      </c>
      <c r="AH17" s="77">
        <f>CONCATENATE(Général!AI$3,Général!AI19)</f>
      </c>
      <c r="AI17" s="77">
        <f>CONCATENATE(Général!AJ$3,Général!AJ19)</f>
      </c>
      <c r="AJ17" s="77">
        <f>CONCATENATE(Général!AK$3,Général!AK19)</f>
      </c>
      <c r="AK17" s="77">
        <f>CONCATENATE(Général!AL$3,Général!AL19)</f>
      </c>
      <c r="AL17" s="77">
        <f>CONCATENATE(Général!AM$3,Général!AM19)</f>
      </c>
      <c r="AM17" s="77">
        <f>CONCATENATE(Général!AN$3,Général!AN19)</f>
      </c>
      <c r="AN17" s="77">
        <f>CONCATENATE(Général!AO$3,Général!AO19)</f>
      </c>
      <c r="AO17" s="77">
        <f>CONCATENATE(Général!AP$3,Général!AP19)</f>
      </c>
      <c r="AP17" s="77">
        <f>CONCATENATE(Général!AQ$3,Général!AQ19)</f>
      </c>
      <c r="AQ17" s="77">
        <f>CONCATENATE(Général!AR$3,Général!AR19)</f>
      </c>
      <c r="AR17" s="77">
        <f>CONCATENATE(Général!AS$3,Général!AS19)</f>
      </c>
      <c r="AS17" s="77">
        <f>CONCATENATE(Général!AT$3,Général!AT19)</f>
      </c>
      <c r="AT17" s="77">
        <f>CONCATENATE(Général!AU$3,Général!AU19)</f>
      </c>
      <c r="AU17" s="77">
        <f>CONCATENATE(Général!AV$3,Général!AV19)</f>
      </c>
      <c r="AV17" s="77">
        <f>CONCATENATE(Général!AW$3,Général!AW19)</f>
      </c>
      <c r="AW17" s="77">
        <f>CONCATENATE(Général!AX$3,Général!AX19)</f>
      </c>
      <c r="AX17" s="77">
        <f>CONCATENATE(Général!AY$3,Général!AY19)</f>
      </c>
      <c r="AY17" s="77">
        <f>CONCATENATE(Général!AZ$3,Général!AZ19)</f>
      </c>
      <c r="AZ17" s="77">
        <f>CONCATENATE(Général!BA$3,Général!BA19)</f>
      </c>
      <c r="BA17" s="77">
        <f>CONCATENATE(Général!BB$3,Général!BB19)</f>
      </c>
      <c r="BB17" s="77">
        <f>CONCATENATE(Général!BC$3,Général!BC19)</f>
      </c>
      <c r="BC17" s="77">
        <f>CONCATENATE(Général!BD$3,Général!BD19)</f>
      </c>
      <c r="BD17" s="77">
        <f>CONCATENATE(Général!BE$3,Général!BE19)</f>
      </c>
      <c r="BE17" s="77">
        <f>CONCATENATE(Général!BF$3,Général!BF19)</f>
      </c>
      <c r="BF17" s="77">
        <f>CONCATENATE(Général!BG$3,Général!BG19)</f>
      </c>
      <c r="BG17" s="77">
        <f>CONCATENATE(Général!BH$3,Général!BH19)</f>
      </c>
      <c r="BH17" s="77">
        <f>CONCATENATE(Général!BI$3,Général!BI19)</f>
      </c>
      <c r="BI17" s="77">
        <f>CONCATENATE(Général!BJ$3,Général!BJ19)</f>
      </c>
      <c r="BJ17" s="77">
        <f>CONCATENATE(Général!BK$3,Général!BK19)</f>
      </c>
      <c r="BK17" s="77">
        <f>CONCATENATE(Général!BL$3,Général!BL19)</f>
      </c>
      <c r="BL17" s="77">
        <f>CONCATENATE(Général!BM$3,Général!BM19)</f>
      </c>
      <c r="BM17" s="77">
        <f>CONCATENATE(Général!BN$3,Général!BN19)</f>
      </c>
      <c r="BN17" s="77">
        <f>CONCATENATE(Général!BO$3,Général!BO19)</f>
      </c>
      <c r="BO17" s="77">
        <f>CONCATENATE(Général!BP$3,Général!BP19)</f>
      </c>
      <c r="BP17" s="77">
        <f>CONCATENATE(Général!BQ$3,Général!BQ19)</f>
      </c>
      <c r="BQ17" s="77">
        <f>CONCATENATE(Général!BR$3,Général!BR19)</f>
      </c>
      <c r="BR17" s="77">
        <f>CONCATENATE(Général!BS$3,Général!BS19)</f>
      </c>
      <c r="BS17" s="77">
        <f>CONCATENATE(Général!BT$3,Général!BT19)</f>
      </c>
      <c r="BT17" s="77">
        <f>CONCATENATE(Général!BU$3,Général!BU19)</f>
      </c>
      <c r="BU17" s="77">
        <f>CONCATENATE(Général!BV$3,Général!BV19)</f>
      </c>
      <c r="BV17" s="77">
        <f>CONCATENATE(Général!BW$3,Général!BW19)</f>
      </c>
      <c r="BW17" s="77">
        <f>CONCATENATE(Général!BX$3,Général!BX19)</f>
      </c>
      <c r="BX17" s="77">
        <f>CONCATENATE(Général!BY$3,Général!BY19)</f>
      </c>
      <c r="BY17" s="77">
        <f>CONCATENATE(Général!BZ$3,Général!BZ19)</f>
      </c>
      <c r="BZ17" s="77">
        <f>CONCATENATE(Général!CA$3,Général!CA19)</f>
      </c>
      <c r="CA17" s="77">
        <f>CONCATENATE(Général!CB$3,Général!CB19)</f>
      </c>
      <c r="CB17" s="77">
        <f>CONCATENATE(Général!CC$3,Général!CC19)</f>
      </c>
      <c r="CC17" s="77">
        <f>CONCATENATE(Général!CD$3,Général!CD19)</f>
      </c>
      <c r="CD17" s="77">
        <f>CONCATENATE(Général!CE$3,Général!CE19)</f>
      </c>
      <c r="CE17" s="77">
        <f>CONCATENATE(Général!CF$3,Général!CF19)</f>
      </c>
      <c r="CF17" s="77">
        <f>CONCATENATE(Général!CG$3,Général!CG19)</f>
      </c>
      <c r="CG17" s="77">
        <f>CONCATENATE(Général!CH$3,Général!CH19)</f>
      </c>
      <c r="CH17" s="77">
        <f>CONCATENATE(Général!CI$3,Général!CI19)</f>
      </c>
      <c r="CI17" s="77">
        <f>CONCATENATE(Général!CJ$3,Général!CJ19)</f>
      </c>
      <c r="CJ17" s="77">
        <f>CONCATENATE(Général!CK$3,Général!CK19)</f>
      </c>
      <c r="CK17" s="77">
        <f>CONCATENATE(Général!CL$3,Général!CL19)</f>
      </c>
      <c r="CL17" s="77">
        <f>CONCATENATE(Général!CM$3,Général!CM19)</f>
      </c>
      <c r="CM17" s="77">
        <f>CONCATENATE(Général!CN$3,Général!CN19)</f>
      </c>
      <c r="CN17" s="77">
        <f>CONCATENATE(Général!CO$3,Général!CO19)</f>
      </c>
      <c r="CO17" s="77">
        <f>CONCATENATE(Général!CP$3,Général!CP19)</f>
      </c>
      <c r="CP17" s="77">
        <f>CONCATENATE(Général!CQ$3,Général!CQ19)</f>
      </c>
      <c r="CQ17" s="77">
        <f>CONCATENATE(Général!CR$3,Général!CR19)</f>
      </c>
      <c r="CR17" s="77">
        <f>CONCATENATE(Général!CS$3,Général!CS19)</f>
      </c>
      <c r="CS17" s="77">
        <f>CONCATENATE(Général!CT$3,Général!CT19)</f>
      </c>
      <c r="CT17" s="77">
        <f>CONCATENATE(Général!CU$3,Général!CU19)</f>
      </c>
      <c r="CU17" s="77">
        <f>CONCATENATE(Général!CV$3,Général!CV19)</f>
      </c>
      <c r="CV17" s="77">
        <f>CONCATENATE(Général!CW$3,Général!CW19)</f>
      </c>
      <c r="CW17" s="77">
        <f>CONCATENATE(Général!CX$3,Général!CX19)</f>
      </c>
      <c r="CY17" s="69">
        <f t="shared" si="12"/>
        <v>0</v>
      </c>
      <c r="CZ17" s="69">
        <f t="shared" si="0"/>
        <v>0</v>
      </c>
      <c r="DA17" s="69">
        <f t="shared" si="0"/>
        <v>0</v>
      </c>
      <c r="DB17" s="69">
        <f t="shared" si="0"/>
        <v>0</v>
      </c>
      <c r="DC17" s="69">
        <f t="shared" si="0"/>
        <v>0</v>
      </c>
      <c r="DD17" s="69">
        <v>24</v>
      </c>
      <c r="DE17" s="69">
        <f t="shared" si="1"/>
        <v>0</v>
      </c>
      <c r="DF17" s="78">
        <f>IF(DE17=0,"",HLOOKUP(DE17,CY17:DC$40,DD17,FALSE))</f>
      </c>
      <c r="DG17" s="69">
        <f t="shared" si="25"/>
        <v>0</v>
      </c>
      <c r="DH17" s="69">
        <f t="shared" si="25"/>
        <v>0</v>
      </c>
      <c r="DI17" s="69">
        <f t="shared" si="25"/>
        <v>0</v>
      </c>
      <c r="DJ17" s="69">
        <f t="shared" si="25"/>
        <v>0</v>
      </c>
      <c r="DK17" s="69">
        <f t="shared" si="25"/>
        <v>0</v>
      </c>
      <c r="DL17" s="69">
        <v>24</v>
      </c>
      <c r="DM17" s="69">
        <f t="shared" si="3"/>
        <v>0</v>
      </c>
      <c r="DN17" s="78">
        <f>IF(DM17=0,"",HLOOKUP(DM17,DG17:DK$40,DL17,FALSE))</f>
      </c>
      <c r="DO17" s="69">
        <f t="shared" si="26"/>
        <v>0</v>
      </c>
      <c r="DP17" s="69">
        <f t="shared" si="26"/>
        <v>0</v>
      </c>
      <c r="DQ17" s="69">
        <f t="shared" si="26"/>
        <v>0</v>
      </c>
      <c r="DR17" s="69">
        <f t="shared" si="26"/>
        <v>0</v>
      </c>
      <c r="DS17" s="69">
        <f t="shared" si="26"/>
        <v>0</v>
      </c>
      <c r="DT17" s="69">
        <v>24</v>
      </c>
      <c r="DU17" s="69">
        <f t="shared" si="5"/>
        <v>0</v>
      </c>
      <c r="DV17" s="78">
        <f>IF(DU17=0,"",HLOOKUP(DU17,DO17:DS$40,DT17,FALSE))</f>
      </c>
      <c r="DW17" s="69">
        <f t="shared" si="27"/>
        <v>0</v>
      </c>
      <c r="DX17" s="69">
        <f t="shared" si="27"/>
        <v>0</v>
      </c>
      <c r="DY17" s="69">
        <f t="shared" si="27"/>
        <v>0</v>
      </c>
      <c r="DZ17" s="69">
        <f t="shared" si="27"/>
        <v>0</v>
      </c>
      <c r="EA17" s="69">
        <f t="shared" si="27"/>
        <v>0</v>
      </c>
      <c r="EB17" s="69">
        <v>24</v>
      </c>
      <c r="EC17" s="69">
        <f t="shared" si="7"/>
        <v>0</v>
      </c>
      <c r="ED17" s="78">
        <f>IF(EC17=0,"",HLOOKUP(EC17,DW17:EA$40,EB17,FALSE))</f>
      </c>
      <c r="EE17" s="69">
        <f t="shared" si="28"/>
        <v>0</v>
      </c>
      <c r="EF17" s="69">
        <f t="shared" si="28"/>
        <v>0</v>
      </c>
      <c r="EG17" s="69">
        <f t="shared" si="28"/>
        <v>0</v>
      </c>
      <c r="EH17" s="69">
        <f t="shared" si="28"/>
        <v>0</v>
      </c>
      <c r="EI17" s="69">
        <f t="shared" si="28"/>
        <v>0</v>
      </c>
      <c r="EJ17" s="69">
        <v>24</v>
      </c>
      <c r="EK17" s="69">
        <f t="shared" si="9"/>
        <v>0</v>
      </c>
      <c r="EL17" s="78">
        <f>IF(EK17=0,"",HLOOKUP(EK17,EE17:EI$40,EJ17,FALSE))</f>
      </c>
      <c r="EM17" s="69">
        <f t="shared" si="29"/>
        <v>0</v>
      </c>
      <c r="EN17" s="69">
        <f t="shared" si="29"/>
        <v>0</v>
      </c>
      <c r="EO17" s="69">
        <f t="shared" si="29"/>
        <v>0</v>
      </c>
      <c r="EP17" s="69">
        <f t="shared" si="29"/>
        <v>0</v>
      </c>
      <c r="EQ17" s="69">
        <f t="shared" si="29"/>
        <v>0</v>
      </c>
      <c r="ER17" s="69">
        <v>24</v>
      </c>
      <c r="ES17" s="69">
        <f t="shared" si="22"/>
        <v>0</v>
      </c>
      <c r="ET17" s="78">
        <f>IF(ES17=0,"",HLOOKUP(ES17,EM17:EQ$40,ER17,FALSE))</f>
      </c>
      <c r="EU17" s="69">
        <f t="shared" si="30"/>
        <v>0</v>
      </c>
      <c r="EV17" s="69">
        <f t="shared" si="30"/>
        <v>0</v>
      </c>
      <c r="EW17" s="69">
        <f t="shared" si="30"/>
        <v>0</v>
      </c>
      <c r="EX17" s="69">
        <f t="shared" si="30"/>
        <v>0</v>
      </c>
      <c r="EY17" s="69">
        <f t="shared" si="30"/>
        <v>0</v>
      </c>
      <c r="EZ17" s="69">
        <v>24</v>
      </c>
      <c r="FA17" s="69">
        <f t="shared" si="23"/>
        <v>0</v>
      </c>
      <c r="FB17" s="78">
        <f>IF(FA17=0,"",HLOOKUP(FA17,EU17:EY$40,EZ17,FALSE))</f>
      </c>
      <c r="FC17" s="69">
        <f>COUNTIF(Général!$C19:$CX19,FC$1)</f>
        <v>0</v>
      </c>
      <c r="FD17" s="69">
        <f>COUNTIF(Général!$C19:$CX19,FD$1)</f>
        <v>0</v>
      </c>
      <c r="FE17" s="69">
        <f>COUNTIF(Général!$C19:$CX19,FE$1)</f>
        <v>0</v>
      </c>
      <c r="FF17" s="69">
        <f>COUNTIF(Général!$C19:$CX19,FF$1)</f>
        <v>0</v>
      </c>
      <c r="FG17" s="69">
        <f>COUNTIF(Général!$C19:$CX19,FG$1)</f>
        <v>0</v>
      </c>
      <c r="FH17" s="69">
        <v>24</v>
      </c>
      <c r="FI17" s="69">
        <f t="shared" si="24"/>
        <v>0</v>
      </c>
      <c r="FJ17" s="119">
        <f>IF(FI17&lt;1,"",HLOOKUP(FI17,FC17:FG$40,FH17,FALSE))</f>
      </c>
      <c r="FK17" s="117">
        <f t="shared" si="13"/>
        <v>5</v>
      </c>
      <c r="FL17" s="79" t="str">
        <f t="shared" si="14"/>
        <v>Non concerné</v>
      </c>
      <c r="FM17" s="117" t="str">
        <f t="shared" si="15"/>
        <v>1</v>
      </c>
      <c r="FN17" s="117" t="str">
        <f t="shared" si="16"/>
        <v>10</v>
      </c>
      <c r="FO17" s="117" t="str">
        <f t="shared" si="17"/>
        <v>100</v>
      </c>
      <c r="FP17" s="117" t="str">
        <f t="shared" si="18"/>
        <v>1000</v>
      </c>
      <c r="FQ17" s="117" t="str">
        <f t="shared" si="19"/>
        <v>10000</v>
      </c>
      <c r="FR17" s="117">
        <f t="shared" si="20"/>
        <v>2222.2</v>
      </c>
      <c r="FS17" s="85" t="str">
        <f t="shared" si="21"/>
        <v>Non concerné</v>
      </c>
    </row>
    <row r="18" spans="1:175" ht="15">
      <c r="A18" s="80" t="s">
        <v>101</v>
      </c>
      <c r="B18" s="77">
        <f>CONCATENATE(Général!C$3,Général!C20)</f>
      </c>
      <c r="C18" s="77">
        <f>CONCATENATE(Général!D$3,Général!D20)</f>
      </c>
      <c r="D18" s="77">
        <f>CONCATENATE(Général!E$3,Général!E20)</f>
      </c>
      <c r="E18" s="77">
        <f>CONCATENATE(Général!F$3,Général!F20)</f>
      </c>
      <c r="F18" s="77">
        <f>CONCATENATE(Général!G$3,Général!G20)</f>
      </c>
      <c r="G18" s="77">
        <f>CONCATENATE(Général!H$3,Général!H20)</f>
      </c>
      <c r="H18" s="77">
        <f>CONCATENATE(Général!I$3,Général!I20)</f>
      </c>
      <c r="I18" s="77">
        <f>CONCATENATE(Général!J$3,Général!J20)</f>
      </c>
      <c r="J18" s="77">
        <f>CONCATENATE(Général!K$3,Général!K20)</f>
      </c>
      <c r="K18" s="77">
        <f>CONCATENATE(Général!L$3,Général!L20)</f>
      </c>
      <c r="L18" s="77">
        <f>CONCATENATE(Général!M$3,Général!M20)</f>
      </c>
      <c r="M18" s="77">
        <f>CONCATENATE(Général!N$3,Général!N20)</f>
      </c>
      <c r="N18" s="77">
        <f>CONCATENATE(Général!O$3,Général!O20)</f>
      </c>
      <c r="O18" s="77">
        <f>CONCATENATE(Général!P$3,Général!P20)</f>
      </c>
      <c r="P18" s="77">
        <f>CONCATENATE(Général!Q$3,Général!Q20)</f>
      </c>
      <c r="Q18" s="77">
        <f>CONCATENATE(Général!R$3,Général!R20)</f>
      </c>
      <c r="R18" s="77">
        <f>CONCATENATE(Général!S$3,Général!S20)</f>
      </c>
      <c r="S18" s="77">
        <f>CONCATENATE(Général!T$3,Général!T20)</f>
      </c>
      <c r="T18" s="77">
        <f>CONCATENATE(Général!U$3,Général!U20)</f>
      </c>
      <c r="U18" s="77">
        <f>CONCATENATE(Général!V$3,Général!V20)</f>
      </c>
      <c r="V18" s="77">
        <f>CONCATENATE(Général!W$3,Général!W20)</f>
      </c>
      <c r="W18" s="77">
        <f>CONCATENATE(Général!X$3,Général!X20)</f>
      </c>
      <c r="X18" s="77">
        <f>CONCATENATE(Général!Y$3,Général!Y20)</f>
      </c>
      <c r="Y18" s="77">
        <f>CONCATENATE(Général!Z$3,Général!Z20)</f>
      </c>
      <c r="Z18" s="77">
        <f>CONCATENATE(Général!AA$3,Général!AA20)</f>
      </c>
      <c r="AA18" s="77">
        <f>CONCATENATE(Général!AB$3,Général!AB20)</f>
      </c>
      <c r="AB18" s="77">
        <f>CONCATENATE(Général!AC$3,Général!AC20)</f>
      </c>
      <c r="AC18" s="77">
        <f>CONCATENATE(Général!AD$3,Général!AD20)</f>
      </c>
      <c r="AD18" s="77">
        <f>CONCATENATE(Général!AE$3,Général!AE20)</f>
      </c>
      <c r="AE18" s="77">
        <f>CONCATENATE(Général!AF$3,Général!AF20)</f>
      </c>
      <c r="AF18" s="77">
        <f>CONCATENATE(Général!AG$3,Général!AG20)</f>
      </c>
      <c r="AG18" s="77">
        <f>CONCATENATE(Général!AH$3,Général!AH20)</f>
      </c>
      <c r="AH18" s="77">
        <f>CONCATENATE(Général!AI$3,Général!AI20)</f>
      </c>
      <c r="AI18" s="77">
        <f>CONCATENATE(Général!AJ$3,Général!AJ20)</f>
      </c>
      <c r="AJ18" s="77">
        <f>CONCATENATE(Général!AK$3,Général!AK20)</f>
      </c>
      <c r="AK18" s="77">
        <f>CONCATENATE(Général!AL$3,Général!AL20)</f>
      </c>
      <c r="AL18" s="77">
        <f>CONCATENATE(Général!AM$3,Général!AM20)</f>
      </c>
      <c r="AM18" s="77">
        <f>CONCATENATE(Général!AN$3,Général!AN20)</f>
      </c>
      <c r="AN18" s="77">
        <f>CONCATENATE(Général!AO$3,Général!AO20)</f>
      </c>
      <c r="AO18" s="77">
        <f>CONCATENATE(Général!AP$3,Général!AP20)</f>
      </c>
      <c r="AP18" s="77">
        <f>CONCATENATE(Général!AQ$3,Général!AQ20)</f>
      </c>
      <c r="AQ18" s="77">
        <f>CONCATENATE(Général!AR$3,Général!AR20)</f>
      </c>
      <c r="AR18" s="77">
        <f>CONCATENATE(Général!AS$3,Général!AS20)</f>
      </c>
      <c r="AS18" s="77">
        <f>CONCATENATE(Général!AT$3,Général!AT20)</f>
      </c>
      <c r="AT18" s="77">
        <f>CONCATENATE(Général!AU$3,Général!AU20)</f>
      </c>
      <c r="AU18" s="77">
        <f>CONCATENATE(Général!AV$3,Général!AV20)</f>
      </c>
      <c r="AV18" s="77">
        <f>CONCATENATE(Général!AW$3,Général!AW20)</f>
      </c>
      <c r="AW18" s="77">
        <f>CONCATENATE(Général!AX$3,Général!AX20)</f>
      </c>
      <c r="AX18" s="77">
        <f>CONCATENATE(Général!AY$3,Général!AY20)</f>
      </c>
      <c r="AY18" s="77">
        <f>CONCATENATE(Général!AZ$3,Général!AZ20)</f>
      </c>
      <c r="AZ18" s="77">
        <f>CONCATENATE(Général!BA$3,Général!BA20)</f>
      </c>
      <c r="BA18" s="77">
        <f>CONCATENATE(Général!BB$3,Général!BB20)</f>
      </c>
      <c r="BB18" s="77">
        <f>CONCATENATE(Général!BC$3,Général!BC20)</f>
      </c>
      <c r="BC18" s="77">
        <f>CONCATENATE(Général!BD$3,Général!BD20)</f>
      </c>
      <c r="BD18" s="77">
        <f>CONCATENATE(Général!BE$3,Général!BE20)</f>
      </c>
      <c r="BE18" s="77">
        <f>CONCATENATE(Général!BF$3,Général!BF20)</f>
      </c>
      <c r="BF18" s="77">
        <f>CONCATENATE(Général!BG$3,Général!BG20)</f>
      </c>
      <c r="BG18" s="77">
        <f>CONCATENATE(Général!BH$3,Général!BH20)</f>
      </c>
      <c r="BH18" s="77">
        <f>CONCATENATE(Général!BI$3,Général!BI20)</f>
      </c>
      <c r="BI18" s="77">
        <f>CONCATENATE(Général!BJ$3,Général!BJ20)</f>
      </c>
      <c r="BJ18" s="77">
        <f>CONCATENATE(Général!BK$3,Général!BK20)</f>
      </c>
      <c r="BK18" s="77">
        <f>CONCATENATE(Général!BL$3,Général!BL20)</f>
      </c>
      <c r="BL18" s="77">
        <f>CONCATENATE(Général!BM$3,Général!BM20)</f>
      </c>
      <c r="BM18" s="77">
        <f>CONCATENATE(Général!BN$3,Général!BN20)</f>
      </c>
      <c r="BN18" s="77">
        <f>CONCATENATE(Général!BO$3,Général!BO20)</f>
      </c>
      <c r="BO18" s="77">
        <f>CONCATENATE(Général!BP$3,Général!BP20)</f>
      </c>
      <c r="BP18" s="77">
        <f>CONCATENATE(Général!BQ$3,Général!BQ20)</f>
      </c>
      <c r="BQ18" s="77">
        <f>CONCATENATE(Général!BR$3,Général!BR20)</f>
      </c>
      <c r="BR18" s="77">
        <f>CONCATENATE(Général!BS$3,Général!BS20)</f>
      </c>
      <c r="BS18" s="77">
        <f>CONCATENATE(Général!BT$3,Général!BT20)</f>
      </c>
      <c r="BT18" s="77">
        <f>CONCATENATE(Général!BU$3,Général!BU20)</f>
      </c>
      <c r="BU18" s="77">
        <f>CONCATENATE(Général!BV$3,Général!BV20)</f>
      </c>
      <c r="BV18" s="77">
        <f>CONCATENATE(Général!BW$3,Général!BW20)</f>
      </c>
      <c r="BW18" s="77">
        <f>CONCATENATE(Général!BX$3,Général!BX20)</f>
      </c>
      <c r="BX18" s="77">
        <f>CONCATENATE(Général!BY$3,Général!BY20)</f>
      </c>
      <c r="BY18" s="77">
        <f>CONCATENATE(Général!BZ$3,Général!BZ20)</f>
      </c>
      <c r="BZ18" s="77">
        <f>CONCATENATE(Général!CA$3,Général!CA20)</f>
      </c>
      <c r="CA18" s="77">
        <f>CONCATENATE(Général!CB$3,Général!CB20)</f>
      </c>
      <c r="CB18" s="77">
        <f>CONCATENATE(Général!CC$3,Général!CC20)</f>
      </c>
      <c r="CC18" s="77">
        <f>CONCATENATE(Général!CD$3,Général!CD20)</f>
      </c>
      <c r="CD18" s="77">
        <f>CONCATENATE(Général!CE$3,Général!CE20)</f>
      </c>
      <c r="CE18" s="77">
        <f>CONCATENATE(Général!CF$3,Général!CF20)</f>
      </c>
      <c r="CF18" s="77">
        <f>CONCATENATE(Général!CG$3,Général!CG20)</f>
      </c>
      <c r="CG18" s="77">
        <f>CONCATENATE(Général!CH$3,Général!CH20)</f>
      </c>
      <c r="CH18" s="77">
        <f>CONCATENATE(Général!CI$3,Général!CI20)</f>
      </c>
      <c r="CI18" s="77">
        <f>CONCATENATE(Général!CJ$3,Général!CJ20)</f>
      </c>
      <c r="CJ18" s="77">
        <f>CONCATENATE(Général!CK$3,Général!CK20)</f>
      </c>
      <c r="CK18" s="77">
        <f>CONCATENATE(Général!CL$3,Général!CL20)</f>
      </c>
      <c r="CL18" s="77">
        <f>CONCATENATE(Général!CM$3,Général!CM20)</f>
      </c>
      <c r="CM18" s="77">
        <f>CONCATENATE(Général!CN$3,Général!CN20)</f>
      </c>
      <c r="CN18" s="77">
        <f>CONCATENATE(Général!CO$3,Général!CO20)</f>
      </c>
      <c r="CO18" s="77">
        <f>CONCATENATE(Général!CP$3,Général!CP20)</f>
      </c>
      <c r="CP18" s="77">
        <f>CONCATENATE(Général!CQ$3,Général!CQ20)</f>
      </c>
      <c r="CQ18" s="77">
        <f>CONCATENATE(Général!CR$3,Général!CR20)</f>
      </c>
      <c r="CR18" s="77">
        <f>CONCATENATE(Général!CS$3,Général!CS20)</f>
      </c>
      <c r="CS18" s="77">
        <f>CONCATENATE(Général!CT$3,Général!CT20)</f>
      </c>
      <c r="CT18" s="77">
        <f>CONCATENATE(Général!CU$3,Général!CU20)</f>
      </c>
      <c r="CU18" s="77">
        <f>CONCATENATE(Général!CV$3,Général!CV20)</f>
      </c>
      <c r="CV18" s="77">
        <f>CONCATENATE(Général!CW$3,Général!CW20)</f>
      </c>
      <c r="CW18" s="77">
        <f>CONCATENATE(Général!CX$3,Général!CX20)</f>
      </c>
      <c r="CY18" s="69">
        <f t="shared" si="12"/>
        <v>0</v>
      </c>
      <c r="CZ18" s="69">
        <f t="shared" si="12"/>
        <v>0</v>
      </c>
      <c r="DA18" s="69">
        <f t="shared" si="12"/>
        <v>0</v>
      </c>
      <c r="DB18" s="69">
        <f t="shared" si="12"/>
        <v>0</v>
      </c>
      <c r="DC18" s="69">
        <f t="shared" si="12"/>
        <v>0</v>
      </c>
      <c r="DD18" s="69">
        <v>23</v>
      </c>
      <c r="DE18" s="69">
        <f t="shared" si="1"/>
        <v>0</v>
      </c>
      <c r="DF18" s="78">
        <f>IF(DE18=0,"",HLOOKUP(DE18,CY18:DC$40,DD18,FALSE))</f>
      </c>
      <c r="DG18" s="69">
        <f t="shared" si="25"/>
        <v>0</v>
      </c>
      <c r="DH18" s="69">
        <f t="shared" si="25"/>
        <v>0</v>
      </c>
      <c r="DI18" s="69">
        <f t="shared" si="25"/>
        <v>0</v>
      </c>
      <c r="DJ18" s="69">
        <f t="shared" si="25"/>
        <v>0</v>
      </c>
      <c r="DK18" s="69">
        <f t="shared" si="25"/>
        <v>0</v>
      </c>
      <c r="DL18" s="69">
        <v>23</v>
      </c>
      <c r="DM18" s="69">
        <f t="shared" si="3"/>
        <v>0</v>
      </c>
      <c r="DN18" s="78">
        <f>IF(DM18=0,"",HLOOKUP(DM18,DG18:DK$40,DL18,FALSE))</f>
      </c>
      <c r="DO18" s="69">
        <f t="shared" si="26"/>
        <v>0</v>
      </c>
      <c r="DP18" s="69">
        <f t="shared" si="26"/>
        <v>0</v>
      </c>
      <c r="DQ18" s="69">
        <f t="shared" si="26"/>
        <v>0</v>
      </c>
      <c r="DR18" s="69">
        <f t="shared" si="26"/>
        <v>0</v>
      </c>
      <c r="DS18" s="69">
        <f t="shared" si="26"/>
        <v>0</v>
      </c>
      <c r="DT18" s="69">
        <v>23</v>
      </c>
      <c r="DU18" s="69">
        <f t="shared" si="5"/>
        <v>0</v>
      </c>
      <c r="DV18" s="78">
        <f>IF(DU18=0,"",HLOOKUP(DU18,DO18:DS$40,DT18,FALSE))</f>
      </c>
      <c r="DW18" s="69">
        <f t="shared" si="27"/>
        <v>0</v>
      </c>
      <c r="DX18" s="69">
        <f t="shared" si="27"/>
        <v>0</v>
      </c>
      <c r="DY18" s="69">
        <f t="shared" si="27"/>
        <v>0</v>
      </c>
      <c r="DZ18" s="69">
        <f t="shared" si="27"/>
        <v>0</v>
      </c>
      <c r="EA18" s="69">
        <f t="shared" si="27"/>
        <v>0</v>
      </c>
      <c r="EB18" s="69">
        <v>23</v>
      </c>
      <c r="EC18" s="69">
        <f t="shared" si="7"/>
        <v>0</v>
      </c>
      <c r="ED18" s="78">
        <f>IF(EC18=0,"",HLOOKUP(EC18,DW18:EA$40,EB18,FALSE))</f>
      </c>
      <c r="EE18" s="69">
        <f t="shared" si="28"/>
        <v>0</v>
      </c>
      <c r="EF18" s="69">
        <f t="shared" si="28"/>
        <v>0</v>
      </c>
      <c r="EG18" s="69">
        <f t="shared" si="28"/>
        <v>0</v>
      </c>
      <c r="EH18" s="69">
        <f t="shared" si="28"/>
        <v>0</v>
      </c>
      <c r="EI18" s="69">
        <f t="shared" si="28"/>
        <v>0</v>
      </c>
      <c r="EJ18" s="69">
        <v>23</v>
      </c>
      <c r="EK18" s="69">
        <f t="shared" si="9"/>
        <v>0</v>
      </c>
      <c r="EL18" s="78">
        <f>IF(EK18=0,"",HLOOKUP(EK18,EE18:EI$40,EJ18,FALSE))</f>
      </c>
      <c r="EM18" s="69">
        <f t="shared" si="29"/>
        <v>0</v>
      </c>
      <c r="EN18" s="69">
        <f t="shared" si="29"/>
        <v>0</v>
      </c>
      <c r="EO18" s="69">
        <f t="shared" si="29"/>
        <v>0</v>
      </c>
      <c r="EP18" s="69">
        <f t="shared" si="29"/>
        <v>0</v>
      </c>
      <c r="EQ18" s="69">
        <f t="shared" si="29"/>
        <v>0</v>
      </c>
      <c r="ER18" s="69">
        <v>23</v>
      </c>
      <c r="ES18" s="69">
        <f t="shared" si="22"/>
        <v>0</v>
      </c>
      <c r="ET18" s="78">
        <f>IF(ES18=0,"",HLOOKUP(ES18,EM18:EQ$40,ER18,FALSE))</f>
      </c>
      <c r="EU18" s="69">
        <f t="shared" si="30"/>
        <v>0</v>
      </c>
      <c r="EV18" s="69">
        <f t="shared" si="30"/>
        <v>0</v>
      </c>
      <c r="EW18" s="69">
        <f t="shared" si="30"/>
        <v>0</v>
      </c>
      <c r="EX18" s="69">
        <f t="shared" si="30"/>
        <v>0</v>
      </c>
      <c r="EY18" s="69">
        <f t="shared" si="30"/>
        <v>0</v>
      </c>
      <c r="EZ18" s="69">
        <v>23</v>
      </c>
      <c r="FA18" s="69">
        <f t="shared" si="23"/>
        <v>0</v>
      </c>
      <c r="FB18" s="78">
        <f>IF(FA18=0,"",HLOOKUP(FA18,EU18:EY$40,EZ18,FALSE))</f>
      </c>
      <c r="FC18" s="69">
        <f>COUNTIF(Général!$C20:$CX20,FC$1)</f>
        <v>0</v>
      </c>
      <c r="FD18" s="69">
        <f>COUNTIF(Général!$C20:$CX20,FD$1)</f>
        <v>0</v>
      </c>
      <c r="FE18" s="69">
        <f>COUNTIF(Général!$C20:$CX20,FE$1)</f>
        <v>0</v>
      </c>
      <c r="FF18" s="69">
        <f>COUNTIF(Général!$C20:$CX20,FF$1)</f>
        <v>0</v>
      </c>
      <c r="FG18" s="69">
        <f>COUNTIF(Général!$C20:$CX20,FG$1)</f>
        <v>0</v>
      </c>
      <c r="FH18" s="69">
        <v>23</v>
      </c>
      <c r="FI18" s="69">
        <f t="shared" si="24"/>
        <v>0</v>
      </c>
      <c r="FJ18" s="119">
        <f>IF(FI18&lt;1,"",HLOOKUP(FI18,FC18:FG$40,FH18,FALSE))</f>
      </c>
      <c r="FK18" s="117">
        <f t="shared" si="13"/>
        <v>5</v>
      </c>
      <c r="FL18" s="79" t="str">
        <f t="shared" si="14"/>
        <v>Non concerné</v>
      </c>
      <c r="FM18" s="117" t="str">
        <f t="shared" si="15"/>
        <v>1</v>
      </c>
      <c r="FN18" s="117" t="str">
        <f t="shared" si="16"/>
        <v>10</v>
      </c>
      <c r="FO18" s="117" t="str">
        <f t="shared" si="17"/>
        <v>100</v>
      </c>
      <c r="FP18" s="117" t="str">
        <f t="shared" si="18"/>
        <v>1000</v>
      </c>
      <c r="FQ18" s="117" t="str">
        <f t="shared" si="19"/>
        <v>10000</v>
      </c>
      <c r="FR18" s="117">
        <f t="shared" si="20"/>
        <v>2222.2</v>
      </c>
      <c r="FS18" s="85" t="str">
        <f t="shared" si="21"/>
        <v>Non concerné</v>
      </c>
    </row>
    <row r="19" spans="1:175" ht="15">
      <c r="A19" s="80" t="s">
        <v>102</v>
      </c>
      <c r="B19" s="77">
        <f>CONCATENATE(Général!C$3,Général!C21)</f>
      </c>
      <c r="C19" s="77">
        <f>CONCATENATE(Général!D$3,Général!D21)</f>
      </c>
      <c r="D19" s="77">
        <f>CONCATENATE(Général!E$3,Général!E21)</f>
      </c>
      <c r="E19" s="77">
        <f>CONCATENATE(Général!F$3,Général!F21)</f>
      </c>
      <c r="F19" s="77">
        <f>CONCATENATE(Général!G$3,Général!G21)</f>
      </c>
      <c r="G19" s="77">
        <f>CONCATENATE(Général!H$3,Général!H21)</f>
      </c>
      <c r="H19" s="77">
        <f>CONCATENATE(Général!I$3,Général!I21)</f>
      </c>
      <c r="I19" s="77">
        <f>CONCATENATE(Général!J$3,Général!J21)</f>
      </c>
      <c r="J19" s="77">
        <f>CONCATENATE(Général!K$3,Général!K21)</f>
      </c>
      <c r="K19" s="77">
        <f>CONCATENATE(Général!L$3,Général!L21)</f>
      </c>
      <c r="L19" s="77">
        <f>CONCATENATE(Général!M$3,Général!M21)</f>
      </c>
      <c r="M19" s="77">
        <f>CONCATENATE(Général!N$3,Général!N21)</f>
      </c>
      <c r="N19" s="77">
        <f>CONCATENATE(Général!O$3,Général!O21)</f>
      </c>
      <c r="O19" s="77">
        <f>CONCATENATE(Général!P$3,Général!P21)</f>
      </c>
      <c r="P19" s="77">
        <f>CONCATENATE(Général!Q$3,Général!Q21)</f>
      </c>
      <c r="Q19" s="77">
        <f>CONCATENATE(Général!R$3,Général!R21)</f>
      </c>
      <c r="R19" s="77">
        <f>CONCATENATE(Général!S$3,Général!S21)</f>
      </c>
      <c r="S19" s="77">
        <f>CONCATENATE(Général!T$3,Général!T21)</f>
      </c>
      <c r="T19" s="77">
        <f>CONCATENATE(Général!U$3,Général!U21)</f>
      </c>
      <c r="U19" s="77">
        <f>CONCATENATE(Général!V$3,Général!V21)</f>
      </c>
      <c r="V19" s="77">
        <f>CONCATENATE(Général!W$3,Général!W21)</f>
      </c>
      <c r="W19" s="77">
        <f>CONCATENATE(Général!X$3,Général!X21)</f>
      </c>
      <c r="X19" s="77">
        <f>CONCATENATE(Général!Y$3,Général!Y21)</f>
      </c>
      <c r="Y19" s="77">
        <f>CONCATENATE(Général!Z$3,Général!Z21)</f>
      </c>
      <c r="Z19" s="77">
        <f>CONCATENATE(Général!AA$3,Général!AA21)</f>
      </c>
      <c r="AA19" s="77">
        <f>CONCATENATE(Général!AB$3,Général!AB21)</f>
      </c>
      <c r="AB19" s="77">
        <f>CONCATENATE(Général!AC$3,Général!AC21)</f>
      </c>
      <c r="AC19" s="77">
        <f>CONCATENATE(Général!AD$3,Général!AD21)</f>
      </c>
      <c r="AD19" s="77">
        <f>CONCATENATE(Général!AE$3,Général!AE21)</f>
      </c>
      <c r="AE19" s="77">
        <f>CONCATENATE(Général!AF$3,Général!AF21)</f>
      </c>
      <c r="AF19" s="77">
        <f>CONCATENATE(Général!AG$3,Général!AG21)</f>
      </c>
      <c r="AG19" s="77">
        <f>CONCATENATE(Général!AH$3,Général!AH21)</f>
      </c>
      <c r="AH19" s="77">
        <f>CONCATENATE(Général!AI$3,Général!AI21)</f>
      </c>
      <c r="AI19" s="77">
        <f>CONCATENATE(Général!AJ$3,Général!AJ21)</f>
      </c>
      <c r="AJ19" s="77">
        <f>CONCATENATE(Général!AK$3,Général!AK21)</f>
      </c>
      <c r="AK19" s="77">
        <f>CONCATENATE(Général!AL$3,Général!AL21)</f>
      </c>
      <c r="AL19" s="77">
        <f>CONCATENATE(Général!AM$3,Général!AM21)</f>
      </c>
      <c r="AM19" s="77">
        <f>CONCATENATE(Général!AN$3,Général!AN21)</f>
      </c>
      <c r="AN19" s="77">
        <f>CONCATENATE(Général!AO$3,Général!AO21)</f>
      </c>
      <c r="AO19" s="77">
        <f>CONCATENATE(Général!AP$3,Général!AP21)</f>
      </c>
      <c r="AP19" s="77">
        <f>CONCATENATE(Général!AQ$3,Général!AQ21)</f>
      </c>
      <c r="AQ19" s="77">
        <f>CONCATENATE(Général!AR$3,Général!AR21)</f>
      </c>
      <c r="AR19" s="77">
        <f>CONCATENATE(Général!AS$3,Général!AS21)</f>
      </c>
      <c r="AS19" s="77">
        <f>CONCATENATE(Général!AT$3,Général!AT21)</f>
      </c>
      <c r="AT19" s="77">
        <f>CONCATENATE(Général!AU$3,Général!AU21)</f>
      </c>
      <c r="AU19" s="77">
        <f>CONCATENATE(Général!AV$3,Général!AV21)</f>
      </c>
      <c r="AV19" s="77">
        <f>CONCATENATE(Général!AW$3,Général!AW21)</f>
      </c>
      <c r="AW19" s="77">
        <f>CONCATENATE(Général!AX$3,Général!AX21)</f>
      </c>
      <c r="AX19" s="77">
        <f>CONCATENATE(Général!AY$3,Général!AY21)</f>
      </c>
      <c r="AY19" s="77">
        <f>CONCATENATE(Général!AZ$3,Général!AZ21)</f>
      </c>
      <c r="AZ19" s="77">
        <f>CONCATENATE(Général!BA$3,Général!BA21)</f>
      </c>
      <c r="BA19" s="77">
        <f>CONCATENATE(Général!BB$3,Général!BB21)</f>
      </c>
      <c r="BB19" s="77">
        <f>CONCATENATE(Général!BC$3,Général!BC21)</f>
      </c>
      <c r="BC19" s="77">
        <f>CONCATENATE(Général!BD$3,Général!BD21)</f>
      </c>
      <c r="BD19" s="77">
        <f>CONCATENATE(Général!BE$3,Général!BE21)</f>
      </c>
      <c r="BE19" s="77">
        <f>CONCATENATE(Général!BF$3,Général!BF21)</f>
      </c>
      <c r="BF19" s="77">
        <f>CONCATENATE(Général!BG$3,Général!BG21)</f>
      </c>
      <c r="BG19" s="77">
        <f>CONCATENATE(Général!BH$3,Général!BH21)</f>
      </c>
      <c r="BH19" s="77">
        <f>CONCATENATE(Général!BI$3,Général!BI21)</f>
      </c>
      <c r="BI19" s="77">
        <f>CONCATENATE(Général!BJ$3,Général!BJ21)</f>
      </c>
      <c r="BJ19" s="77">
        <f>CONCATENATE(Général!BK$3,Général!BK21)</f>
      </c>
      <c r="BK19" s="77">
        <f>CONCATENATE(Général!BL$3,Général!BL21)</f>
      </c>
      <c r="BL19" s="77">
        <f>CONCATENATE(Général!BM$3,Général!BM21)</f>
      </c>
      <c r="BM19" s="77">
        <f>CONCATENATE(Général!BN$3,Général!BN21)</f>
      </c>
      <c r="BN19" s="77">
        <f>CONCATENATE(Général!BO$3,Général!BO21)</f>
      </c>
      <c r="BO19" s="77">
        <f>CONCATENATE(Général!BP$3,Général!BP21)</f>
      </c>
      <c r="BP19" s="77">
        <f>CONCATENATE(Général!BQ$3,Général!BQ21)</f>
      </c>
      <c r="BQ19" s="77">
        <f>CONCATENATE(Général!BR$3,Général!BR21)</f>
      </c>
      <c r="BR19" s="77">
        <f>CONCATENATE(Général!BS$3,Général!BS21)</f>
      </c>
      <c r="BS19" s="77">
        <f>CONCATENATE(Général!BT$3,Général!BT21)</f>
      </c>
      <c r="BT19" s="77">
        <f>CONCATENATE(Général!BU$3,Général!BU21)</f>
      </c>
      <c r="BU19" s="77">
        <f>CONCATENATE(Général!BV$3,Général!BV21)</f>
      </c>
      <c r="BV19" s="77">
        <f>CONCATENATE(Général!BW$3,Général!BW21)</f>
      </c>
      <c r="BW19" s="77">
        <f>CONCATENATE(Général!BX$3,Général!BX21)</f>
      </c>
      <c r="BX19" s="77">
        <f>CONCATENATE(Général!BY$3,Général!BY21)</f>
      </c>
      <c r="BY19" s="77">
        <f>CONCATENATE(Général!BZ$3,Général!BZ21)</f>
      </c>
      <c r="BZ19" s="77">
        <f>CONCATENATE(Général!CA$3,Général!CA21)</f>
      </c>
      <c r="CA19" s="77">
        <f>CONCATENATE(Général!CB$3,Général!CB21)</f>
      </c>
      <c r="CB19" s="77">
        <f>CONCATENATE(Général!CC$3,Général!CC21)</f>
      </c>
      <c r="CC19" s="77">
        <f>CONCATENATE(Général!CD$3,Général!CD21)</f>
      </c>
      <c r="CD19" s="77">
        <f>CONCATENATE(Général!CE$3,Général!CE21)</f>
      </c>
      <c r="CE19" s="77">
        <f>CONCATENATE(Général!CF$3,Général!CF21)</f>
      </c>
      <c r="CF19" s="77">
        <f>CONCATENATE(Général!CG$3,Général!CG21)</f>
      </c>
      <c r="CG19" s="77">
        <f>CONCATENATE(Général!CH$3,Général!CH21)</f>
      </c>
      <c r="CH19" s="77">
        <f>CONCATENATE(Général!CI$3,Général!CI21)</f>
      </c>
      <c r="CI19" s="77">
        <f>CONCATENATE(Général!CJ$3,Général!CJ21)</f>
      </c>
      <c r="CJ19" s="77">
        <f>CONCATENATE(Général!CK$3,Général!CK21)</f>
      </c>
      <c r="CK19" s="77">
        <f>CONCATENATE(Général!CL$3,Général!CL21)</f>
      </c>
      <c r="CL19" s="77">
        <f>CONCATENATE(Général!CM$3,Général!CM21)</f>
      </c>
      <c r="CM19" s="77">
        <f>CONCATENATE(Général!CN$3,Général!CN21)</f>
      </c>
      <c r="CN19" s="77">
        <f>CONCATENATE(Général!CO$3,Général!CO21)</f>
      </c>
      <c r="CO19" s="77">
        <f>CONCATENATE(Général!CP$3,Général!CP21)</f>
      </c>
      <c r="CP19" s="77">
        <f>CONCATENATE(Général!CQ$3,Général!CQ21)</f>
      </c>
      <c r="CQ19" s="77">
        <f>CONCATENATE(Général!CR$3,Général!CR21)</f>
      </c>
      <c r="CR19" s="77">
        <f>CONCATENATE(Général!CS$3,Général!CS21)</f>
      </c>
      <c r="CS19" s="77">
        <f>CONCATENATE(Général!CT$3,Général!CT21)</f>
      </c>
      <c r="CT19" s="77">
        <f>CONCATENATE(Général!CU$3,Général!CU21)</f>
      </c>
      <c r="CU19" s="77">
        <f>CONCATENATE(Général!CV$3,Général!CV21)</f>
      </c>
      <c r="CV19" s="77">
        <f>CONCATENATE(Général!CW$3,Général!CW21)</f>
      </c>
      <c r="CW19" s="77">
        <f>CONCATENATE(Général!CX$3,Général!CX21)</f>
      </c>
      <c r="CY19" s="69">
        <f t="shared" si="12"/>
        <v>0</v>
      </c>
      <c r="CZ19" s="69">
        <f t="shared" si="12"/>
        <v>0</v>
      </c>
      <c r="DA19" s="69">
        <f t="shared" si="12"/>
        <v>0</v>
      </c>
      <c r="DB19" s="69">
        <f t="shared" si="12"/>
        <v>0</v>
      </c>
      <c r="DC19" s="69">
        <f t="shared" si="12"/>
        <v>0</v>
      </c>
      <c r="DD19" s="69">
        <v>22</v>
      </c>
      <c r="DE19" s="69">
        <f t="shared" si="1"/>
        <v>0</v>
      </c>
      <c r="DF19" s="78">
        <f>IF(DE19=0,"",HLOOKUP(DE19,CY19:DC$40,DD19,FALSE))</f>
      </c>
      <c r="DG19" s="69">
        <f t="shared" si="25"/>
        <v>0</v>
      </c>
      <c r="DH19" s="69">
        <f t="shared" si="25"/>
        <v>0</v>
      </c>
      <c r="DI19" s="69">
        <f t="shared" si="25"/>
        <v>0</v>
      </c>
      <c r="DJ19" s="69">
        <f t="shared" si="25"/>
        <v>0</v>
      </c>
      <c r="DK19" s="69">
        <f t="shared" si="25"/>
        <v>0</v>
      </c>
      <c r="DL19" s="69">
        <v>22</v>
      </c>
      <c r="DM19" s="69">
        <f t="shared" si="3"/>
        <v>0</v>
      </c>
      <c r="DN19" s="78">
        <f>IF(DM19=0,"",HLOOKUP(DM19,DG19:DK$40,DL19,FALSE))</f>
      </c>
      <c r="DO19" s="69">
        <f t="shared" si="26"/>
        <v>0</v>
      </c>
      <c r="DP19" s="69">
        <f t="shared" si="26"/>
        <v>0</v>
      </c>
      <c r="DQ19" s="69">
        <f t="shared" si="26"/>
        <v>0</v>
      </c>
      <c r="DR19" s="69">
        <f t="shared" si="26"/>
        <v>0</v>
      </c>
      <c r="DS19" s="69">
        <f t="shared" si="26"/>
        <v>0</v>
      </c>
      <c r="DT19" s="69">
        <v>22</v>
      </c>
      <c r="DU19" s="69">
        <f t="shared" si="5"/>
        <v>0</v>
      </c>
      <c r="DV19" s="78">
        <f>IF(DU19=0,"",HLOOKUP(DU19,DO19:DS$40,DT19,FALSE))</f>
      </c>
      <c r="DW19" s="69">
        <f t="shared" si="27"/>
        <v>0</v>
      </c>
      <c r="DX19" s="69">
        <f t="shared" si="27"/>
        <v>0</v>
      </c>
      <c r="DY19" s="69">
        <f t="shared" si="27"/>
        <v>0</v>
      </c>
      <c r="DZ19" s="69">
        <f t="shared" si="27"/>
        <v>0</v>
      </c>
      <c r="EA19" s="69">
        <f t="shared" si="27"/>
        <v>0</v>
      </c>
      <c r="EB19" s="69">
        <v>22</v>
      </c>
      <c r="EC19" s="69">
        <f t="shared" si="7"/>
        <v>0</v>
      </c>
      <c r="ED19" s="78">
        <f>IF(EC19=0,"",HLOOKUP(EC19,DW19:EA$40,EB19,FALSE))</f>
      </c>
      <c r="EE19" s="69">
        <f t="shared" si="28"/>
        <v>0</v>
      </c>
      <c r="EF19" s="69">
        <f t="shared" si="28"/>
        <v>0</v>
      </c>
      <c r="EG19" s="69">
        <f t="shared" si="28"/>
        <v>0</v>
      </c>
      <c r="EH19" s="69">
        <f t="shared" si="28"/>
        <v>0</v>
      </c>
      <c r="EI19" s="69">
        <f t="shared" si="28"/>
        <v>0</v>
      </c>
      <c r="EJ19" s="69">
        <v>22</v>
      </c>
      <c r="EK19" s="69">
        <f t="shared" si="9"/>
        <v>0</v>
      </c>
      <c r="EL19" s="78">
        <f>IF(EK19=0,"",HLOOKUP(EK19,EE19:EI$40,EJ19,FALSE))</f>
      </c>
      <c r="EM19" s="69">
        <f t="shared" si="29"/>
        <v>0</v>
      </c>
      <c r="EN19" s="69">
        <f t="shared" si="29"/>
        <v>0</v>
      </c>
      <c r="EO19" s="69">
        <f t="shared" si="29"/>
        <v>0</v>
      </c>
      <c r="EP19" s="69">
        <f t="shared" si="29"/>
        <v>0</v>
      </c>
      <c r="EQ19" s="69">
        <f t="shared" si="29"/>
        <v>0</v>
      </c>
      <c r="ER19" s="69">
        <v>22</v>
      </c>
      <c r="ES19" s="69">
        <f t="shared" si="22"/>
        <v>0</v>
      </c>
      <c r="ET19" s="78">
        <f>IF(ES19=0,"",HLOOKUP(ES19,EM19:EQ$40,ER19,FALSE))</f>
      </c>
      <c r="EU19" s="69">
        <f t="shared" si="30"/>
        <v>0</v>
      </c>
      <c r="EV19" s="69">
        <f t="shared" si="30"/>
        <v>0</v>
      </c>
      <c r="EW19" s="69">
        <f t="shared" si="30"/>
        <v>0</v>
      </c>
      <c r="EX19" s="69">
        <f t="shared" si="30"/>
        <v>0</v>
      </c>
      <c r="EY19" s="69">
        <f t="shared" si="30"/>
        <v>0</v>
      </c>
      <c r="EZ19" s="69">
        <v>22</v>
      </c>
      <c r="FA19" s="69">
        <f t="shared" si="23"/>
        <v>0</v>
      </c>
      <c r="FB19" s="78">
        <f>IF(FA19=0,"",HLOOKUP(FA19,EU19:EY$40,EZ19,FALSE))</f>
      </c>
      <c r="FC19" s="69">
        <f>COUNTIF(Général!$C21:$CX21,FC$1)</f>
        <v>0</v>
      </c>
      <c r="FD19" s="69">
        <f>COUNTIF(Général!$C21:$CX21,FD$1)</f>
        <v>0</v>
      </c>
      <c r="FE19" s="69">
        <f>COUNTIF(Général!$C21:$CX21,FE$1)</f>
        <v>0</v>
      </c>
      <c r="FF19" s="69">
        <f>COUNTIF(Général!$C21:$CX21,FF$1)</f>
        <v>0</v>
      </c>
      <c r="FG19" s="69">
        <f>COUNTIF(Général!$C21:$CX21,FG$1)</f>
        <v>0</v>
      </c>
      <c r="FH19" s="69">
        <v>22</v>
      </c>
      <c r="FI19" s="69">
        <f t="shared" si="24"/>
        <v>0</v>
      </c>
      <c r="FJ19" s="119">
        <f>IF(FI19&lt;1,"",HLOOKUP(FI19,FC19:FG$40,FH19,FALSE))</f>
      </c>
      <c r="FK19" s="117">
        <f t="shared" si="13"/>
        <v>5</v>
      </c>
      <c r="FL19" s="79" t="str">
        <f t="shared" si="14"/>
        <v>Non concerné</v>
      </c>
      <c r="FM19" s="117" t="str">
        <f t="shared" si="15"/>
        <v>1</v>
      </c>
      <c r="FN19" s="117" t="str">
        <f t="shared" si="16"/>
        <v>10</v>
      </c>
      <c r="FO19" s="117" t="str">
        <f t="shared" si="17"/>
        <v>100</v>
      </c>
      <c r="FP19" s="117" t="str">
        <f t="shared" si="18"/>
        <v>1000</v>
      </c>
      <c r="FQ19" s="117" t="str">
        <f t="shared" si="19"/>
        <v>10000</v>
      </c>
      <c r="FR19" s="117">
        <f t="shared" si="20"/>
        <v>2222.2</v>
      </c>
      <c r="FS19" s="85" t="str">
        <f t="shared" si="21"/>
        <v>Non concerné</v>
      </c>
    </row>
    <row r="20" spans="1:175" ht="15">
      <c r="A20" s="81" t="s">
        <v>103</v>
      </c>
      <c r="B20" s="77">
        <f>CONCATENATE(Général!C$3,Général!C22)</f>
      </c>
      <c r="C20" s="77">
        <f>CONCATENATE(Général!D$3,Général!D22)</f>
      </c>
      <c r="D20" s="77">
        <f>CONCATENATE(Général!E$3,Général!E22)</f>
      </c>
      <c r="E20" s="77">
        <f>CONCATENATE(Général!F$3,Général!F22)</f>
      </c>
      <c r="F20" s="77">
        <f>CONCATENATE(Général!G$3,Général!G22)</f>
      </c>
      <c r="G20" s="77">
        <f>CONCATENATE(Général!H$3,Général!H22)</f>
      </c>
      <c r="H20" s="77">
        <f>CONCATENATE(Général!I$3,Général!I22)</f>
      </c>
      <c r="I20" s="77">
        <f>CONCATENATE(Général!J$3,Général!J22)</f>
      </c>
      <c r="J20" s="77">
        <f>CONCATENATE(Général!K$3,Général!K22)</f>
      </c>
      <c r="K20" s="77">
        <f>CONCATENATE(Général!L$3,Général!L22)</f>
      </c>
      <c r="L20" s="77">
        <f>CONCATENATE(Général!M$3,Général!M22)</f>
      </c>
      <c r="M20" s="77">
        <f>CONCATENATE(Général!N$3,Général!N22)</f>
      </c>
      <c r="N20" s="77">
        <f>CONCATENATE(Général!O$3,Général!O22)</f>
      </c>
      <c r="O20" s="77">
        <f>CONCATENATE(Général!P$3,Général!P22)</f>
      </c>
      <c r="P20" s="77">
        <f>CONCATENATE(Général!Q$3,Général!Q22)</f>
      </c>
      <c r="Q20" s="77">
        <f>CONCATENATE(Général!R$3,Général!R22)</f>
      </c>
      <c r="R20" s="77">
        <f>CONCATENATE(Général!S$3,Général!S22)</f>
      </c>
      <c r="S20" s="77">
        <f>CONCATENATE(Général!T$3,Général!T22)</f>
      </c>
      <c r="T20" s="77">
        <f>CONCATENATE(Général!U$3,Général!U22)</f>
      </c>
      <c r="U20" s="77">
        <f>CONCATENATE(Général!V$3,Général!V22)</f>
      </c>
      <c r="V20" s="77">
        <f>CONCATENATE(Général!W$3,Général!W22)</f>
      </c>
      <c r="W20" s="77">
        <f>CONCATENATE(Général!X$3,Général!X22)</f>
      </c>
      <c r="X20" s="77">
        <f>CONCATENATE(Général!Y$3,Général!Y22)</f>
      </c>
      <c r="Y20" s="77">
        <f>CONCATENATE(Général!Z$3,Général!Z22)</f>
      </c>
      <c r="Z20" s="77">
        <f>CONCATENATE(Général!AA$3,Général!AA22)</f>
      </c>
      <c r="AA20" s="77">
        <f>CONCATENATE(Général!AB$3,Général!AB22)</f>
      </c>
      <c r="AB20" s="77">
        <f>CONCATENATE(Général!AC$3,Général!AC22)</f>
      </c>
      <c r="AC20" s="77">
        <f>CONCATENATE(Général!AD$3,Général!AD22)</f>
      </c>
      <c r="AD20" s="77">
        <f>CONCATENATE(Général!AE$3,Général!AE22)</f>
      </c>
      <c r="AE20" s="77">
        <f>CONCATENATE(Général!AF$3,Général!AF22)</f>
      </c>
      <c r="AF20" s="77">
        <f>CONCATENATE(Général!AG$3,Général!AG22)</f>
      </c>
      <c r="AG20" s="77">
        <f>CONCATENATE(Général!AH$3,Général!AH22)</f>
      </c>
      <c r="AH20" s="77">
        <f>CONCATENATE(Général!AI$3,Général!AI22)</f>
      </c>
      <c r="AI20" s="77">
        <f>CONCATENATE(Général!AJ$3,Général!AJ22)</f>
      </c>
      <c r="AJ20" s="77">
        <f>CONCATENATE(Général!AK$3,Général!AK22)</f>
      </c>
      <c r="AK20" s="77">
        <f>CONCATENATE(Général!AL$3,Général!AL22)</f>
      </c>
      <c r="AL20" s="77">
        <f>CONCATENATE(Général!AM$3,Général!AM22)</f>
      </c>
      <c r="AM20" s="77">
        <f>CONCATENATE(Général!AN$3,Général!AN22)</f>
      </c>
      <c r="AN20" s="77">
        <f>CONCATENATE(Général!AO$3,Général!AO22)</f>
      </c>
      <c r="AO20" s="77">
        <f>CONCATENATE(Général!AP$3,Général!AP22)</f>
      </c>
      <c r="AP20" s="77">
        <f>CONCATENATE(Général!AQ$3,Général!AQ22)</f>
      </c>
      <c r="AQ20" s="77">
        <f>CONCATENATE(Général!AR$3,Général!AR22)</f>
      </c>
      <c r="AR20" s="77">
        <f>CONCATENATE(Général!AS$3,Général!AS22)</f>
      </c>
      <c r="AS20" s="77">
        <f>CONCATENATE(Général!AT$3,Général!AT22)</f>
      </c>
      <c r="AT20" s="77">
        <f>CONCATENATE(Général!AU$3,Général!AU22)</f>
      </c>
      <c r="AU20" s="77">
        <f>CONCATENATE(Général!AV$3,Général!AV22)</f>
      </c>
      <c r="AV20" s="77">
        <f>CONCATENATE(Général!AW$3,Général!AW22)</f>
      </c>
      <c r="AW20" s="77">
        <f>CONCATENATE(Général!AX$3,Général!AX22)</f>
      </c>
      <c r="AX20" s="77">
        <f>CONCATENATE(Général!AY$3,Général!AY22)</f>
      </c>
      <c r="AY20" s="77">
        <f>CONCATENATE(Général!AZ$3,Général!AZ22)</f>
      </c>
      <c r="AZ20" s="77">
        <f>CONCATENATE(Général!BA$3,Général!BA22)</f>
      </c>
      <c r="BA20" s="77">
        <f>CONCATENATE(Général!BB$3,Général!BB22)</f>
      </c>
      <c r="BB20" s="77">
        <f>CONCATENATE(Général!BC$3,Général!BC22)</f>
      </c>
      <c r="BC20" s="77">
        <f>CONCATENATE(Général!BD$3,Général!BD22)</f>
      </c>
      <c r="BD20" s="77">
        <f>CONCATENATE(Général!BE$3,Général!BE22)</f>
      </c>
      <c r="BE20" s="77">
        <f>CONCATENATE(Général!BF$3,Général!BF22)</f>
      </c>
      <c r="BF20" s="77">
        <f>CONCATENATE(Général!BG$3,Général!BG22)</f>
      </c>
      <c r="BG20" s="77">
        <f>CONCATENATE(Général!BH$3,Général!BH22)</f>
      </c>
      <c r="BH20" s="77">
        <f>CONCATENATE(Général!BI$3,Général!BI22)</f>
      </c>
      <c r="BI20" s="77">
        <f>CONCATENATE(Général!BJ$3,Général!BJ22)</f>
      </c>
      <c r="BJ20" s="77">
        <f>CONCATENATE(Général!BK$3,Général!BK22)</f>
      </c>
      <c r="BK20" s="77">
        <f>CONCATENATE(Général!BL$3,Général!BL22)</f>
      </c>
      <c r="BL20" s="77">
        <f>CONCATENATE(Général!BM$3,Général!BM22)</f>
      </c>
      <c r="BM20" s="77">
        <f>CONCATENATE(Général!BN$3,Général!BN22)</f>
      </c>
      <c r="BN20" s="77">
        <f>CONCATENATE(Général!BO$3,Général!BO22)</f>
      </c>
      <c r="BO20" s="77">
        <f>CONCATENATE(Général!BP$3,Général!BP22)</f>
      </c>
      <c r="BP20" s="77">
        <f>CONCATENATE(Général!BQ$3,Général!BQ22)</f>
      </c>
      <c r="BQ20" s="77">
        <f>CONCATENATE(Général!BR$3,Général!BR22)</f>
      </c>
      <c r="BR20" s="77">
        <f>CONCATENATE(Général!BS$3,Général!BS22)</f>
      </c>
      <c r="BS20" s="77">
        <f>CONCATENATE(Général!BT$3,Général!BT22)</f>
      </c>
      <c r="BT20" s="77">
        <f>CONCATENATE(Général!BU$3,Général!BU22)</f>
      </c>
      <c r="BU20" s="77">
        <f>CONCATENATE(Général!BV$3,Général!BV22)</f>
      </c>
      <c r="BV20" s="77">
        <f>CONCATENATE(Général!BW$3,Général!BW22)</f>
      </c>
      <c r="BW20" s="77">
        <f>CONCATENATE(Général!BX$3,Général!BX22)</f>
      </c>
      <c r="BX20" s="77">
        <f>CONCATENATE(Général!BY$3,Général!BY22)</f>
      </c>
      <c r="BY20" s="77">
        <f>CONCATENATE(Général!BZ$3,Général!BZ22)</f>
      </c>
      <c r="BZ20" s="77">
        <f>CONCATENATE(Général!CA$3,Général!CA22)</f>
      </c>
      <c r="CA20" s="77">
        <f>CONCATENATE(Général!CB$3,Général!CB22)</f>
      </c>
      <c r="CB20" s="77">
        <f>CONCATENATE(Général!CC$3,Général!CC22)</f>
      </c>
      <c r="CC20" s="77">
        <f>CONCATENATE(Général!CD$3,Général!CD22)</f>
      </c>
      <c r="CD20" s="77">
        <f>CONCATENATE(Général!CE$3,Général!CE22)</f>
      </c>
      <c r="CE20" s="77">
        <f>CONCATENATE(Général!CF$3,Général!CF22)</f>
      </c>
      <c r="CF20" s="77">
        <f>CONCATENATE(Général!CG$3,Général!CG22)</f>
      </c>
      <c r="CG20" s="77">
        <f>CONCATENATE(Général!CH$3,Général!CH22)</f>
      </c>
      <c r="CH20" s="77">
        <f>CONCATENATE(Général!CI$3,Général!CI22)</f>
      </c>
      <c r="CI20" s="77">
        <f>CONCATENATE(Général!CJ$3,Général!CJ22)</f>
      </c>
      <c r="CJ20" s="77">
        <f>CONCATENATE(Général!CK$3,Général!CK22)</f>
      </c>
      <c r="CK20" s="77">
        <f>CONCATENATE(Général!CL$3,Général!CL22)</f>
      </c>
      <c r="CL20" s="77">
        <f>CONCATENATE(Général!CM$3,Général!CM22)</f>
      </c>
      <c r="CM20" s="77">
        <f>CONCATENATE(Général!CN$3,Général!CN22)</f>
      </c>
      <c r="CN20" s="77">
        <f>CONCATENATE(Général!CO$3,Général!CO22)</f>
      </c>
      <c r="CO20" s="77">
        <f>CONCATENATE(Général!CP$3,Général!CP22)</f>
      </c>
      <c r="CP20" s="77">
        <f>CONCATENATE(Général!CQ$3,Général!CQ22)</f>
      </c>
      <c r="CQ20" s="77">
        <f>CONCATENATE(Général!CR$3,Général!CR22)</f>
      </c>
      <c r="CR20" s="77">
        <f>CONCATENATE(Général!CS$3,Général!CS22)</f>
      </c>
      <c r="CS20" s="77">
        <f>CONCATENATE(Général!CT$3,Général!CT22)</f>
      </c>
      <c r="CT20" s="77">
        <f>CONCATENATE(Général!CU$3,Général!CU22)</f>
      </c>
      <c r="CU20" s="77">
        <f>CONCATENATE(Général!CV$3,Général!CV22)</f>
      </c>
      <c r="CV20" s="77">
        <f>CONCATENATE(Général!CW$3,Général!CW22)</f>
      </c>
      <c r="CW20" s="77">
        <f>CONCATENATE(Général!CX$3,Général!CX22)</f>
      </c>
      <c r="CY20" s="69">
        <f t="shared" si="12"/>
        <v>0</v>
      </c>
      <c r="CZ20" s="69">
        <f t="shared" si="12"/>
        <v>0</v>
      </c>
      <c r="DA20" s="69">
        <f t="shared" si="12"/>
        <v>0</v>
      </c>
      <c r="DB20" s="69">
        <f t="shared" si="12"/>
        <v>0</v>
      </c>
      <c r="DC20" s="69">
        <f t="shared" si="12"/>
        <v>0</v>
      </c>
      <c r="DD20" s="69">
        <v>21</v>
      </c>
      <c r="DE20" s="69">
        <f t="shared" si="1"/>
        <v>0</v>
      </c>
      <c r="DF20" s="78">
        <f>IF(DE20=0,"",HLOOKUP(DE20,CY20:DC$40,DD20,FALSE))</f>
      </c>
      <c r="DG20" s="69">
        <f t="shared" si="25"/>
        <v>0</v>
      </c>
      <c r="DH20" s="69">
        <f t="shared" si="25"/>
        <v>0</v>
      </c>
      <c r="DI20" s="69">
        <f t="shared" si="25"/>
        <v>0</v>
      </c>
      <c r="DJ20" s="69">
        <f t="shared" si="25"/>
        <v>0</v>
      </c>
      <c r="DK20" s="69">
        <f t="shared" si="25"/>
        <v>0</v>
      </c>
      <c r="DL20" s="69">
        <v>21</v>
      </c>
      <c r="DM20" s="69">
        <f t="shared" si="3"/>
        <v>0</v>
      </c>
      <c r="DN20" s="78">
        <f>IF(DM20=0,"",HLOOKUP(DM20,DG20:DK$40,DL20,FALSE))</f>
      </c>
      <c r="DO20" s="69">
        <f t="shared" si="26"/>
        <v>0</v>
      </c>
      <c r="DP20" s="69">
        <f t="shared" si="26"/>
        <v>0</v>
      </c>
      <c r="DQ20" s="69">
        <f t="shared" si="26"/>
        <v>0</v>
      </c>
      <c r="DR20" s="69">
        <f t="shared" si="26"/>
        <v>0</v>
      </c>
      <c r="DS20" s="69">
        <f t="shared" si="26"/>
        <v>0</v>
      </c>
      <c r="DT20" s="69">
        <v>21</v>
      </c>
      <c r="DU20" s="69">
        <f t="shared" si="5"/>
        <v>0</v>
      </c>
      <c r="DV20" s="78">
        <f>IF(DU20=0,"",HLOOKUP(DU20,DO20:DS$40,DT20,FALSE))</f>
      </c>
      <c r="DW20" s="69">
        <f t="shared" si="27"/>
        <v>0</v>
      </c>
      <c r="DX20" s="69">
        <f t="shared" si="27"/>
        <v>0</v>
      </c>
      <c r="DY20" s="69">
        <f t="shared" si="27"/>
        <v>0</v>
      </c>
      <c r="DZ20" s="69">
        <f t="shared" si="27"/>
        <v>0</v>
      </c>
      <c r="EA20" s="69">
        <f t="shared" si="27"/>
        <v>0</v>
      </c>
      <c r="EB20" s="69">
        <v>21</v>
      </c>
      <c r="EC20" s="69">
        <f t="shared" si="7"/>
        <v>0</v>
      </c>
      <c r="ED20" s="78">
        <f>IF(EC20=0,"",HLOOKUP(EC20,DW20:EA$40,EB20,FALSE))</f>
      </c>
      <c r="EE20" s="69">
        <f t="shared" si="28"/>
        <v>0</v>
      </c>
      <c r="EF20" s="69">
        <f t="shared" si="28"/>
        <v>0</v>
      </c>
      <c r="EG20" s="69">
        <f t="shared" si="28"/>
        <v>0</v>
      </c>
      <c r="EH20" s="69">
        <f t="shared" si="28"/>
        <v>0</v>
      </c>
      <c r="EI20" s="69">
        <f t="shared" si="28"/>
        <v>0</v>
      </c>
      <c r="EJ20" s="69">
        <v>21</v>
      </c>
      <c r="EK20" s="69">
        <f t="shared" si="9"/>
        <v>0</v>
      </c>
      <c r="EL20" s="78">
        <f>IF(EK20=0,"",HLOOKUP(EK20,EE20:EI$40,EJ20,FALSE))</f>
      </c>
      <c r="EM20" s="69">
        <f t="shared" si="29"/>
        <v>0</v>
      </c>
      <c r="EN20" s="69">
        <f t="shared" si="29"/>
        <v>0</v>
      </c>
      <c r="EO20" s="69">
        <f t="shared" si="29"/>
        <v>0</v>
      </c>
      <c r="EP20" s="69">
        <f t="shared" si="29"/>
        <v>0</v>
      </c>
      <c r="EQ20" s="69">
        <f t="shared" si="29"/>
        <v>0</v>
      </c>
      <c r="ER20" s="69">
        <v>21</v>
      </c>
      <c r="ES20" s="69">
        <f t="shared" si="22"/>
        <v>0</v>
      </c>
      <c r="ET20" s="78">
        <f>IF(ES20=0,"",HLOOKUP(ES20,EM20:EQ$40,ER20,FALSE))</f>
      </c>
      <c r="EU20" s="69">
        <f t="shared" si="30"/>
        <v>0</v>
      </c>
      <c r="EV20" s="69">
        <f t="shared" si="30"/>
        <v>0</v>
      </c>
      <c r="EW20" s="69">
        <f t="shared" si="30"/>
        <v>0</v>
      </c>
      <c r="EX20" s="69">
        <f t="shared" si="30"/>
        <v>0</v>
      </c>
      <c r="EY20" s="69">
        <f t="shared" si="30"/>
        <v>0</v>
      </c>
      <c r="EZ20" s="69">
        <v>21</v>
      </c>
      <c r="FA20" s="69">
        <f t="shared" si="23"/>
        <v>0</v>
      </c>
      <c r="FB20" s="78">
        <f>IF(FA20=0,"",HLOOKUP(FA20,EU20:EY$40,EZ20,FALSE))</f>
      </c>
      <c r="FC20" s="69">
        <f>COUNTIF(Général!$C22:$CX22,FC$1)</f>
        <v>0</v>
      </c>
      <c r="FD20" s="69">
        <f>COUNTIF(Général!$C22:$CX22,FD$1)</f>
        <v>0</v>
      </c>
      <c r="FE20" s="69">
        <f>COUNTIF(Général!$C22:$CX22,FE$1)</f>
        <v>0</v>
      </c>
      <c r="FF20" s="69">
        <f>COUNTIF(Général!$C22:$CX22,FF$1)</f>
        <v>0</v>
      </c>
      <c r="FG20" s="69">
        <f>COUNTIF(Général!$C22:$CX22,FG$1)</f>
        <v>0</v>
      </c>
      <c r="FH20" s="69">
        <v>21</v>
      </c>
      <c r="FI20" s="69">
        <f t="shared" si="24"/>
        <v>0</v>
      </c>
      <c r="FJ20" s="119">
        <f>IF(FI20&lt;1,"",HLOOKUP(FI20,FC20:FG$40,FH20,FALSE))</f>
      </c>
      <c r="FK20" s="117">
        <f t="shared" si="13"/>
        <v>5</v>
      </c>
      <c r="FL20" s="79" t="str">
        <f t="shared" si="14"/>
        <v>Non concerné</v>
      </c>
      <c r="FM20" s="117" t="str">
        <f t="shared" si="15"/>
        <v>1</v>
      </c>
      <c r="FN20" s="117" t="str">
        <f t="shared" si="16"/>
        <v>10</v>
      </c>
      <c r="FO20" s="117" t="str">
        <f t="shared" si="17"/>
        <v>100</v>
      </c>
      <c r="FP20" s="117" t="str">
        <f t="shared" si="18"/>
        <v>1000</v>
      </c>
      <c r="FQ20" s="117" t="str">
        <f t="shared" si="19"/>
        <v>10000</v>
      </c>
      <c r="FR20" s="117">
        <f t="shared" si="20"/>
        <v>2222.2</v>
      </c>
      <c r="FS20" s="85" t="str">
        <f t="shared" si="21"/>
        <v>Non concerné</v>
      </c>
    </row>
    <row r="21" spans="1:175" ht="15">
      <c r="A21" s="82" t="s">
        <v>104</v>
      </c>
      <c r="B21" s="77">
        <f>CONCATENATE(Général!C$3,Général!C23)</f>
      </c>
      <c r="C21" s="77">
        <f>CONCATENATE(Général!D$3,Général!D23)</f>
      </c>
      <c r="D21" s="77">
        <f>CONCATENATE(Général!E$3,Général!E23)</f>
      </c>
      <c r="E21" s="77">
        <f>CONCATENATE(Général!F$3,Général!F23)</f>
      </c>
      <c r="F21" s="77">
        <f>CONCATENATE(Général!G$3,Général!G23)</f>
      </c>
      <c r="G21" s="77">
        <f>CONCATENATE(Général!H$3,Général!H23)</f>
      </c>
      <c r="H21" s="77">
        <f>CONCATENATE(Général!I$3,Général!I23)</f>
      </c>
      <c r="I21" s="77">
        <f>CONCATENATE(Général!J$3,Général!J23)</f>
      </c>
      <c r="J21" s="77">
        <f>CONCATENATE(Général!K$3,Général!K23)</f>
      </c>
      <c r="K21" s="77">
        <f>CONCATENATE(Général!L$3,Général!L23)</f>
      </c>
      <c r="L21" s="77">
        <f>CONCATENATE(Général!M$3,Général!M23)</f>
      </c>
      <c r="M21" s="77">
        <f>CONCATENATE(Général!N$3,Général!N23)</f>
      </c>
      <c r="N21" s="77">
        <f>CONCATENATE(Général!O$3,Général!O23)</f>
      </c>
      <c r="O21" s="77">
        <f>CONCATENATE(Général!P$3,Général!P23)</f>
      </c>
      <c r="P21" s="77">
        <f>CONCATENATE(Général!Q$3,Général!Q23)</f>
      </c>
      <c r="Q21" s="77">
        <f>CONCATENATE(Général!R$3,Général!R23)</f>
      </c>
      <c r="R21" s="77">
        <f>CONCATENATE(Général!S$3,Général!S23)</f>
      </c>
      <c r="S21" s="77">
        <f>CONCATENATE(Général!T$3,Général!T23)</f>
      </c>
      <c r="T21" s="77">
        <f>CONCATENATE(Général!U$3,Général!U23)</f>
      </c>
      <c r="U21" s="77">
        <f>CONCATENATE(Général!V$3,Général!V23)</f>
      </c>
      <c r="V21" s="77">
        <f>CONCATENATE(Général!W$3,Général!W23)</f>
      </c>
      <c r="W21" s="77">
        <f>CONCATENATE(Général!X$3,Général!X23)</f>
      </c>
      <c r="X21" s="77">
        <f>CONCATENATE(Général!Y$3,Général!Y23)</f>
      </c>
      <c r="Y21" s="77">
        <f>CONCATENATE(Général!Z$3,Général!Z23)</f>
      </c>
      <c r="Z21" s="77">
        <f>CONCATENATE(Général!AA$3,Général!AA23)</f>
      </c>
      <c r="AA21" s="77">
        <f>CONCATENATE(Général!AB$3,Général!AB23)</f>
      </c>
      <c r="AB21" s="77">
        <f>CONCATENATE(Général!AC$3,Général!AC23)</f>
      </c>
      <c r="AC21" s="77">
        <f>CONCATENATE(Général!AD$3,Général!AD23)</f>
      </c>
      <c r="AD21" s="77">
        <f>CONCATENATE(Général!AE$3,Général!AE23)</f>
      </c>
      <c r="AE21" s="77">
        <f>CONCATENATE(Général!AF$3,Général!AF23)</f>
      </c>
      <c r="AF21" s="77">
        <f>CONCATENATE(Général!AG$3,Général!AG23)</f>
      </c>
      <c r="AG21" s="77">
        <f>CONCATENATE(Général!AH$3,Général!AH23)</f>
      </c>
      <c r="AH21" s="77">
        <f>CONCATENATE(Général!AI$3,Général!AI23)</f>
      </c>
      <c r="AI21" s="77">
        <f>CONCATENATE(Général!AJ$3,Général!AJ23)</f>
      </c>
      <c r="AJ21" s="77">
        <f>CONCATENATE(Général!AK$3,Général!AK23)</f>
      </c>
      <c r="AK21" s="77">
        <f>CONCATENATE(Général!AL$3,Général!AL23)</f>
      </c>
      <c r="AL21" s="77">
        <f>CONCATENATE(Général!AM$3,Général!AM23)</f>
      </c>
      <c r="AM21" s="77">
        <f>CONCATENATE(Général!AN$3,Général!AN23)</f>
      </c>
      <c r="AN21" s="77">
        <f>CONCATENATE(Général!AO$3,Général!AO23)</f>
      </c>
      <c r="AO21" s="77">
        <f>CONCATENATE(Général!AP$3,Général!AP23)</f>
      </c>
      <c r="AP21" s="77">
        <f>CONCATENATE(Général!AQ$3,Général!AQ23)</f>
      </c>
      <c r="AQ21" s="77">
        <f>CONCATENATE(Général!AR$3,Général!AR23)</f>
      </c>
      <c r="AR21" s="77">
        <f>CONCATENATE(Général!AS$3,Général!AS23)</f>
      </c>
      <c r="AS21" s="77">
        <f>CONCATENATE(Général!AT$3,Général!AT23)</f>
      </c>
      <c r="AT21" s="77">
        <f>CONCATENATE(Général!AU$3,Général!AU23)</f>
      </c>
      <c r="AU21" s="77">
        <f>CONCATENATE(Général!AV$3,Général!AV23)</f>
      </c>
      <c r="AV21" s="77">
        <f>CONCATENATE(Général!AW$3,Général!AW23)</f>
      </c>
      <c r="AW21" s="77">
        <f>CONCATENATE(Général!AX$3,Général!AX23)</f>
      </c>
      <c r="AX21" s="77">
        <f>CONCATENATE(Général!AY$3,Général!AY23)</f>
      </c>
      <c r="AY21" s="77">
        <f>CONCATENATE(Général!AZ$3,Général!AZ23)</f>
      </c>
      <c r="AZ21" s="77">
        <f>CONCATENATE(Général!BA$3,Général!BA23)</f>
      </c>
      <c r="BA21" s="77">
        <f>CONCATENATE(Général!BB$3,Général!BB23)</f>
      </c>
      <c r="BB21" s="77">
        <f>CONCATENATE(Général!BC$3,Général!BC23)</f>
      </c>
      <c r="BC21" s="77">
        <f>CONCATENATE(Général!BD$3,Général!BD23)</f>
      </c>
      <c r="BD21" s="77">
        <f>CONCATENATE(Général!BE$3,Général!BE23)</f>
      </c>
      <c r="BE21" s="77">
        <f>CONCATENATE(Général!BF$3,Général!BF23)</f>
      </c>
      <c r="BF21" s="77">
        <f>CONCATENATE(Général!BG$3,Général!BG23)</f>
      </c>
      <c r="BG21" s="77">
        <f>CONCATENATE(Général!BH$3,Général!BH23)</f>
      </c>
      <c r="BH21" s="77">
        <f>CONCATENATE(Général!BI$3,Général!BI23)</f>
      </c>
      <c r="BI21" s="77">
        <f>CONCATENATE(Général!BJ$3,Général!BJ23)</f>
      </c>
      <c r="BJ21" s="77">
        <f>CONCATENATE(Général!BK$3,Général!BK23)</f>
      </c>
      <c r="BK21" s="77">
        <f>CONCATENATE(Général!BL$3,Général!BL23)</f>
      </c>
      <c r="BL21" s="77">
        <f>CONCATENATE(Général!BM$3,Général!BM23)</f>
      </c>
      <c r="BM21" s="77">
        <f>CONCATENATE(Général!BN$3,Général!BN23)</f>
      </c>
      <c r="BN21" s="77">
        <f>CONCATENATE(Général!BO$3,Général!BO23)</f>
      </c>
      <c r="BO21" s="77">
        <f>CONCATENATE(Général!BP$3,Général!BP23)</f>
      </c>
      <c r="BP21" s="77">
        <f>CONCATENATE(Général!BQ$3,Général!BQ23)</f>
      </c>
      <c r="BQ21" s="77">
        <f>CONCATENATE(Général!BR$3,Général!BR23)</f>
      </c>
      <c r="BR21" s="77">
        <f>CONCATENATE(Général!BS$3,Général!BS23)</f>
      </c>
      <c r="BS21" s="77">
        <f>CONCATENATE(Général!BT$3,Général!BT23)</f>
      </c>
      <c r="BT21" s="77">
        <f>CONCATENATE(Général!BU$3,Général!BU23)</f>
      </c>
      <c r="BU21" s="77">
        <f>CONCATENATE(Général!BV$3,Général!BV23)</f>
      </c>
      <c r="BV21" s="77">
        <f>CONCATENATE(Général!BW$3,Général!BW23)</f>
      </c>
      <c r="BW21" s="77">
        <f>CONCATENATE(Général!BX$3,Général!BX23)</f>
      </c>
      <c r="BX21" s="77">
        <f>CONCATENATE(Général!BY$3,Général!BY23)</f>
      </c>
      <c r="BY21" s="77">
        <f>CONCATENATE(Général!BZ$3,Général!BZ23)</f>
      </c>
      <c r="BZ21" s="77">
        <f>CONCATENATE(Général!CA$3,Général!CA23)</f>
      </c>
      <c r="CA21" s="77">
        <f>CONCATENATE(Général!CB$3,Général!CB23)</f>
      </c>
      <c r="CB21" s="77">
        <f>CONCATENATE(Général!CC$3,Général!CC23)</f>
      </c>
      <c r="CC21" s="77">
        <f>CONCATENATE(Général!CD$3,Général!CD23)</f>
      </c>
      <c r="CD21" s="77">
        <f>CONCATENATE(Général!CE$3,Général!CE23)</f>
      </c>
      <c r="CE21" s="77">
        <f>CONCATENATE(Général!CF$3,Général!CF23)</f>
      </c>
      <c r="CF21" s="77">
        <f>CONCATENATE(Général!CG$3,Général!CG23)</f>
      </c>
      <c r="CG21" s="77">
        <f>CONCATENATE(Général!CH$3,Général!CH23)</f>
      </c>
      <c r="CH21" s="77">
        <f>CONCATENATE(Général!CI$3,Général!CI23)</f>
      </c>
      <c r="CI21" s="77">
        <f>CONCATENATE(Général!CJ$3,Général!CJ23)</f>
      </c>
      <c r="CJ21" s="77">
        <f>CONCATENATE(Général!CK$3,Général!CK23)</f>
      </c>
      <c r="CK21" s="77">
        <f>CONCATENATE(Général!CL$3,Général!CL23)</f>
      </c>
      <c r="CL21" s="77">
        <f>CONCATENATE(Général!CM$3,Général!CM23)</f>
      </c>
      <c r="CM21" s="77">
        <f>CONCATENATE(Général!CN$3,Général!CN23)</f>
      </c>
      <c r="CN21" s="77">
        <f>CONCATENATE(Général!CO$3,Général!CO23)</f>
      </c>
      <c r="CO21" s="77">
        <f>CONCATENATE(Général!CP$3,Général!CP23)</f>
      </c>
      <c r="CP21" s="77">
        <f>CONCATENATE(Général!CQ$3,Général!CQ23)</f>
      </c>
      <c r="CQ21" s="77">
        <f>CONCATENATE(Général!CR$3,Général!CR23)</f>
      </c>
      <c r="CR21" s="77">
        <f>CONCATENATE(Général!CS$3,Général!CS23)</f>
      </c>
      <c r="CS21" s="77">
        <f>CONCATENATE(Général!CT$3,Général!CT23)</f>
      </c>
      <c r="CT21" s="77">
        <f>CONCATENATE(Général!CU$3,Général!CU23)</f>
      </c>
      <c r="CU21" s="77">
        <f>CONCATENATE(Général!CV$3,Général!CV23)</f>
      </c>
      <c r="CV21" s="77">
        <f>CONCATENATE(Général!CW$3,Général!CW23)</f>
      </c>
      <c r="CW21" s="77">
        <f>CONCATENATE(Général!CX$3,Général!CX23)</f>
      </c>
      <c r="CY21" s="69">
        <f t="shared" si="12"/>
        <v>0</v>
      </c>
      <c r="CZ21" s="69">
        <f t="shared" si="12"/>
        <v>0</v>
      </c>
      <c r="DA21" s="69">
        <f t="shared" si="12"/>
        <v>0</v>
      </c>
      <c r="DB21" s="69">
        <f t="shared" si="12"/>
        <v>0</v>
      </c>
      <c r="DC21" s="69">
        <f t="shared" si="12"/>
        <v>0</v>
      </c>
      <c r="DD21" s="69">
        <v>20</v>
      </c>
      <c r="DE21" s="69">
        <f t="shared" si="1"/>
        <v>0</v>
      </c>
      <c r="DF21" s="78">
        <f>IF(DE21=0,"",HLOOKUP(DE21,CY21:DC$40,DD21,FALSE))</f>
      </c>
      <c r="DG21" s="69">
        <f t="shared" si="25"/>
        <v>0</v>
      </c>
      <c r="DH21" s="69">
        <f t="shared" si="25"/>
        <v>0</v>
      </c>
      <c r="DI21" s="69">
        <f t="shared" si="25"/>
        <v>0</v>
      </c>
      <c r="DJ21" s="69">
        <f t="shared" si="25"/>
        <v>0</v>
      </c>
      <c r="DK21" s="69">
        <f t="shared" si="25"/>
        <v>0</v>
      </c>
      <c r="DL21" s="69">
        <v>20</v>
      </c>
      <c r="DM21" s="69">
        <f t="shared" si="3"/>
        <v>0</v>
      </c>
      <c r="DN21" s="78">
        <f>IF(DM21=0,"",HLOOKUP(DM21,DG21:DK$40,DL21,FALSE))</f>
      </c>
      <c r="DO21" s="69">
        <f t="shared" si="26"/>
        <v>0</v>
      </c>
      <c r="DP21" s="69">
        <f t="shared" si="26"/>
        <v>0</v>
      </c>
      <c r="DQ21" s="69">
        <f t="shared" si="26"/>
        <v>0</v>
      </c>
      <c r="DR21" s="69">
        <f t="shared" si="26"/>
        <v>0</v>
      </c>
      <c r="DS21" s="69">
        <f t="shared" si="26"/>
        <v>0</v>
      </c>
      <c r="DT21" s="69">
        <v>20</v>
      </c>
      <c r="DU21" s="69">
        <f t="shared" si="5"/>
        <v>0</v>
      </c>
      <c r="DV21" s="78">
        <f>IF(DU21=0,"",HLOOKUP(DU21,DO21:DS$40,DT21,FALSE))</f>
      </c>
      <c r="DW21" s="69">
        <f t="shared" si="27"/>
        <v>0</v>
      </c>
      <c r="DX21" s="69">
        <f t="shared" si="27"/>
        <v>0</v>
      </c>
      <c r="DY21" s="69">
        <f t="shared" si="27"/>
        <v>0</v>
      </c>
      <c r="DZ21" s="69">
        <f t="shared" si="27"/>
        <v>0</v>
      </c>
      <c r="EA21" s="69">
        <f t="shared" si="27"/>
        <v>0</v>
      </c>
      <c r="EB21" s="69">
        <v>20</v>
      </c>
      <c r="EC21" s="69">
        <f t="shared" si="7"/>
        <v>0</v>
      </c>
      <c r="ED21" s="78">
        <f>IF(EC21=0,"",HLOOKUP(EC21,DW21:EA$40,EB21,FALSE))</f>
      </c>
      <c r="EE21" s="69">
        <f t="shared" si="28"/>
        <v>0</v>
      </c>
      <c r="EF21" s="69">
        <f t="shared" si="28"/>
        <v>0</v>
      </c>
      <c r="EG21" s="69">
        <f t="shared" si="28"/>
        <v>0</v>
      </c>
      <c r="EH21" s="69">
        <f t="shared" si="28"/>
        <v>0</v>
      </c>
      <c r="EI21" s="69">
        <f t="shared" si="28"/>
        <v>0</v>
      </c>
      <c r="EJ21" s="69">
        <v>20</v>
      </c>
      <c r="EK21" s="69">
        <f t="shared" si="9"/>
        <v>0</v>
      </c>
      <c r="EL21" s="78">
        <f>IF(EK21=0,"",HLOOKUP(EK21,EE21:EI$40,EJ21,FALSE))</f>
      </c>
      <c r="EM21" s="69">
        <f t="shared" si="29"/>
        <v>0</v>
      </c>
      <c r="EN21" s="69">
        <f t="shared" si="29"/>
        <v>0</v>
      </c>
      <c r="EO21" s="69">
        <f t="shared" si="29"/>
        <v>0</v>
      </c>
      <c r="EP21" s="69">
        <f t="shared" si="29"/>
        <v>0</v>
      </c>
      <c r="EQ21" s="69">
        <f t="shared" si="29"/>
        <v>0</v>
      </c>
      <c r="ER21" s="69">
        <v>20</v>
      </c>
      <c r="ES21" s="69">
        <f t="shared" si="22"/>
        <v>0</v>
      </c>
      <c r="ET21" s="78">
        <f>IF(ES21=0,"",HLOOKUP(ES21,EM21:EQ$40,ER21,FALSE))</f>
      </c>
      <c r="EU21" s="69">
        <f t="shared" si="30"/>
        <v>0</v>
      </c>
      <c r="EV21" s="69">
        <f t="shared" si="30"/>
        <v>0</v>
      </c>
      <c r="EW21" s="69">
        <f t="shared" si="30"/>
        <v>0</v>
      </c>
      <c r="EX21" s="69">
        <f t="shared" si="30"/>
        <v>0</v>
      </c>
      <c r="EY21" s="69">
        <f t="shared" si="30"/>
        <v>0</v>
      </c>
      <c r="EZ21" s="69">
        <v>20</v>
      </c>
      <c r="FA21" s="69">
        <f t="shared" si="23"/>
        <v>0</v>
      </c>
      <c r="FB21" s="78">
        <f>IF(FA21=0,"",HLOOKUP(FA21,EU21:EY$40,EZ21,FALSE))</f>
      </c>
      <c r="FC21" s="69">
        <f>COUNTIF(Général!$C23:$CX23,FC$1)</f>
        <v>0</v>
      </c>
      <c r="FD21" s="69">
        <f>COUNTIF(Général!$C23:$CX23,FD$1)</f>
        <v>0</v>
      </c>
      <c r="FE21" s="69">
        <f>COUNTIF(Général!$C23:$CX23,FE$1)</f>
        <v>0</v>
      </c>
      <c r="FF21" s="69">
        <f>COUNTIF(Général!$C23:$CX23,FF$1)</f>
        <v>0</v>
      </c>
      <c r="FG21" s="69">
        <f>COUNTIF(Général!$C23:$CX23,FG$1)</f>
        <v>0</v>
      </c>
      <c r="FH21" s="69">
        <v>20</v>
      </c>
      <c r="FI21" s="69">
        <f t="shared" si="24"/>
        <v>0</v>
      </c>
      <c r="FJ21" s="119">
        <f>IF(FI21&lt;1,"",HLOOKUP(FI21,FC21:FG$40,FH21,FALSE))</f>
      </c>
      <c r="FK21" s="117">
        <f t="shared" si="13"/>
        <v>5</v>
      </c>
      <c r="FL21" s="79" t="str">
        <f t="shared" si="14"/>
        <v>Non concerné</v>
      </c>
      <c r="FM21" s="117" t="str">
        <f t="shared" si="15"/>
        <v>1</v>
      </c>
      <c r="FN21" s="117" t="str">
        <f t="shared" si="16"/>
        <v>10</v>
      </c>
      <c r="FO21" s="117" t="str">
        <f t="shared" si="17"/>
        <v>100</v>
      </c>
      <c r="FP21" s="117" t="str">
        <f t="shared" si="18"/>
        <v>1000</v>
      </c>
      <c r="FQ21" s="117" t="str">
        <f t="shared" si="19"/>
        <v>10000</v>
      </c>
      <c r="FR21" s="117">
        <f t="shared" si="20"/>
        <v>2222.2</v>
      </c>
      <c r="FS21" s="85" t="str">
        <f t="shared" si="21"/>
        <v>Non concerné</v>
      </c>
    </row>
    <row r="22" spans="1:175" ht="15">
      <c r="A22" s="82" t="s">
        <v>105</v>
      </c>
      <c r="B22" s="77">
        <f>CONCATENATE(Général!C$3,Général!C24)</f>
      </c>
      <c r="C22" s="77">
        <f>CONCATENATE(Général!D$3,Général!D24)</f>
      </c>
      <c r="D22" s="77">
        <f>CONCATENATE(Général!E$3,Général!E24)</f>
      </c>
      <c r="E22" s="77">
        <f>CONCATENATE(Général!F$3,Général!F24)</f>
      </c>
      <c r="F22" s="77">
        <f>CONCATENATE(Général!G$3,Général!G24)</f>
      </c>
      <c r="G22" s="77">
        <f>CONCATENATE(Général!H$3,Général!H24)</f>
      </c>
      <c r="H22" s="77">
        <f>CONCATENATE(Général!I$3,Général!I24)</f>
      </c>
      <c r="I22" s="77">
        <f>CONCATENATE(Général!J$3,Général!J24)</f>
      </c>
      <c r="J22" s="77">
        <f>CONCATENATE(Général!K$3,Général!K24)</f>
      </c>
      <c r="K22" s="77">
        <f>CONCATENATE(Général!L$3,Général!L24)</f>
      </c>
      <c r="L22" s="77">
        <f>CONCATENATE(Général!M$3,Général!M24)</f>
      </c>
      <c r="M22" s="77">
        <f>CONCATENATE(Général!N$3,Général!N24)</f>
      </c>
      <c r="N22" s="77">
        <f>CONCATENATE(Général!O$3,Général!O24)</f>
      </c>
      <c r="O22" s="77">
        <f>CONCATENATE(Général!P$3,Général!P24)</f>
      </c>
      <c r="P22" s="77">
        <f>CONCATENATE(Général!Q$3,Général!Q24)</f>
      </c>
      <c r="Q22" s="77">
        <f>CONCATENATE(Général!R$3,Général!R24)</f>
      </c>
      <c r="R22" s="77">
        <f>CONCATENATE(Général!S$3,Général!S24)</f>
      </c>
      <c r="S22" s="77">
        <f>CONCATENATE(Général!T$3,Général!T24)</f>
      </c>
      <c r="T22" s="77">
        <f>CONCATENATE(Général!U$3,Général!U24)</f>
      </c>
      <c r="U22" s="77">
        <f>CONCATENATE(Général!V$3,Général!V24)</f>
      </c>
      <c r="V22" s="77">
        <f>CONCATENATE(Général!W$3,Général!W24)</f>
      </c>
      <c r="W22" s="77">
        <f>CONCATENATE(Général!X$3,Général!X24)</f>
      </c>
      <c r="X22" s="77">
        <f>CONCATENATE(Général!Y$3,Général!Y24)</f>
      </c>
      <c r="Y22" s="77">
        <f>CONCATENATE(Général!Z$3,Général!Z24)</f>
      </c>
      <c r="Z22" s="77">
        <f>CONCATENATE(Général!AA$3,Général!AA24)</f>
      </c>
      <c r="AA22" s="77">
        <f>CONCATENATE(Général!AB$3,Général!AB24)</f>
      </c>
      <c r="AB22" s="77">
        <f>CONCATENATE(Général!AC$3,Général!AC24)</f>
      </c>
      <c r="AC22" s="77">
        <f>CONCATENATE(Général!AD$3,Général!AD24)</f>
      </c>
      <c r="AD22" s="77">
        <f>CONCATENATE(Général!AE$3,Général!AE24)</f>
      </c>
      <c r="AE22" s="77">
        <f>CONCATENATE(Général!AF$3,Général!AF24)</f>
      </c>
      <c r="AF22" s="77">
        <f>CONCATENATE(Général!AG$3,Général!AG24)</f>
      </c>
      <c r="AG22" s="77">
        <f>CONCATENATE(Général!AH$3,Général!AH24)</f>
      </c>
      <c r="AH22" s="77">
        <f>CONCATENATE(Général!AI$3,Général!AI24)</f>
      </c>
      <c r="AI22" s="77">
        <f>CONCATENATE(Général!AJ$3,Général!AJ24)</f>
      </c>
      <c r="AJ22" s="77">
        <f>CONCATENATE(Général!AK$3,Général!AK24)</f>
      </c>
      <c r="AK22" s="77">
        <f>CONCATENATE(Général!AL$3,Général!AL24)</f>
      </c>
      <c r="AL22" s="77">
        <f>CONCATENATE(Général!AM$3,Général!AM24)</f>
      </c>
      <c r="AM22" s="77">
        <f>CONCATENATE(Général!AN$3,Général!AN24)</f>
      </c>
      <c r="AN22" s="77">
        <f>CONCATENATE(Général!AO$3,Général!AO24)</f>
      </c>
      <c r="AO22" s="77">
        <f>CONCATENATE(Général!AP$3,Général!AP24)</f>
      </c>
      <c r="AP22" s="77">
        <f>CONCATENATE(Général!AQ$3,Général!AQ24)</f>
      </c>
      <c r="AQ22" s="77">
        <f>CONCATENATE(Général!AR$3,Général!AR24)</f>
      </c>
      <c r="AR22" s="77">
        <f>CONCATENATE(Général!AS$3,Général!AS24)</f>
      </c>
      <c r="AS22" s="77">
        <f>CONCATENATE(Général!AT$3,Général!AT24)</f>
      </c>
      <c r="AT22" s="77">
        <f>CONCATENATE(Général!AU$3,Général!AU24)</f>
      </c>
      <c r="AU22" s="77">
        <f>CONCATENATE(Général!AV$3,Général!AV24)</f>
      </c>
      <c r="AV22" s="77">
        <f>CONCATENATE(Général!AW$3,Général!AW24)</f>
      </c>
      <c r="AW22" s="77">
        <f>CONCATENATE(Général!AX$3,Général!AX24)</f>
      </c>
      <c r="AX22" s="77">
        <f>CONCATENATE(Général!AY$3,Général!AY24)</f>
      </c>
      <c r="AY22" s="77">
        <f>CONCATENATE(Général!AZ$3,Général!AZ24)</f>
      </c>
      <c r="AZ22" s="77">
        <f>CONCATENATE(Général!BA$3,Général!BA24)</f>
      </c>
      <c r="BA22" s="77">
        <f>CONCATENATE(Général!BB$3,Général!BB24)</f>
      </c>
      <c r="BB22" s="77">
        <f>CONCATENATE(Général!BC$3,Général!BC24)</f>
      </c>
      <c r="BC22" s="77">
        <f>CONCATENATE(Général!BD$3,Général!BD24)</f>
      </c>
      <c r="BD22" s="77">
        <f>CONCATENATE(Général!BE$3,Général!BE24)</f>
      </c>
      <c r="BE22" s="77">
        <f>CONCATENATE(Général!BF$3,Général!BF24)</f>
      </c>
      <c r="BF22" s="77">
        <f>CONCATENATE(Général!BG$3,Général!BG24)</f>
      </c>
      <c r="BG22" s="77">
        <f>CONCATENATE(Général!BH$3,Général!BH24)</f>
      </c>
      <c r="BH22" s="77">
        <f>CONCATENATE(Général!BI$3,Général!BI24)</f>
      </c>
      <c r="BI22" s="77">
        <f>CONCATENATE(Général!BJ$3,Général!BJ24)</f>
      </c>
      <c r="BJ22" s="77">
        <f>CONCATENATE(Général!BK$3,Général!BK24)</f>
      </c>
      <c r="BK22" s="77">
        <f>CONCATENATE(Général!BL$3,Général!BL24)</f>
      </c>
      <c r="BL22" s="77">
        <f>CONCATENATE(Général!BM$3,Général!BM24)</f>
      </c>
      <c r="BM22" s="77">
        <f>CONCATENATE(Général!BN$3,Général!BN24)</f>
      </c>
      <c r="BN22" s="77">
        <f>CONCATENATE(Général!BO$3,Général!BO24)</f>
      </c>
      <c r="BO22" s="77">
        <f>CONCATENATE(Général!BP$3,Général!BP24)</f>
      </c>
      <c r="BP22" s="77">
        <f>CONCATENATE(Général!BQ$3,Général!BQ24)</f>
      </c>
      <c r="BQ22" s="77">
        <f>CONCATENATE(Général!BR$3,Général!BR24)</f>
      </c>
      <c r="BR22" s="77">
        <f>CONCATENATE(Général!BS$3,Général!BS24)</f>
      </c>
      <c r="BS22" s="77">
        <f>CONCATENATE(Général!BT$3,Général!BT24)</f>
      </c>
      <c r="BT22" s="77">
        <f>CONCATENATE(Général!BU$3,Général!BU24)</f>
      </c>
      <c r="BU22" s="77">
        <f>CONCATENATE(Général!BV$3,Général!BV24)</f>
      </c>
      <c r="BV22" s="77">
        <f>CONCATENATE(Général!BW$3,Général!BW24)</f>
      </c>
      <c r="BW22" s="77">
        <f>CONCATENATE(Général!BX$3,Général!BX24)</f>
      </c>
      <c r="BX22" s="77">
        <f>CONCATENATE(Général!BY$3,Général!BY24)</f>
      </c>
      <c r="BY22" s="77">
        <f>CONCATENATE(Général!BZ$3,Général!BZ24)</f>
      </c>
      <c r="BZ22" s="77">
        <f>CONCATENATE(Général!CA$3,Général!CA24)</f>
      </c>
      <c r="CA22" s="77">
        <f>CONCATENATE(Général!CB$3,Général!CB24)</f>
      </c>
      <c r="CB22" s="77">
        <f>CONCATENATE(Général!CC$3,Général!CC24)</f>
      </c>
      <c r="CC22" s="77">
        <f>CONCATENATE(Général!CD$3,Général!CD24)</f>
      </c>
      <c r="CD22" s="77">
        <f>CONCATENATE(Général!CE$3,Général!CE24)</f>
      </c>
      <c r="CE22" s="77">
        <f>CONCATENATE(Général!CF$3,Général!CF24)</f>
      </c>
      <c r="CF22" s="77">
        <f>CONCATENATE(Général!CG$3,Général!CG24)</f>
      </c>
      <c r="CG22" s="77">
        <f>CONCATENATE(Général!CH$3,Général!CH24)</f>
      </c>
      <c r="CH22" s="77">
        <f>CONCATENATE(Général!CI$3,Général!CI24)</f>
      </c>
      <c r="CI22" s="77">
        <f>CONCATENATE(Général!CJ$3,Général!CJ24)</f>
      </c>
      <c r="CJ22" s="77">
        <f>CONCATENATE(Général!CK$3,Général!CK24)</f>
      </c>
      <c r="CK22" s="77">
        <f>CONCATENATE(Général!CL$3,Général!CL24)</f>
      </c>
      <c r="CL22" s="77">
        <f>CONCATENATE(Général!CM$3,Général!CM24)</f>
      </c>
      <c r="CM22" s="77">
        <f>CONCATENATE(Général!CN$3,Général!CN24)</f>
      </c>
      <c r="CN22" s="77">
        <f>CONCATENATE(Général!CO$3,Général!CO24)</f>
      </c>
      <c r="CO22" s="77">
        <f>CONCATENATE(Général!CP$3,Général!CP24)</f>
      </c>
      <c r="CP22" s="77">
        <f>CONCATENATE(Général!CQ$3,Général!CQ24)</f>
      </c>
      <c r="CQ22" s="77">
        <f>CONCATENATE(Général!CR$3,Général!CR24)</f>
      </c>
      <c r="CR22" s="77">
        <f>CONCATENATE(Général!CS$3,Général!CS24)</f>
      </c>
      <c r="CS22" s="77">
        <f>CONCATENATE(Général!CT$3,Général!CT24)</f>
      </c>
      <c r="CT22" s="77">
        <f>CONCATENATE(Général!CU$3,Général!CU24)</f>
      </c>
      <c r="CU22" s="77">
        <f>CONCATENATE(Général!CV$3,Général!CV24)</f>
      </c>
      <c r="CV22" s="77">
        <f>CONCATENATE(Général!CW$3,Général!CW24)</f>
      </c>
      <c r="CW22" s="77">
        <f>CONCATENATE(Général!CX$3,Général!CX24)</f>
      </c>
      <c r="CY22" s="69">
        <f t="shared" si="12"/>
        <v>0</v>
      </c>
      <c r="CZ22" s="69">
        <f t="shared" si="12"/>
        <v>0</v>
      </c>
      <c r="DA22" s="69">
        <f t="shared" si="12"/>
        <v>0</v>
      </c>
      <c r="DB22" s="69">
        <f t="shared" si="12"/>
        <v>0</v>
      </c>
      <c r="DC22" s="69">
        <f t="shared" si="12"/>
        <v>0</v>
      </c>
      <c r="DD22" s="69">
        <v>19</v>
      </c>
      <c r="DE22" s="69">
        <f t="shared" si="1"/>
        <v>0</v>
      </c>
      <c r="DF22" s="78">
        <f>IF(DE22=0,"",HLOOKUP(DE22,CY22:DC$40,DD22,FALSE))</f>
      </c>
      <c r="DG22" s="69">
        <f aca="true" t="shared" si="31" ref="DG22:DK31">COUNTIF($A22:$CW22,(CONCATENATE("Un fournisseur",DG$1)))</f>
        <v>0</v>
      </c>
      <c r="DH22" s="69">
        <f t="shared" si="31"/>
        <v>0</v>
      </c>
      <c r="DI22" s="69">
        <f t="shared" si="31"/>
        <v>0</v>
      </c>
      <c r="DJ22" s="69">
        <f t="shared" si="31"/>
        <v>0</v>
      </c>
      <c r="DK22" s="69">
        <f t="shared" si="31"/>
        <v>0</v>
      </c>
      <c r="DL22" s="69">
        <v>19</v>
      </c>
      <c r="DM22" s="69">
        <f t="shared" si="3"/>
        <v>0</v>
      </c>
      <c r="DN22" s="78">
        <f>IF(DM22=0,"",HLOOKUP(DM22,DG22:DK$40,DL22,FALSE))</f>
      </c>
      <c r="DO22" s="69">
        <f aca="true" t="shared" si="32" ref="DO22:DS31">COUNTIF($A22:$CW22,(CONCATENATE("Une collectivité/organisme local",DO$1)))</f>
        <v>0</v>
      </c>
      <c r="DP22" s="69">
        <f t="shared" si="32"/>
        <v>0</v>
      </c>
      <c r="DQ22" s="69">
        <f t="shared" si="32"/>
        <v>0</v>
      </c>
      <c r="DR22" s="69">
        <f t="shared" si="32"/>
        <v>0</v>
      </c>
      <c r="DS22" s="69">
        <f t="shared" si="32"/>
        <v>0</v>
      </c>
      <c r="DT22" s="69">
        <v>19</v>
      </c>
      <c r="DU22" s="69">
        <f t="shared" si="5"/>
        <v>0</v>
      </c>
      <c r="DV22" s="78">
        <f>IF(DU22=0,"",HLOOKUP(DU22,DO22:DS$40,DT22,FALSE))</f>
      </c>
      <c r="DW22" s="69">
        <f aca="true" t="shared" si="33" ref="DW22:EA31">COUNTIF($A22:$CW22,(CONCATENATE("Un collaborateur/salarié",DW$1)))</f>
        <v>0</v>
      </c>
      <c r="DX22" s="69">
        <f t="shared" si="33"/>
        <v>0</v>
      </c>
      <c r="DY22" s="69">
        <f t="shared" si="33"/>
        <v>0</v>
      </c>
      <c r="DZ22" s="69">
        <f t="shared" si="33"/>
        <v>0</v>
      </c>
      <c r="EA22" s="69">
        <f t="shared" si="33"/>
        <v>0</v>
      </c>
      <c r="EB22" s="69">
        <v>19</v>
      </c>
      <c r="EC22" s="69">
        <f t="shared" si="7"/>
        <v>0</v>
      </c>
      <c r="ED22" s="78">
        <f>IF(EC22=0,"",HLOOKUP(EC22,DW22:EA$40,EB22,FALSE))</f>
      </c>
      <c r="EE22" s="69">
        <f aca="true" t="shared" si="34" ref="EE22:EI31">COUNTIF($A22:$CW22,(CONCATENATE("Un prestataire",EE$1)))</f>
        <v>0</v>
      </c>
      <c r="EF22" s="69">
        <f t="shared" si="34"/>
        <v>0</v>
      </c>
      <c r="EG22" s="69">
        <f t="shared" si="34"/>
        <v>0</v>
      </c>
      <c r="EH22" s="69">
        <f t="shared" si="34"/>
        <v>0</v>
      </c>
      <c r="EI22" s="69">
        <f t="shared" si="34"/>
        <v>0</v>
      </c>
      <c r="EJ22" s="69">
        <v>19</v>
      </c>
      <c r="EK22" s="69">
        <f t="shared" si="9"/>
        <v>0</v>
      </c>
      <c r="EL22" s="78">
        <f>IF(EK22=0,"",HLOOKUP(EK22,EE22:EI$40,EJ22,FALSE))</f>
      </c>
      <c r="EM22" s="69">
        <f aca="true" t="shared" si="35" ref="EM22:EQ31">COUNTIF($A22:$CW22,(CONCATENATE("Un actionnaire",EM$1)))</f>
        <v>0</v>
      </c>
      <c r="EN22" s="69">
        <f t="shared" si="35"/>
        <v>0</v>
      </c>
      <c r="EO22" s="69">
        <f t="shared" si="35"/>
        <v>0</v>
      </c>
      <c r="EP22" s="69">
        <f t="shared" si="35"/>
        <v>0</v>
      </c>
      <c r="EQ22" s="69">
        <f t="shared" si="35"/>
        <v>0</v>
      </c>
      <c r="ER22" s="69">
        <v>19</v>
      </c>
      <c r="ES22" s="69">
        <f t="shared" si="22"/>
        <v>0</v>
      </c>
      <c r="ET22" s="78">
        <f>IF(ES22=0,"",HLOOKUP(ES22,EM22:EQ$40,ER22,FALSE))</f>
      </c>
      <c r="EU22" s="69">
        <f aca="true" t="shared" si="36" ref="EU22:EY31">COUNTIF($A22:$CW22,(CONCATENATE("Autre",EU$1)))</f>
        <v>0</v>
      </c>
      <c r="EV22" s="69">
        <f t="shared" si="36"/>
        <v>0</v>
      </c>
      <c r="EW22" s="69">
        <f t="shared" si="36"/>
        <v>0</v>
      </c>
      <c r="EX22" s="69">
        <f t="shared" si="36"/>
        <v>0</v>
      </c>
      <c r="EY22" s="69">
        <f t="shared" si="36"/>
        <v>0</v>
      </c>
      <c r="EZ22" s="69">
        <v>19</v>
      </c>
      <c r="FA22" s="69">
        <f t="shared" si="23"/>
        <v>0</v>
      </c>
      <c r="FB22" s="78">
        <f>IF(FA22=0,"",HLOOKUP(FA22,EU22:EY$40,EZ22,FALSE))</f>
      </c>
      <c r="FC22" s="69">
        <f>COUNTIF(Général!$C24:$CX24,FC$1)</f>
        <v>0</v>
      </c>
      <c r="FD22" s="69">
        <f>COUNTIF(Général!$C24:$CX24,FD$1)</f>
        <v>0</v>
      </c>
      <c r="FE22" s="69">
        <f>COUNTIF(Général!$C24:$CX24,FE$1)</f>
        <v>0</v>
      </c>
      <c r="FF22" s="69">
        <f>COUNTIF(Général!$C24:$CX24,FF$1)</f>
        <v>0</v>
      </c>
      <c r="FG22" s="69">
        <f>COUNTIF(Général!$C24:$CX24,FG$1)</f>
        <v>0</v>
      </c>
      <c r="FH22" s="69">
        <v>19</v>
      </c>
      <c r="FI22" s="69">
        <f t="shared" si="24"/>
        <v>0</v>
      </c>
      <c r="FJ22" s="119">
        <f>IF(FI22&lt;1,"",HLOOKUP(FI22,FC22:FG$40,FH22,FALSE))</f>
      </c>
      <c r="FK22" s="117">
        <f t="shared" si="13"/>
        <v>5</v>
      </c>
      <c r="FL22" s="79" t="str">
        <f t="shared" si="14"/>
        <v>Non concerné</v>
      </c>
      <c r="FM22" s="117" t="str">
        <f t="shared" si="15"/>
        <v>1</v>
      </c>
      <c r="FN22" s="117" t="str">
        <f t="shared" si="16"/>
        <v>10</v>
      </c>
      <c r="FO22" s="117" t="str">
        <f t="shared" si="17"/>
        <v>100</v>
      </c>
      <c r="FP22" s="117" t="str">
        <f t="shared" si="18"/>
        <v>1000</v>
      </c>
      <c r="FQ22" s="117" t="str">
        <f t="shared" si="19"/>
        <v>10000</v>
      </c>
      <c r="FR22" s="117">
        <f t="shared" si="20"/>
        <v>2222.2</v>
      </c>
      <c r="FS22" s="85" t="str">
        <f t="shared" si="21"/>
        <v>Non concerné</v>
      </c>
    </row>
    <row r="23" spans="1:175" ht="15">
      <c r="A23" s="82" t="s">
        <v>106</v>
      </c>
      <c r="B23" s="77">
        <f>CONCATENATE(Général!C$3,Général!C25)</f>
      </c>
      <c r="C23" s="77">
        <f>CONCATENATE(Général!D$3,Général!D25)</f>
      </c>
      <c r="D23" s="77">
        <f>CONCATENATE(Général!E$3,Général!E25)</f>
      </c>
      <c r="E23" s="77">
        <f>CONCATENATE(Général!F$3,Général!F25)</f>
      </c>
      <c r="F23" s="77">
        <f>CONCATENATE(Général!G$3,Général!G25)</f>
      </c>
      <c r="G23" s="77">
        <f>CONCATENATE(Général!H$3,Général!H25)</f>
      </c>
      <c r="H23" s="77">
        <f>CONCATENATE(Général!I$3,Général!I25)</f>
      </c>
      <c r="I23" s="77">
        <f>CONCATENATE(Général!J$3,Général!J25)</f>
      </c>
      <c r="J23" s="77">
        <f>CONCATENATE(Général!K$3,Général!K25)</f>
      </c>
      <c r="K23" s="77">
        <f>CONCATENATE(Général!L$3,Général!L25)</f>
      </c>
      <c r="L23" s="77">
        <f>CONCATENATE(Général!M$3,Général!M25)</f>
      </c>
      <c r="M23" s="77">
        <f>CONCATENATE(Général!N$3,Général!N25)</f>
      </c>
      <c r="N23" s="77">
        <f>CONCATENATE(Général!O$3,Général!O25)</f>
      </c>
      <c r="O23" s="77">
        <f>CONCATENATE(Général!P$3,Général!P25)</f>
      </c>
      <c r="P23" s="77">
        <f>CONCATENATE(Général!Q$3,Général!Q25)</f>
      </c>
      <c r="Q23" s="77">
        <f>CONCATENATE(Général!R$3,Général!R25)</f>
      </c>
      <c r="R23" s="77">
        <f>CONCATENATE(Général!S$3,Général!S25)</f>
      </c>
      <c r="S23" s="77">
        <f>CONCATENATE(Général!T$3,Général!T25)</f>
      </c>
      <c r="T23" s="77">
        <f>CONCATENATE(Général!U$3,Général!U25)</f>
      </c>
      <c r="U23" s="77">
        <f>CONCATENATE(Général!V$3,Général!V25)</f>
      </c>
      <c r="V23" s="77">
        <f>CONCATENATE(Général!W$3,Général!W25)</f>
      </c>
      <c r="W23" s="77">
        <f>CONCATENATE(Général!X$3,Général!X25)</f>
      </c>
      <c r="X23" s="77">
        <f>CONCATENATE(Général!Y$3,Général!Y25)</f>
      </c>
      <c r="Y23" s="77">
        <f>CONCATENATE(Général!Z$3,Général!Z25)</f>
      </c>
      <c r="Z23" s="77">
        <f>CONCATENATE(Général!AA$3,Général!AA25)</f>
      </c>
      <c r="AA23" s="77">
        <f>CONCATENATE(Général!AB$3,Général!AB25)</f>
      </c>
      <c r="AB23" s="77">
        <f>CONCATENATE(Général!AC$3,Général!AC25)</f>
      </c>
      <c r="AC23" s="77">
        <f>CONCATENATE(Général!AD$3,Général!AD25)</f>
      </c>
      <c r="AD23" s="77">
        <f>CONCATENATE(Général!AE$3,Général!AE25)</f>
      </c>
      <c r="AE23" s="77">
        <f>CONCATENATE(Général!AF$3,Général!AF25)</f>
      </c>
      <c r="AF23" s="77">
        <f>CONCATENATE(Général!AG$3,Général!AG25)</f>
      </c>
      <c r="AG23" s="77">
        <f>CONCATENATE(Général!AH$3,Général!AH25)</f>
      </c>
      <c r="AH23" s="77">
        <f>CONCATENATE(Général!AI$3,Général!AI25)</f>
      </c>
      <c r="AI23" s="77">
        <f>CONCATENATE(Général!AJ$3,Général!AJ25)</f>
      </c>
      <c r="AJ23" s="77">
        <f>CONCATENATE(Général!AK$3,Général!AK25)</f>
      </c>
      <c r="AK23" s="77">
        <f>CONCATENATE(Général!AL$3,Général!AL25)</f>
      </c>
      <c r="AL23" s="77">
        <f>CONCATENATE(Général!AM$3,Général!AM25)</f>
      </c>
      <c r="AM23" s="77">
        <f>CONCATENATE(Général!AN$3,Général!AN25)</f>
      </c>
      <c r="AN23" s="77">
        <f>CONCATENATE(Général!AO$3,Général!AO25)</f>
      </c>
      <c r="AO23" s="77">
        <f>CONCATENATE(Général!AP$3,Général!AP25)</f>
      </c>
      <c r="AP23" s="77">
        <f>CONCATENATE(Général!AQ$3,Général!AQ25)</f>
      </c>
      <c r="AQ23" s="77">
        <f>CONCATENATE(Général!AR$3,Général!AR25)</f>
      </c>
      <c r="AR23" s="77">
        <f>CONCATENATE(Général!AS$3,Général!AS25)</f>
      </c>
      <c r="AS23" s="77">
        <f>CONCATENATE(Général!AT$3,Général!AT25)</f>
      </c>
      <c r="AT23" s="77">
        <f>CONCATENATE(Général!AU$3,Général!AU25)</f>
      </c>
      <c r="AU23" s="77">
        <f>CONCATENATE(Général!AV$3,Général!AV25)</f>
      </c>
      <c r="AV23" s="77">
        <f>CONCATENATE(Général!AW$3,Général!AW25)</f>
      </c>
      <c r="AW23" s="77">
        <f>CONCATENATE(Général!AX$3,Général!AX25)</f>
      </c>
      <c r="AX23" s="77">
        <f>CONCATENATE(Général!AY$3,Général!AY25)</f>
      </c>
      <c r="AY23" s="77">
        <f>CONCATENATE(Général!AZ$3,Général!AZ25)</f>
      </c>
      <c r="AZ23" s="77">
        <f>CONCATENATE(Général!BA$3,Général!BA25)</f>
      </c>
      <c r="BA23" s="77">
        <f>CONCATENATE(Général!BB$3,Général!BB25)</f>
      </c>
      <c r="BB23" s="77">
        <f>CONCATENATE(Général!BC$3,Général!BC25)</f>
      </c>
      <c r="BC23" s="77">
        <f>CONCATENATE(Général!BD$3,Général!BD25)</f>
      </c>
      <c r="BD23" s="77">
        <f>CONCATENATE(Général!BE$3,Général!BE25)</f>
      </c>
      <c r="BE23" s="77">
        <f>CONCATENATE(Général!BF$3,Général!BF25)</f>
      </c>
      <c r="BF23" s="77">
        <f>CONCATENATE(Général!BG$3,Général!BG25)</f>
      </c>
      <c r="BG23" s="77">
        <f>CONCATENATE(Général!BH$3,Général!BH25)</f>
      </c>
      <c r="BH23" s="77">
        <f>CONCATENATE(Général!BI$3,Général!BI25)</f>
      </c>
      <c r="BI23" s="77">
        <f>CONCATENATE(Général!BJ$3,Général!BJ25)</f>
      </c>
      <c r="BJ23" s="77">
        <f>CONCATENATE(Général!BK$3,Général!BK25)</f>
      </c>
      <c r="BK23" s="77">
        <f>CONCATENATE(Général!BL$3,Général!BL25)</f>
      </c>
      <c r="BL23" s="77">
        <f>CONCATENATE(Général!BM$3,Général!BM25)</f>
      </c>
      <c r="BM23" s="77">
        <f>CONCATENATE(Général!BN$3,Général!BN25)</f>
      </c>
      <c r="BN23" s="77">
        <f>CONCATENATE(Général!BO$3,Général!BO25)</f>
      </c>
      <c r="BO23" s="77">
        <f>CONCATENATE(Général!BP$3,Général!BP25)</f>
      </c>
      <c r="BP23" s="77">
        <f>CONCATENATE(Général!BQ$3,Général!BQ25)</f>
      </c>
      <c r="BQ23" s="77">
        <f>CONCATENATE(Général!BR$3,Général!BR25)</f>
      </c>
      <c r="BR23" s="77">
        <f>CONCATENATE(Général!BS$3,Général!BS25)</f>
      </c>
      <c r="BS23" s="77">
        <f>CONCATENATE(Général!BT$3,Général!BT25)</f>
      </c>
      <c r="BT23" s="77">
        <f>CONCATENATE(Général!BU$3,Général!BU25)</f>
      </c>
      <c r="BU23" s="77">
        <f>CONCATENATE(Général!BV$3,Général!BV25)</f>
      </c>
      <c r="BV23" s="77">
        <f>CONCATENATE(Général!BW$3,Général!BW25)</f>
      </c>
      <c r="BW23" s="77">
        <f>CONCATENATE(Général!BX$3,Général!BX25)</f>
      </c>
      <c r="BX23" s="77">
        <f>CONCATENATE(Général!BY$3,Général!BY25)</f>
      </c>
      <c r="BY23" s="77">
        <f>CONCATENATE(Général!BZ$3,Général!BZ25)</f>
      </c>
      <c r="BZ23" s="77">
        <f>CONCATENATE(Général!CA$3,Général!CA25)</f>
      </c>
      <c r="CA23" s="77">
        <f>CONCATENATE(Général!CB$3,Général!CB25)</f>
      </c>
      <c r="CB23" s="77">
        <f>CONCATENATE(Général!CC$3,Général!CC25)</f>
      </c>
      <c r="CC23" s="77">
        <f>CONCATENATE(Général!CD$3,Général!CD25)</f>
      </c>
      <c r="CD23" s="77">
        <f>CONCATENATE(Général!CE$3,Général!CE25)</f>
      </c>
      <c r="CE23" s="77">
        <f>CONCATENATE(Général!CF$3,Général!CF25)</f>
      </c>
      <c r="CF23" s="77">
        <f>CONCATENATE(Général!CG$3,Général!CG25)</f>
      </c>
      <c r="CG23" s="77">
        <f>CONCATENATE(Général!CH$3,Général!CH25)</f>
      </c>
      <c r="CH23" s="77">
        <f>CONCATENATE(Général!CI$3,Général!CI25)</f>
      </c>
      <c r="CI23" s="77">
        <f>CONCATENATE(Général!CJ$3,Général!CJ25)</f>
      </c>
      <c r="CJ23" s="77">
        <f>CONCATENATE(Général!CK$3,Général!CK25)</f>
      </c>
      <c r="CK23" s="77">
        <f>CONCATENATE(Général!CL$3,Général!CL25)</f>
      </c>
      <c r="CL23" s="77">
        <f>CONCATENATE(Général!CM$3,Général!CM25)</f>
      </c>
      <c r="CM23" s="77">
        <f>CONCATENATE(Général!CN$3,Général!CN25)</f>
      </c>
      <c r="CN23" s="77">
        <f>CONCATENATE(Général!CO$3,Général!CO25)</f>
      </c>
      <c r="CO23" s="77">
        <f>CONCATENATE(Général!CP$3,Général!CP25)</f>
      </c>
      <c r="CP23" s="77">
        <f>CONCATENATE(Général!CQ$3,Général!CQ25)</f>
      </c>
      <c r="CQ23" s="77">
        <f>CONCATENATE(Général!CR$3,Général!CR25)</f>
      </c>
      <c r="CR23" s="77">
        <f>CONCATENATE(Général!CS$3,Général!CS25)</f>
      </c>
      <c r="CS23" s="77">
        <f>CONCATENATE(Général!CT$3,Général!CT25)</f>
      </c>
      <c r="CT23" s="77">
        <f>CONCATENATE(Général!CU$3,Général!CU25)</f>
      </c>
      <c r="CU23" s="77">
        <f>CONCATENATE(Général!CV$3,Général!CV25)</f>
      </c>
      <c r="CV23" s="77">
        <f>CONCATENATE(Général!CW$3,Général!CW25)</f>
      </c>
      <c r="CW23" s="77">
        <f>CONCATENATE(Général!CX$3,Général!CX25)</f>
      </c>
      <c r="CY23" s="69">
        <f t="shared" si="12"/>
        <v>0</v>
      </c>
      <c r="CZ23" s="69">
        <f t="shared" si="12"/>
        <v>0</v>
      </c>
      <c r="DA23" s="69">
        <f t="shared" si="12"/>
        <v>0</v>
      </c>
      <c r="DB23" s="69">
        <f t="shared" si="12"/>
        <v>0</v>
      </c>
      <c r="DC23" s="69">
        <f t="shared" si="12"/>
        <v>0</v>
      </c>
      <c r="DD23" s="69">
        <v>18</v>
      </c>
      <c r="DE23" s="69">
        <f t="shared" si="1"/>
        <v>0</v>
      </c>
      <c r="DF23" s="78">
        <f>IF(DE23=0,"",HLOOKUP(DE23,CY23:DC$40,DD23,FALSE))</f>
      </c>
      <c r="DG23" s="69">
        <f t="shared" si="31"/>
        <v>0</v>
      </c>
      <c r="DH23" s="69">
        <f t="shared" si="31"/>
        <v>0</v>
      </c>
      <c r="DI23" s="69">
        <f t="shared" si="31"/>
        <v>0</v>
      </c>
      <c r="DJ23" s="69">
        <f t="shared" si="31"/>
        <v>0</v>
      </c>
      <c r="DK23" s="69">
        <f t="shared" si="31"/>
        <v>0</v>
      </c>
      <c r="DL23" s="69">
        <v>18</v>
      </c>
      <c r="DM23" s="69">
        <f t="shared" si="3"/>
        <v>0</v>
      </c>
      <c r="DN23" s="78">
        <f>IF(DM23=0,"",HLOOKUP(DM23,DG23:DK$40,DL23,FALSE))</f>
      </c>
      <c r="DO23" s="69">
        <f t="shared" si="32"/>
        <v>0</v>
      </c>
      <c r="DP23" s="69">
        <f t="shared" si="32"/>
        <v>0</v>
      </c>
      <c r="DQ23" s="69">
        <f t="shared" si="32"/>
        <v>0</v>
      </c>
      <c r="DR23" s="69">
        <f t="shared" si="32"/>
        <v>0</v>
      </c>
      <c r="DS23" s="69">
        <f t="shared" si="32"/>
        <v>0</v>
      </c>
      <c r="DT23" s="69">
        <v>18</v>
      </c>
      <c r="DU23" s="69">
        <f t="shared" si="5"/>
        <v>0</v>
      </c>
      <c r="DV23" s="78">
        <f>IF(DU23=0,"",HLOOKUP(DU23,DO23:DS$40,DT23,FALSE))</f>
      </c>
      <c r="DW23" s="69">
        <f t="shared" si="33"/>
        <v>0</v>
      </c>
      <c r="DX23" s="69">
        <f t="shared" si="33"/>
        <v>0</v>
      </c>
      <c r="DY23" s="69">
        <f t="shared" si="33"/>
        <v>0</v>
      </c>
      <c r="DZ23" s="69">
        <f t="shared" si="33"/>
        <v>0</v>
      </c>
      <c r="EA23" s="69">
        <f t="shared" si="33"/>
        <v>0</v>
      </c>
      <c r="EB23" s="69">
        <v>18</v>
      </c>
      <c r="EC23" s="69">
        <f t="shared" si="7"/>
        <v>0</v>
      </c>
      <c r="ED23" s="78">
        <f>IF(EC23=0,"",HLOOKUP(EC23,DW23:EA$40,EB23,FALSE))</f>
      </c>
      <c r="EE23" s="69">
        <f t="shared" si="34"/>
        <v>0</v>
      </c>
      <c r="EF23" s="69">
        <f t="shared" si="34"/>
        <v>0</v>
      </c>
      <c r="EG23" s="69">
        <f t="shared" si="34"/>
        <v>0</v>
      </c>
      <c r="EH23" s="69">
        <f t="shared" si="34"/>
        <v>0</v>
      </c>
      <c r="EI23" s="69">
        <f t="shared" si="34"/>
        <v>0</v>
      </c>
      <c r="EJ23" s="69">
        <v>18</v>
      </c>
      <c r="EK23" s="69">
        <f t="shared" si="9"/>
        <v>0</v>
      </c>
      <c r="EL23" s="78">
        <f>IF(EK23=0,"",HLOOKUP(EK23,EE23:EI$40,EJ23,FALSE))</f>
      </c>
      <c r="EM23" s="69">
        <f t="shared" si="35"/>
        <v>0</v>
      </c>
      <c r="EN23" s="69">
        <f t="shared" si="35"/>
        <v>0</v>
      </c>
      <c r="EO23" s="69">
        <f t="shared" si="35"/>
        <v>0</v>
      </c>
      <c r="EP23" s="69">
        <f t="shared" si="35"/>
        <v>0</v>
      </c>
      <c r="EQ23" s="69">
        <f t="shared" si="35"/>
        <v>0</v>
      </c>
      <c r="ER23" s="69">
        <v>18</v>
      </c>
      <c r="ES23" s="69">
        <f t="shared" si="22"/>
        <v>0</v>
      </c>
      <c r="ET23" s="78">
        <f>IF(ES23=0,"",HLOOKUP(ES23,EM23:EQ$40,ER23,FALSE))</f>
      </c>
      <c r="EU23" s="69">
        <f t="shared" si="36"/>
        <v>0</v>
      </c>
      <c r="EV23" s="69">
        <f t="shared" si="36"/>
        <v>0</v>
      </c>
      <c r="EW23" s="69">
        <f t="shared" si="36"/>
        <v>0</v>
      </c>
      <c r="EX23" s="69">
        <f t="shared" si="36"/>
        <v>0</v>
      </c>
      <c r="EY23" s="69">
        <f t="shared" si="36"/>
        <v>0</v>
      </c>
      <c r="EZ23" s="69">
        <v>18</v>
      </c>
      <c r="FA23" s="69">
        <f t="shared" si="23"/>
        <v>0</v>
      </c>
      <c r="FB23" s="78">
        <f>IF(FA23=0,"",HLOOKUP(FA23,EU23:EY$40,EZ23,FALSE))</f>
      </c>
      <c r="FC23" s="69">
        <f>COUNTIF(Général!$C25:$CX25,FC$1)</f>
        <v>0</v>
      </c>
      <c r="FD23" s="69">
        <f>COUNTIF(Général!$C25:$CX25,FD$1)</f>
        <v>0</v>
      </c>
      <c r="FE23" s="69">
        <f>COUNTIF(Général!$C25:$CX25,FE$1)</f>
        <v>0</v>
      </c>
      <c r="FF23" s="69">
        <f>COUNTIF(Général!$C25:$CX25,FF$1)</f>
        <v>0</v>
      </c>
      <c r="FG23" s="69">
        <f>COUNTIF(Général!$C25:$CX25,FG$1)</f>
        <v>0</v>
      </c>
      <c r="FH23" s="69">
        <v>18</v>
      </c>
      <c r="FI23" s="69">
        <f t="shared" si="24"/>
        <v>0</v>
      </c>
      <c r="FJ23" s="119">
        <f>IF(FI23&lt;1,"",HLOOKUP(FI23,FC23:FG$40,FH23,FALSE))</f>
      </c>
      <c r="FK23" s="117">
        <f t="shared" si="13"/>
        <v>5</v>
      </c>
      <c r="FL23" s="79" t="str">
        <f t="shared" si="14"/>
        <v>Non concerné</v>
      </c>
      <c r="FM23" s="117" t="str">
        <f t="shared" si="15"/>
        <v>1</v>
      </c>
      <c r="FN23" s="117" t="str">
        <f t="shared" si="16"/>
        <v>10</v>
      </c>
      <c r="FO23" s="117" t="str">
        <f t="shared" si="17"/>
        <v>100</v>
      </c>
      <c r="FP23" s="117" t="str">
        <f t="shared" si="18"/>
        <v>1000</v>
      </c>
      <c r="FQ23" s="117" t="str">
        <f t="shared" si="19"/>
        <v>10000</v>
      </c>
      <c r="FR23" s="117">
        <f t="shared" si="20"/>
        <v>2222.2</v>
      </c>
      <c r="FS23" s="85" t="str">
        <f t="shared" si="21"/>
        <v>Non concerné</v>
      </c>
    </row>
    <row r="24" spans="1:175" ht="15">
      <c r="A24" s="82" t="s">
        <v>107</v>
      </c>
      <c r="B24" s="77">
        <f>CONCATENATE(Général!C$3,Général!C26)</f>
      </c>
      <c r="C24" s="77">
        <f>CONCATENATE(Général!D$3,Général!D26)</f>
      </c>
      <c r="D24" s="77">
        <f>CONCATENATE(Général!E$3,Général!E26)</f>
      </c>
      <c r="E24" s="77">
        <f>CONCATENATE(Général!F$3,Général!F26)</f>
      </c>
      <c r="F24" s="77">
        <f>CONCATENATE(Général!G$3,Général!G26)</f>
      </c>
      <c r="G24" s="77">
        <f>CONCATENATE(Général!H$3,Général!H26)</f>
      </c>
      <c r="H24" s="77">
        <f>CONCATENATE(Général!I$3,Général!I26)</f>
      </c>
      <c r="I24" s="77">
        <f>CONCATENATE(Général!J$3,Général!J26)</f>
      </c>
      <c r="J24" s="77">
        <f>CONCATENATE(Général!K$3,Général!K26)</f>
      </c>
      <c r="K24" s="77">
        <f>CONCATENATE(Général!L$3,Général!L26)</f>
      </c>
      <c r="L24" s="77">
        <f>CONCATENATE(Général!M$3,Général!M26)</f>
      </c>
      <c r="M24" s="77">
        <f>CONCATENATE(Général!N$3,Général!N26)</f>
      </c>
      <c r="N24" s="77">
        <f>CONCATENATE(Général!O$3,Général!O26)</f>
      </c>
      <c r="O24" s="77">
        <f>CONCATENATE(Général!P$3,Général!P26)</f>
      </c>
      <c r="P24" s="77">
        <f>CONCATENATE(Général!Q$3,Général!Q26)</f>
      </c>
      <c r="Q24" s="77">
        <f>CONCATENATE(Général!R$3,Général!R26)</f>
      </c>
      <c r="R24" s="77">
        <f>CONCATENATE(Général!S$3,Général!S26)</f>
      </c>
      <c r="S24" s="77">
        <f>CONCATENATE(Général!T$3,Général!T26)</f>
      </c>
      <c r="T24" s="77">
        <f>CONCATENATE(Général!U$3,Général!U26)</f>
      </c>
      <c r="U24" s="77">
        <f>CONCATENATE(Général!V$3,Général!V26)</f>
      </c>
      <c r="V24" s="77">
        <f>CONCATENATE(Général!W$3,Général!W26)</f>
      </c>
      <c r="W24" s="77">
        <f>CONCATENATE(Général!X$3,Général!X26)</f>
      </c>
      <c r="X24" s="77">
        <f>CONCATENATE(Général!Y$3,Général!Y26)</f>
      </c>
      <c r="Y24" s="77">
        <f>CONCATENATE(Général!Z$3,Général!Z26)</f>
      </c>
      <c r="Z24" s="77">
        <f>CONCATENATE(Général!AA$3,Général!AA26)</f>
      </c>
      <c r="AA24" s="77">
        <f>CONCATENATE(Général!AB$3,Général!AB26)</f>
      </c>
      <c r="AB24" s="77">
        <f>CONCATENATE(Général!AC$3,Général!AC26)</f>
      </c>
      <c r="AC24" s="77">
        <f>CONCATENATE(Général!AD$3,Général!AD26)</f>
      </c>
      <c r="AD24" s="77">
        <f>CONCATENATE(Général!AE$3,Général!AE26)</f>
      </c>
      <c r="AE24" s="77">
        <f>CONCATENATE(Général!AF$3,Général!AF26)</f>
      </c>
      <c r="AF24" s="77">
        <f>CONCATENATE(Général!AG$3,Général!AG26)</f>
      </c>
      <c r="AG24" s="77">
        <f>CONCATENATE(Général!AH$3,Général!AH26)</f>
      </c>
      <c r="AH24" s="77">
        <f>CONCATENATE(Général!AI$3,Général!AI26)</f>
      </c>
      <c r="AI24" s="77">
        <f>CONCATENATE(Général!AJ$3,Général!AJ26)</f>
      </c>
      <c r="AJ24" s="77">
        <f>CONCATENATE(Général!AK$3,Général!AK26)</f>
      </c>
      <c r="AK24" s="77">
        <f>CONCATENATE(Général!AL$3,Général!AL26)</f>
      </c>
      <c r="AL24" s="77">
        <f>CONCATENATE(Général!AM$3,Général!AM26)</f>
      </c>
      <c r="AM24" s="77">
        <f>CONCATENATE(Général!AN$3,Général!AN26)</f>
      </c>
      <c r="AN24" s="77">
        <f>CONCATENATE(Général!AO$3,Général!AO26)</f>
      </c>
      <c r="AO24" s="77">
        <f>CONCATENATE(Général!AP$3,Général!AP26)</f>
      </c>
      <c r="AP24" s="77">
        <f>CONCATENATE(Général!AQ$3,Général!AQ26)</f>
      </c>
      <c r="AQ24" s="77">
        <f>CONCATENATE(Général!AR$3,Général!AR26)</f>
      </c>
      <c r="AR24" s="77">
        <f>CONCATENATE(Général!AS$3,Général!AS26)</f>
      </c>
      <c r="AS24" s="77">
        <f>CONCATENATE(Général!AT$3,Général!AT26)</f>
      </c>
      <c r="AT24" s="77">
        <f>CONCATENATE(Général!AU$3,Général!AU26)</f>
      </c>
      <c r="AU24" s="77">
        <f>CONCATENATE(Général!AV$3,Général!AV26)</f>
      </c>
      <c r="AV24" s="77">
        <f>CONCATENATE(Général!AW$3,Général!AW26)</f>
      </c>
      <c r="AW24" s="77">
        <f>CONCATENATE(Général!AX$3,Général!AX26)</f>
      </c>
      <c r="AX24" s="77">
        <f>CONCATENATE(Général!AY$3,Général!AY26)</f>
      </c>
      <c r="AY24" s="77">
        <f>CONCATENATE(Général!AZ$3,Général!AZ26)</f>
      </c>
      <c r="AZ24" s="77">
        <f>CONCATENATE(Général!BA$3,Général!BA26)</f>
      </c>
      <c r="BA24" s="77">
        <f>CONCATENATE(Général!BB$3,Général!BB26)</f>
      </c>
      <c r="BB24" s="77">
        <f>CONCATENATE(Général!BC$3,Général!BC26)</f>
      </c>
      <c r="BC24" s="77">
        <f>CONCATENATE(Général!BD$3,Général!BD26)</f>
      </c>
      <c r="BD24" s="77">
        <f>CONCATENATE(Général!BE$3,Général!BE26)</f>
      </c>
      <c r="BE24" s="77">
        <f>CONCATENATE(Général!BF$3,Général!BF26)</f>
      </c>
      <c r="BF24" s="77">
        <f>CONCATENATE(Général!BG$3,Général!BG26)</f>
      </c>
      <c r="BG24" s="77">
        <f>CONCATENATE(Général!BH$3,Général!BH26)</f>
      </c>
      <c r="BH24" s="77">
        <f>CONCATENATE(Général!BI$3,Général!BI26)</f>
      </c>
      <c r="BI24" s="77">
        <f>CONCATENATE(Général!BJ$3,Général!BJ26)</f>
      </c>
      <c r="BJ24" s="77">
        <f>CONCATENATE(Général!BK$3,Général!BK26)</f>
      </c>
      <c r="BK24" s="77">
        <f>CONCATENATE(Général!BL$3,Général!BL26)</f>
      </c>
      <c r="BL24" s="77">
        <f>CONCATENATE(Général!BM$3,Général!BM26)</f>
      </c>
      <c r="BM24" s="77">
        <f>CONCATENATE(Général!BN$3,Général!BN26)</f>
      </c>
      <c r="BN24" s="77">
        <f>CONCATENATE(Général!BO$3,Général!BO26)</f>
      </c>
      <c r="BO24" s="77">
        <f>CONCATENATE(Général!BP$3,Général!BP26)</f>
      </c>
      <c r="BP24" s="77">
        <f>CONCATENATE(Général!BQ$3,Général!BQ26)</f>
      </c>
      <c r="BQ24" s="77">
        <f>CONCATENATE(Général!BR$3,Général!BR26)</f>
      </c>
      <c r="BR24" s="77">
        <f>CONCATENATE(Général!BS$3,Général!BS26)</f>
      </c>
      <c r="BS24" s="77">
        <f>CONCATENATE(Général!BT$3,Général!BT26)</f>
      </c>
      <c r="BT24" s="77">
        <f>CONCATENATE(Général!BU$3,Général!BU26)</f>
      </c>
      <c r="BU24" s="77">
        <f>CONCATENATE(Général!BV$3,Général!BV26)</f>
      </c>
      <c r="BV24" s="77">
        <f>CONCATENATE(Général!BW$3,Général!BW26)</f>
      </c>
      <c r="BW24" s="77">
        <f>CONCATENATE(Général!BX$3,Général!BX26)</f>
      </c>
      <c r="BX24" s="77">
        <f>CONCATENATE(Général!BY$3,Général!BY26)</f>
      </c>
      <c r="BY24" s="77">
        <f>CONCATENATE(Général!BZ$3,Général!BZ26)</f>
      </c>
      <c r="BZ24" s="77">
        <f>CONCATENATE(Général!CA$3,Général!CA26)</f>
      </c>
      <c r="CA24" s="77">
        <f>CONCATENATE(Général!CB$3,Général!CB26)</f>
      </c>
      <c r="CB24" s="77">
        <f>CONCATENATE(Général!CC$3,Général!CC26)</f>
      </c>
      <c r="CC24" s="77">
        <f>CONCATENATE(Général!CD$3,Général!CD26)</f>
      </c>
      <c r="CD24" s="77">
        <f>CONCATENATE(Général!CE$3,Général!CE26)</f>
      </c>
      <c r="CE24" s="77">
        <f>CONCATENATE(Général!CF$3,Général!CF26)</f>
      </c>
      <c r="CF24" s="77">
        <f>CONCATENATE(Général!CG$3,Général!CG26)</f>
      </c>
      <c r="CG24" s="77">
        <f>CONCATENATE(Général!CH$3,Général!CH26)</f>
      </c>
      <c r="CH24" s="77">
        <f>CONCATENATE(Général!CI$3,Général!CI26)</f>
      </c>
      <c r="CI24" s="77">
        <f>CONCATENATE(Général!CJ$3,Général!CJ26)</f>
      </c>
      <c r="CJ24" s="77">
        <f>CONCATENATE(Général!CK$3,Général!CK26)</f>
      </c>
      <c r="CK24" s="77">
        <f>CONCATENATE(Général!CL$3,Général!CL26)</f>
      </c>
      <c r="CL24" s="77">
        <f>CONCATENATE(Général!CM$3,Général!CM26)</f>
      </c>
      <c r="CM24" s="77">
        <f>CONCATENATE(Général!CN$3,Général!CN26)</f>
      </c>
      <c r="CN24" s="77">
        <f>CONCATENATE(Général!CO$3,Général!CO26)</f>
      </c>
      <c r="CO24" s="77">
        <f>CONCATENATE(Général!CP$3,Général!CP26)</f>
      </c>
      <c r="CP24" s="77">
        <f>CONCATENATE(Général!CQ$3,Général!CQ26)</f>
      </c>
      <c r="CQ24" s="77">
        <f>CONCATENATE(Général!CR$3,Général!CR26)</f>
      </c>
      <c r="CR24" s="77">
        <f>CONCATENATE(Général!CS$3,Général!CS26)</f>
      </c>
      <c r="CS24" s="77">
        <f>CONCATENATE(Général!CT$3,Général!CT26)</f>
      </c>
      <c r="CT24" s="77">
        <f>CONCATENATE(Général!CU$3,Général!CU26)</f>
      </c>
      <c r="CU24" s="77">
        <f>CONCATENATE(Général!CV$3,Général!CV26)</f>
      </c>
      <c r="CV24" s="77">
        <f>CONCATENATE(Général!CW$3,Général!CW26)</f>
      </c>
      <c r="CW24" s="77">
        <f>CONCATENATE(Général!CX$3,Général!CX26)</f>
      </c>
      <c r="CY24" s="69">
        <f t="shared" si="12"/>
        <v>0</v>
      </c>
      <c r="CZ24" s="69">
        <f t="shared" si="12"/>
        <v>0</v>
      </c>
      <c r="DA24" s="69">
        <f t="shared" si="12"/>
        <v>0</v>
      </c>
      <c r="DB24" s="69">
        <f t="shared" si="12"/>
        <v>0</v>
      </c>
      <c r="DC24" s="69">
        <f t="shared" si="12"/>
        <v>0</v>
      </c>
      <c r="DD24" s="69">
        <v>17</v>
      </c>
      <c r="DE24" s="69">
        <f t="shared" si="1"/>
        <v>0</v>
      </c>
      <c r="DF24" s="78">
        <f>IF(DE24=0,"",HLOOKUP(DE24,CY24:DC$40,DD24,FALSE))</f>
      </c>
      <c r="DG24" s="69">
        <f t="shared" si="31"/>
        <v>0</v>
      </c>
      <c r="DH24" s="69">
        <f t="shared" si="31"/>
        <v>0</v>
      </c>
      <c r="DI24" s="69">
        <f t="shared" si="31"/>
        <v>0</v>
      </c>
      <c r="DJ24" s="69">
        <f t="shared" si="31"/>
        <v>0</v>
      </c>
      <c r="DK24" s="69">
        <f t="shared" si="31"/>
        <v>0</v>
      </c>
      <c r="DL24" s="69">
        <v>17</v>
      </c>
      <c r="DM24" s="69">
        <f t="shared" si="3"/>
        <v>0</v>
      </c>
      <c r="DN24" s="78">
        <f>IF(DM24=0,"",HLOOKUP(DM24,DG24:DK$40,DL24,FALSE))</f>
      </c>
      <c r="DO24" s="69">
        <f t="shared" si="32"/>
        <v>0</v>
      </c>
      <c r="DP24" s="69">
        <f t="shared" si="32"/>
        <v>0</v>
      </c>
      <c r="DQ24" s="69">
        <f t="shared" si="32"/>
        <v>0</v>
      </c>
      <c r="DR24" s="69">
        <f t="shared" si="32"/>
        <v>0</v>
      </c>
      <c r="DS24" s="69">
        <f t="shared" si="32"/>
        <v>0</v>
      </c>
      <c r="DT24" s="69">
        <v>17</v>
      </c>
      <c r="DU24" s="69">
        <f t="shared" si="5"/>
        <v>0</v>
      </c>
      <c r="DV24" s="78">
        <f>IF(DU24=0,"",HLOOKUP(DU24,DO24:DS$40,DT24,FALSE))</f>
      </c>
      <c r="DW24" s="69">
        <f t="shared" si="33"/>
        <v>0</v>
      </c>
      <c r="DX24" s="69">
        <f t="shared" si="33"/>
        <v>0</v>
      </c>
      <c r="DY24" s="69">
        <f t="shared" si="33"/>
        <v>0</v>
      </c>
      <c r="DZ24" s="69">
        <f t="shared" si="33"/>
        <v>0</v>
      </c>
      <c r="EA24" s="69">
        <f t="shared" si="33"/>
        <v>0</v>
      </c>
      <c r="EB24" s="69">
        <v>17</v>
      </c>
      <c r="EC24" s="69">
        <f t="shared" si="7"/>
        <v>0</v>
      </c>
      <c r="ED24" s="78">
        <f>IF(EC24=0,"",HLOOKUP(EC24,DW24:EA$40,EB24,FALSE))</f>
      </c>
      <c r="EE24" s="69">
        <f t="shared" si="34"/>
        <v>0</v>
      </c>
      <c r="EF24" s="69">
        <f t="shared" si="34"/>
        <v>0</v>
      </c>
      <c r="EG24" s="69">
        <f t="shared" si="34"/>
        <v>0</v>
      </c>
      <c r="EH24" s="69">
        <f t="shared" si="34"/>
        <v>0</v>
      </c>
      <c r="EI24" s="69">
        <f t="shared" si="34"/>
        <v>0</v>
      </c>
      <c r="EJ24" s="69">
        <v>17</v>
      </c>
      <c r="EK24" s="69">
        <f t="shared" si="9"/>
        <v>0</v>
      </c>
      <c r="EL24" s="78">
        <f>IF(EK24=0,"",HLOOKUP(EK24,EE24:EI$40,EJ24,FALSE))</f>
      </c>
      <c r="EM24" s="69">
        <f t="shared" si="35"/>
        <v>0</v>
      </c>
      <c r="EN24" s="69">
        <f t="shared" si="35"/>
        <v>0</v>
      </c>
      <c r="EO24" s="69">
        <f t="shared" si="35"/>
        <v>0</v>
      </c>
      <c r="EP24" s="69">
        <f t="shared" si="35"/>
        <v>0</v>
      </c>
      <c r="EQ24" s="69">
        <f t="shared" si="35"/>
        <v>0</v>
      </c>
      <c r="ER24" s="69">
        <v>17</v>
      </c>
      <c r="ES24" s="69">
        <f t="shared" si="22"/>
        <v>0</v>
      </c>
      <c r="ET24" s="78">
        <f>IF(ES24=0,"",HLOOKUP(ES24,EM24:EQ$40,ER24,FALSE))</f>
      </c>
      <c r="EU24" s="69">
        <f t="shared" si="36"/>
        <v>0</v>
      </c>
      <c r="EV24" s="69">
        <f t="shared" si="36"/>
        <v>0</v>
      </c>
      <c r="EW24" s="69">
        <f t="shared" si="36"/>
        <v>0</v>
      </c>
      <c r="EX24" s="69">
        <f t="shared" si="36"/>
        <v>0</v>
      </c>
      <c r="EY24" s="69">
        <f t="shared" si="36"/>
        <v>0</v>
      </c>
      <c r="EZ24" s="69">
        <v>17</v>
      </c>
      <c r="FA24" s="69">
        <f t="shared" si="23"/>
        <v>0</v>
      </c>
      <c r="FB24" s="78">
        <f>IF(FA24=0,"",HLOOKUP(FA24,EU24:EY$40,EZ24,FALSE))</f>
      </c>
      <c r="FC24" s="69">
        <f>COUNTIF(Général!$C26:$CX26,FC$1)</f>
        <v>0</v>
      </c>
      <c r="FD24" s="69">
        <f>COUNTIF(Général!$C26:$CX26,FD$1)</f>
        <v>0</v>
      </c>
      <c r="FE24" s="69">
        <f>COUNTIF(Général!$C26:$CX26,FE$1)</f>
        <v>0</v>
      </c>
      <c r="FF24" s="69">
        <f>COUNTIF(Général!$C26:$CX26,FF$1)</f>
        <v>0</v>
      </c>
      <c r="FG24" s="69">
        <f>COUNTIF(Général!$C26:$CX26,FG$1)</f>
        <v>0</v>
      </c>
      <c r="FH24" s="69">
        <v>17</v>
      </c>
      <c r="FI24" s="69">
        <f t="shared" si="24"/>
        <v>0</v>
      </c>
      <c r="FJ24" s="119">
        <f>IF(FI24&lt;1,"",HLOOKUP(FI24,FC24:FG$40,FH24,FALSE))</f>
      </c>
      <c r="FK24" s="117">
        <f t="shared" si="13"/>
        <v>5</v>
      </c>
      <c r="FL24" s="79" t="str">
        <f t="shared" si="14"/>
        <v>Non concerné</v>
      </c>
      <c r="FM24" s="117" t="str">
        <f t="shared" si="15"/>
        <v>1</v>
      </c>
      <c r="FN24" s="117" t="str">
        <f t="shared" si="16"/>
        <v>10</v>
      </c>
      <c r="FO24" s="117" t="str">
        <f t="shared" si="17"/>
        <v>100</v>
      </c>
      <c r="FP24" s="117" t="str">
        <f t="shared" si="18"/>
        <v>1000</v>
      </c>
      <c r="FQ24" s="117" t="str">
        <f t="shared" si="19"/>
        <v>10000</v>
      </c>
      <c r="FR24" s="117">
        <f t="shared" si="20"/>
        <v>2222.2</v>
      </c>
      <c r="FS24" s="85" t="str">
        <f t="shared" si="21"/>
        <v>Non concerné</v>
      </c>
    </row>
    <row r="25" spans="1:175" ht="15">
      <c r="A25" s="82" t="s">
        <v>108</v>
      </c>
      <c r="B25" s="77">
        <f>CONCATENATE(Général!C$3,Général!C27)</f>
      </c>
      <c r="C25" s="77">
        <f>CONCATENATE(Général!D$3,Général!D27)</f>
      </c>
      <c r="D25" s="77">
        <f>CONCATENATE(Général!E$3,Général!E27)</f>
      </c>
      <c r="E25" s="77">
        <f>CONCATENATE(Général!F$3,Général!F27)</f>
      </c>
      <c r="F25" s="77">
        <f>CONCATENATE(Général!G$3,Général!G27)</f>
      </c>
      <c r="G25" s="77">
        <f>CONCATENATE(Général!H$3,Général!H27)</f>
      </c>
      <c r="H25" s="77">
        <f>CONCATENATE(Général!I$3,Général!I27)</f>
      </c>
      <c r="I25" s="77">
        <f>CONCATENATE(Général!J$3,Général!J27)</f>
      </c>
      <c r="J25" s="77">
        <f>CONCATENATE(Général!K$3,Général!K27)</f>
      </c>
      <c r="K25" s="77">
        <f>CONCATENATE(Général!L$3,Général!L27)</f>
      </c>
      <c r="L25" s="77">
        <f>CONCATENATE(Général!M$3,Général!M27)</f>
      </c>
      <c r="M25" s="77">
        <f>CONCATENATE(Général!N$3,Général!N27)</f>
      </c>
      <c r="N25" s="77">
        <f>CONCATENATE(Général!O$3,Général!O27)</f>
      </c>
      <c r="O25" s="77">
        <f>CONCATENATE(Général!P$3,Général!P27)</f>
      </c>
      <c r="P25" s="77">
        <f>CONCATENATE(Général!Q$3,Général!Q27)</f>
      </c>
      <c r="Q25" s="77">
        <f>CONCATENATE(Général!R$3,Général!R27)</f>
      </c>
      <c r="R25" s="77">
        <f>CONCATENATE(Général!S$3,Général!S27)</f>
      </c>
      <c r="S25" s="77">
        <f>CONCATENATE(Général!T$3,Général!T27)</f>
      </c>
      <c r="T25" s="77">
        <f>CONCATENATE(Général!U$3,Général!U27)</f>
      </c>
      <c r="U25" s="77">
        <f>CONCATENATE(Général!V$3,Général!V27)</f>
      </c>
      <c r="V25" s="77">
        <f>CONCATENATE(Général!W$3,Général!W27)</f>
      </c>
      <c r="W25" s="77">
        <f>CONCATENATE(Général!X$3,Général!X27)</f>
      </c>
      <c r="X25" s="77">
        <f>CONCATENATE(Général!Y$3,Général!Y27)</f>
      </c>
      <c r="Y25" s="77">
        <f>CONCATENATE(Général!Z$3,Général!Z27)</f>
      </c>
      <c r="Z25" s="77">
        <f>CONCATENATE(Général!AA$3,Général!AA27)</f>
      </c>
      <c r="AA25" s="77">
        <f>CONCATENATE(Général!AB$3,Général!AB27)</f>
      </c>
      <c r="AB25" s="77">
        <f>CONCATENATE(Général!AC$3,Général!AC27)</f>
      </c>
      <c r="AC25" s="77">
        <f>CONCATENATE(Général!AD$3,Général!AD27)</f>
      </c>
      <c r="AD25" s="77">
        <f>CONCATENATE(Général!AE$3,Général!AE27)</f>
      </c>
      <c r="AE25" s="77">
        <f>CONCATENATE(Général!AF$3,Général!AF27)</f>
      </c>
      <c r="AF25" s="77">
        <f>CONCATENATE(Général!AG$3,Général!AG27)</f>
      </c>
      <c r="AG25" s="77">
        <f>CONCATENATE(Général!AH$3,Général!AH27)</f>
      </c>
      <c r="AH25" s="77">
        <f>CONCATENATE(Général!AI$3,Général!AI27)</f>
      </c>
      <c r="AI25" s="77">
        <f>CONCATENATE(Général!AJ$3,Général!AJ27)</f>
      </c>
      <c r="AJ25" s="77">
        <f>CONCATENATE(Général!AK$3,Général!AK27)</f>
      </c>
      <c r="AK25" s="77">
        <f>CONCATENATE(Général!AL$3,Général!AL27)</f>
      </c>
      <c r="AL25" s="77">
        <f>CONCATENATE(Général!AM$3,Général!AM27)</f>
      </c>
      <c r="AM25" s="77">
        <f>CONCATENATE(Général!AN$3,Général!AN27)</f>
      </c>
      <c r="AN25" s="77">
        <f>CONCATENATE(Général!AO$3,Général!AO27)</f>
      </c>
      <c r="AO25" s="77">
        <f>CONCATENATE(Général!AP$3,Général!AP27)</f>
      </c>
      <c r="AP25" s="77">
        <f>CONCATENATE(Général!AQ$3,Général!AQ27)</f>
      </c>
      <c r="AQ25" s="77">
        <f>CONCATENATE(Général!AR$3,Général!AR27)</f>
      </c>
      <c r="AR25" s="77">
        <f>CONCATENATE(Général!AS$3,Général!AS27)</f>
      </c>
      <c r="AS25" s="77">
        <f>CONCATENATE(Général!AT$3,Général!AT27)</f>
      </c>
      <c r="AT25" s="77">
        <f>CONCATENATE(Général!AU$3,Général!AU27)</f>
      </c>
      <c r="AU25" s="77">
        <f>CONCATENATE(Général!AV$3,Général!AV27)</f>
      </c>
      <c r="AV25" s="77">
        <f>CONCATENATE(Général!AW$3,Général!AW27)</f>
      </c>
      <c r="AW25" s="77">
        <f>CONCATENATE(Général!AX$3,Général!AX27)</f>
      </c>
      <c r="AX25" s="77">
        <f>CONCATENATE(Général!AY$3,Général!AY27)</f>
      </c>
      <c r="AY25" s="77">
        <f>CONCATENATE(Général!AZ$3,Général!AZ27)</f>
      </c>
      <c r="AZ25" s="77">
        <f>CONCATENATE(Général!BA$3,Général!BA27)</f>
      </c>
      <c r="BA25" s="77">
        <f>CONCATENATE(Général!BB$3,Général!BB27)</f>
      </c>
      <c r="BB25" s="77">
        <f>CONCATENATE(Général!BC$3,Général!BC27)</f>
      </c>
      <c r="BC25" s="77">
        <f>CONCATENATE(Général!BD$3,Général!BD27)</f>
      </c>
      <c r="BD25" s="77">
        <f>CONCATENATE(Général!BE$3,Général!BE27)</f>
      </c>
      <c r="BE25" s="77">
        <f>CONCATENATE(Général!BF$3,Général!BF27)</f>
      </c>
      <c r="BF25" s="77">
        <f>CONCATENATE(Général!BG$3,Général!BG27)</f>
      </c>
      <c r="BG25" s="77">
        <f>CONCATENATE(Général!BH$3,Général!BH27)</f>
      </c>
      <c r="BH25" s="77">
        <f>CONCATENATE(Général!BI$3,Général!BI27)</f>
      </c>
      <c r="BI25" s="77">
        <f>CONCATENATE(Général!BJ$3,Général!BJ27)</f>
      </c>
      <c r="BJ25" s="77">
        <f>CONCATENATE(Général!BK$3,Général!BK27)</f>
      </c>
      <c r="BK25" s="77">
        <f>CONCATENATE(Général!BL$3,Général!BL27)</f>
      </c>
      <c r="BL25" s="77">
        <f>CONCATENATE(Général!BM$3,Général!BM27)</f>
      </c>
      <c r="BM25" s="77">
        <f>CONCATENATE(Général!BN$3,Général!BN27)</f>
      </c>
      <c r="BN25" s="77">
        <f>CONCATENATE(Général!BO$3,Général!BO27)</f>
      </c>
      <c r="BO25" s="77">
        <f>CONCATENATE(Général!BP$3,Général!BP27)</f>
      </c>
      <c r="BP25" s="77">
        <f>CONCATENATE(Général!BQ$3,Général!BQ27)</f>
      </c>
      <c r="BQ25" s="77">
        <f>CONCATENATE(Général!BR$3,Général!BR27)</f>
      </c>
      <c r="BR25" s="77">
        <f>CONCATENATE(Général!BS$3,Général!BS27)</f>
      </c>
      <c r="BS25" s="77">
        <f>CONCATENATE(Général!BT$3,Général!BT27)</f>
      </c>
      <c r="BT25" s="77">
        <f>CONCATENATE(Général!BU$3,Général!BU27)</f>
      </c>
      <c r="BU25" s="77">
        <f>CONCATENATE(Général!BV$3,Général!BV27)</f>
      </c>
      <c r="BV25" s="77">
        <f>CONCATENATE(Général!BW$3,Général!BW27)</f>
      </c>
      <c r="BW25" s="77">
        <f>CONCATENATE(Général!BX$3,Général!BX27)</f>
      </c>
      <c r="BX25" s="77">
        <f>CONCATENATE(Général!BY$3,Général!BY27)</f>
      </c>
      <c r="BY25" s="77">
        <f>CONCATENATE(Général!BZ$3,Général!BZ27)</f>
      </c>
      <c r="BZ25" s="77">
        <f>CONCATENATE(Général!CA$3,Général!CA27)</f>
      </c>
      <c r="CA25" s="77">
        <f>CONCATENATE(Général!CB$3,Général!CB27)</f>
      </c>
      <c r="CB25" s="77">
        <f>CONCATENATE(Général!CC$3,Général!CC27)</f>
      </c>
      <c r="CC25" s="77">
        <f>CONCATENATE(Général!CD$3,Général!CD27)</f>
      </c>
      <c r="CD25" s="77">
        <f>CONCATENATE(Général!CE$3,Général!CE27)</f>
      </c>
      <c r="CE25" s="77">
        <f>CONCATENATE(Général!CF$3,Général!CF27)</f>
      </c>
      <c r="CF25" s="77">
        <f>CONCATENATE(Général!CG$3,Général!CG27)</f>
      </c>
      <c r="CG25" s="77">
        <f>CONCATENATE(Général!CH$3,Général!CH27)</f>
      </c>
      <c r="CH25" s="77">
        <f>CONCATENATE(Général!CI$3,Général!CI27)</f>
      </c>
      <c r="CI25" s="77">
        <f>CONCATENATE(Général!CJ$3,Général!CJ27)</f>
      </c>
      <c r="CJ25" s="77">
        <f>CONCATENATE(Général!CK$3,Général!CK27)</f>
      </c>
      <c r="CK25" s="77">
        <f>CONCATENATE(Général!CL$3,Général!CL27)</f>
      </c>
      <c r="CL25" s="77">
        <f>CONCATENATE(Général!CM$3,Général!CM27)</f>
      </c>
      <c r="CM25" s="77">
        <f>CONCATENATE(Général!CN$3,Général!CN27)</f>
      </c>
      <c r="CN25" s="77">
        <f>CONCATENATE(Général!CO$3,Général!CO27)</f>
      </c>
      <c r="CO25" s="77">
        <f>CONCATENATE(Général!CP$3,Général!CP27)</f>
      </c>
      <c r="CP25" s="77">
        <f>CONCATENATE(Général!CQ$3,Général!CQ27)</f>
      </c>
      <c r="CQ25" s="77">
        <f>CONCATENATE(Général!CR$3,Général!CR27)</f>
      </c>
      <c r="CR25" s="77">
        <f>CONCATENATE(Général!CS$3,Général!CS27)</f>
      </c>
      <c r="CS25" s="77">
        <f>CONCATENATE(Général!CT$3,Général!CT27)</f>
      </c>
      <c r="CT25" s="77">
        <f>CONCATENATE(Général!CU$3,Général!CU27)</f>
      </c>
      <c r="CU25" s="77">
        <f>CONCATENATE(Général!CV$3,Général!CV27)</f>
      </c>
      <c r="CV25" s="77">
        <f>CONCATENATE(Général!CW$3,Général!CW27)</f>
      </c>
      <c r="CW25" s="77">
        <f>CONCATENATE(Général!CX$3,Général!CX27)</f>
      </c>
      <c r="CY25" s="69">
        <f t="shared" si="12"/>
        <v>0</v>
      </c>
      <c r="CZ25" s="69">
        <f t="shared" si="12"/>
        <v>0</v>
      </c>
      <c r="DA25" s="69">
        <f t="shared" si="12"/>
        <v>0</v>
      </c>
      <c r="DB25" s="69">
        <f t="shared" si="12"/>
        <v>0</v>
      </c>
      <c r="DC25" s="69">
        <f t="shared" si="12"/>
        <v>0</v>
      </c>
      <c r="DD25" s="69">
        <v>16</v>
      </c>
      <c r="DE25" s="69">
        <f t="shared" si="1"/>
        <v>0</v>
      </c>
      <c r="DF25" s="78">
        <f>IF(DE25=0,"",HLOOKUP(DE25,CY25:DC$40,DD25,FALSE))</f>
      </c>
      <c r="DG25" s="69">
        <f t="shared" si="31"/>
        <v>0</v>
      </c>
      <c r="DH25" s="69">
        <f t="shared" si="31"/>
        <v>0</v>
      </c>
      <c r="DI25" s="69">
        <f t="shared" si="31"/>
        <v>0</v>
      </c>
      <c r="DJ25" s="69">
        <f t="shared" si="31"/>
        <v>0</v>
      </c>
      <c r="DK25" s="69">
        <f t="shared" si="31"/>
        <v>0</v>
      </c>
      <c r="DL25" s="69">
        <v>16</v>
      </c>
      <c r="DM25" s="69">
        <f t="shared" si="3"/>
        <v>0</v>
      </c>
      <c r="DN25" s="78">
        <f>IF(DM25=0,"",HLOOKUP(DM25,DG25:DK$40,DL25,FALSE))</f>
      </c>
      <c r="DO25" s="69">
        <f t="shared" si="32"/>
        <v>0</v>
      </c>
      <c r="DP25" s="69">
        <f t="shared" si="32"/>
        <v>0</v>
      </c>
      <c r="DQ25" s="69">
        <f t="shared" si="32"/>
        <v>0</v>
      </c>
      <c r="DR25" s="69">
        <f t="shared" si="32"/>
        <v>0</v>
      </c>
      <c r="DS25" s="69">
        <f t="shared" si="32"/>
        <v>0</v>
      </c>
      <c r="DT25" s="69">
        <v>16</v>
      </c>
      <c r="DU25" s="69">
        <f t="shared" si="5"/>
        <v>0</v>
      </c>
      <c r="DV25" s="78">
        <f>IF(DU25=0,"",HLOOKUP(DU25,DO25:DS$40,DT25,FALSE))</f>
      </c>
      <c r="DW25" s="69">
        <f t="shared" si="33"/>
        <v>0</v>
      </c>
      <c r="DX25" s="69">
        <f t="shared" si="33"/>
        <v>0</v>
      </c>
      <c r="DY25" s="69">
        <f t="shared" si="33"/>
        <v>0</v>
      </c>
      <c r="DZ25" s="69">
        <f t="shared" si="33"/>
        <v>0</v>
      </c>
      <c r="EA25" s="69">
        <f t="shared" si="33"/>
        <v>0</v>
      </c>
      <c r="EB25" s="69">
        <v>16</v>
      </c>
      <c r="EC25" s="69">
        <f t="shared" si="7"/>
        <v>0</v>
      </c>
      <c r="ED25" s="78">
        <f>IF(EC25=0,"",HLOOKUP(EC25,DW25:EA$40,EB25,FALSE))</f>
      </c>
      <c r="EE25" s="69">
        <f t="shared" si="34"/>
        <v>0</v>
      </c>
      <c r="EF25" s="69">
        <f t="shared" si="34"/>
        <v>0</v>
      </c>
      <c r="EG25" s="69">
        <f t="shared" si="34"/>
        <v>0</v>
      </c>
      <c r="EH25" s="69">
        <f t="shared" si="34"/>
        <v>0</v>
      </c>
      <c r="EI25" s="69">
        <f t="shared" si="34"/>
        <v>0</v>
      </c>
      <c r="EJ25" s="69">
        <v>16</v>
      </c>
      <c r="EK25" s="69">
        <f t="shared" si="9"/>
        <v>0</v>
      </c>
      <c r="EL25" s="78">
        <f>IF(EK25=0,"",HLOOKUP(EK25,EE25:EI$40,EJ25,FALSE))</f>
      </c>
      <c r="EM25" s="69">
        <f t="shared" si="35"/>
        <v>0</v>
      </c>
      <c r="EN25" s="69">
        <f t="shared" si="35"/>
        <v>0</v>
      </c>
      <c r="EO25" s="69">
        <f t="shared" si="35"/>
        <v>0</v>
      </c>
      <c r="EP25" s="69">
        <f t="shared" si="35"/>
        <v>0</v>
      </c>
      <c r="EQ25" s="69">
        <f t="shared" si="35"/>
        <v>0</v>
      </c>
      <c r="ER25" s="69">
        <v>16</v>
      </c>
      <c r="ES25" s="69">
        <f t="shared" si="22"/>
        <v>0</v>
      </c>
      <c r="ET25" s="78">
        <f>IF(ES25=0,"",HLOOKUP(ES25,EM25:EQ$40,ER25,FALSE))</f>
      </c>
      <c r="EU25" s="69">
        <f t="shared" si="36"/>
        <v>0</v>
      </c>
      <c r="EV25" s="69">
        <f t="shared" si="36"/>
        <v>0</v>
      </c>
      <c r="EW25" s="69">
        <f t="shared" si="36"/>
        <v>0</v>
      </c>
      <c r="EX25" s="69">
        <f t="shared" si="36"/>
        <v>0</v>
      </c>
      <c r="EY25" s="69">
        <f t="shared" si="36"/>
        <v>0</v>
      </c>
      <c r="EZ25" s="69">
        <v>16</v>
      </c>
      <c r="FA25" s="69">
        <f t="shared" si="23"/>
        <v>0</v>
      </c>
      <c r="FB25" s="78">
        <f>IF(FA25=0,"",HLOOKUP(FA25,EU25:EY$40,EZ25,FALSE))</f>
      </c>
      <c r="FC25" s="69">
        <f>COUNTIF(Général!$C27:$CX27,FC$1)</f>
        <v>0</v>
      </c>
      <c r="FD25" s="69">
        <f>COUNTIF(Général!$C27:$CX27,FD$1)</f>
        <v>0</v>
      </c>
      <c r="FE25" s="69">
        <f>COUNTIF(Général!$C27:$CX27,FE$1)</f>
        <v>0</v>
      </c>
      <c r="FF25" s="69">
        <f>COUNTIF(Général!$C27:$CX27,FF$1)</f>
        <v>0</v>
      </c>
      <c r="FG25" s="69">
        <f>COUNTIF(Général!$C27:$CX27,FG$1)</f>
        <v>0</v>
      </c>
      <c r="FH25" s="69">
        <v>16</v>
      </c>
      <c r="FI25" s="69">
        <f t="shared" si="24"/>
        <v>0</v>
      </c>
      <c r="FJ25" s="119">
        <f>IF(FI25&lt;1,"",HLOOKUP(FI25,FC25:FG$40,FH25,FALSE))</f>
      </c>
      <c r="FK25" s="117">
        <f t="shared" si="13"/>
        <v>5</v>
      </c>
      <c r="FL25" s="79" t="str">
        <f t="shared" si="14"/>
        <v>Non concerné</v>
      </c>
      <c r="FM25" s="117" t="str">
        <f t="shared" si="15"/>
        <v>1</v>
      </c>
      <c r="FN25" s="117" t="str">
        <f t="shared" si="16"/>
        <v>10</v>
      </c>
      <c r="FO25" s="117" t="str">
        <f t="shared" si="17"/>
        <v>100</v>
      </c>
      <c r="FP25" s="117" t="str">
        <f t="shared" si="18"/>
        <v>1000</v>
      </c>
      <c r="FQ25" s="117" t="str">
        <f t="shared" si="19"/>
        <v>10000</v>
      </c>
      <c r="FR25" s="117">
        <f t="shared" si="20"/>
        <v>2222.2</v>
      </c>
      <c r="FS25" s="85" t="str">
        <f t="shared" si="21"/>
        <v>Non concerné</v>
      </c>
    </row>
    <row r="26" spans="1:175" ht="15">
      <c r="A26" s="82" t="s">
        <v>109</v>
      </c>
      <c r="B26" s="77">
        <f>CONCATENATE(Général!C$3,Général!C28)</f>
      </c>
      <c r="C26" s="77">
        <f>CONCATENATE(Général!D$3,Général!D28)</f>
      </c>
      <c r="D26" s="77">
        <f>CONCATENATE(Général!E$3,Général!E28)</f>
      </c>
      <c r="E26" s="77">
        <f>CONCATENATE(Général!F$3,Général!F28)</f>
      </c>
      <c r="F26" s="77">
        <f>CONCATENATE(Général!G$3,Général!G28)</f>
      </c>
      <c r="G26" s="77">
        <f>CONCATENATE(Général!H$3,Général!H28)</f>
      </c>
      <c r="H26" s="77">
        <f>CONCATENATE(Général!I$3,Général!I28)</f>
      </c>
      <c r="I26" s="77">
        <f>CONCATENATE(Général!J$3,Général!J28)</f>
      </c>
      <c r="J26" s="77">
        <f>CONCATENATE(Général!K$3,Général!K28)</f>
      </c>
      <c r="K26" s="77">
        <f>CONCATENATE(Général!L$3,Général!L28)</f>
      </c>
      <c r="L26" s="77">
        <f>CONCATENATE(Général!M$3,Général!M28)</f>
      </c>
      <c r="M26" s="77">
        <f>CONCATENATE(Général!N$3,Général!N28)</f>
      </c>
      <c r="N26" s="77">
        <f>CONCATENATE(Général!O$3,Général!O28)</f>
      </c>
      <c r="O26" s="77">
        <f>CONCATENATE(Général!P$3,Général!P28)</f>
      </c>
      <c r="P26" s="77">
        <f>CONCATENATE(Général!Q$3,Général!Q28)</f>
      </c>
      <c r="Q26" s="77">
        <f>CONCATENATE(Général!R$3,Général!R28)</f>
      </c>
      <c r="R26" s="77">
        <f>CONCATENATE(Général!S$3,Général!S28)</f>
      </c>
      <c r="S26" s="77">
        <f>CONCATENATE(Général!T$3,Général!T28)</f>
      </c>
      <c r="T26" s="77">
        <f>CONCATENATE(Général!U$3,Général!U28)</f>
      </c>
      <c r="U26" s="77">
        <f>CONCATENATE(Général!V$3,Général!V28)</f>
      </c>
      <c r="V26" s="77">
        <f>CONCATENATE(Général!W$3,Général!W28)</f>
      </c>
      <c r="W26" s="77">
        <f>CONCATENATE(Général!X$3,Général!X28)</f>
      </c>
      <c r="X26" s="77">
        <f>CONCATENATE(Général!Y$3,Général!Y28)</f>
      </c>
      <c r="Y26" s="77">
        <f>CONCATENATE(Général!Z$3,Général!Z28)</f>
      </c>
      <c r="Z26" s="77">
        <f>CONCATENATE(Général!AA$3,Général!AA28)</f>
      </c>
      <c r="AA26" s="77">
        <f>CONCATENATE(Général!AB$3,Général!AB28)</f>
      </c>
      <c r="AB26" s="77">
        <f>CONCATENATE(Général!AC$3,Général!AC28)</f>
      </c>
      <c r="AC26" s="77">
        <f>CONCATENATE(Général!AD$3,Général!AD28)</f>
      </c>
      <c r="AD26" s="77">
        <f>CONCATENATE(Général!AE$3,Général!AE28)</f>
      </c>
      <c r="AE26" s="77">
        <f>CONCATENATE(Général!AF$3,Général!AF28)</f>
      </c>
      <c r="AF26" s="77">
        <f>CONCATENATE(Général!AG$3,Général!AG28)</f>
      </c>
      <c r="AG26" s="77">
        <f>CONCATENATE(Général!AH$3,Général!AH28)</f>
      </c>
      <c r="AH26" s="77">
        <f>CONCATENATE(Général!AI$3,Général!AI28)</f>
      </c>
      <c r="AI26" s="77">
        <f>CONCATENATE(Général!AJ$3,Général!AJ28)</f>
      </c>
      <c r="AJ26" s="77">
        <f>CONCATENATE(Général!AK$3,Général!AK28)</f>
      </c>
      <c r="AK26" s="77">
        <f>CONCATENATE(Général!AL$3,Général!AL28)</f>
      </c>
      <c r="AL26" s="77">
        <f>CONCATENATE(Général!AM$3,Général!AM28)</f>
      </c>
      <c r="AM26" s="77">
        <f>CONCATENATE(Général!AN$3,Général!AN28)</f>
      </c>
      <c r="AN26" s="77">
        <f>CONCATENATE(Général!AO$3,Général!AO28)</f>
      </c>
      <c r="AO26" s="77">
        <f>CONCATENATE(Général!AP$3,Général!AP28)</f>
      </c>
      <c r="AP26" s="77">
        <f>CONCATENATE(Général!AQ$3,Général!AQ28)</f>
      </c>
      <c r="AQ26" s="77">
        <f>CONCATENATE(Général!AR$3,Général!AR28)</f>
      </c>
      <c r="AR26" s="77">
        <f>CONCATENATE(Général!AS$3,Général!AS28)</f>
      </c>
      <c r="AS26" s="77">
        <f>CONCATENATE(Général!AT$3,Général!AT28)</f>
      </c>
      <c r="AT26" s="77">
        <f>CONCATENATE(Général!AU$3,Général!AU28)</f>
      </c>
      <c r="AU26" s="77">
        <f>CONCATENATE(Général!AV$3,Général!AV28)</f>
      </c>
      <c r="AV26" s="77">
        <f>CONCATENATE(Général!AW$3,Général!AW28)</f>
      </c>
      <c r="AW26" s="77">
        <f>CONCATENATE(Général!AX$3,Général!AX28)</f>
      </c>
      <c r="AX26" s="77">
        <f>CONCATENATE(Général!AY$3,Général!AY28)</f>
      </c>
      <c r="AY26" s="77">
        <f>CONCATENATE(Général!AZ$3,Général!AZ28)</f>
      </c>
      <c r="AZ26" s="77">
        <f>CONCATENATE(Général!BA$3,Général!BA28)</f>
      </c>
      <c r="BA26" s="77">
        <f>CONCATENATE(Général!BB$3,Général!BB28)</f>
      </c>
      <c r="BB26" s="77">
        <f>CONCATENATE(Général!BC$3,Général!BC28)</f>
      </c>
      <c r="BC26" s="77">
        <f>CONCATENATE(Général!BD$3,Général!BD28)</f>
      </c>
      <c r="BD26" s="77">
        <f>CONCATENATE(Général!BE$3,Général!BE28)</f>
      </c>
      <c r="BE26" s="77">
        <f>CONCATENATE(Général!BF$3,Général!BF28)</f>
      </c>
      <c r="BF26" s="77">
        <f>CONCATENATE(Général!BG$3,Général!BG28)</f>
      </c>
      <c r="BG26" s="77">
        <f>CONCATENATE(Général!BH$3,Général!BH28)</f>
      </c>
      <c r="BH26" s="77">
        <f>CONCATENATE(Général!BI$3,Général!BI28)</f>
      </c>
      <c r="BI26" s="77">
        <f>CONCATENATE(Général!BJ$3,Général!BJ28)</f>
      </c>
      <c r="BJ26" s="77">
        <f>CONCATENATE(Général!BK$3,Général!BK28)</f>
      </c>
      <c r="BK26" s="77">
        <f>CONCATENATE(Général!BL$3,Général!BL28)</f>
      </c>
      <c r="BL26" s="77">
        <f>CONCATENATE(Général!BM$3,Général!BM28)</f>
      </c>
      <c r="BM26" s="77">
        <f>CONCATENATE(Général!BN$3,Général!BN28)</f>
      </c>
      <c r="BN26" s="77">
        <f>CONCATENATE(Général!BO$3,Général!BO28)</f>
      </c>
      <c r="BO26" s="77">
        <f>CONCATENATE(Général!BP$3,Général!BP28)</f>
      </c>
      <c r="BP26" s="77">
        <f>CONCATENATE(Général!BQ$3,Général!BQ28)</f>
      </c>
      <c r="BQ26" s="77">
        <f>CONCATENATE(Général!BR$3,Général!BR28)</f>
      </c>
      <c r="BR26" s="77">
        <f>CONCATENATE(Général!BS$3,Général!BS28)</f>
      </c>
      <c r="BS26" s="77">
        <f>CONCATENATE(Général!BT$3,Général!BT28)</f>
      </c>
      <c r="BT26" s="77">
        <f>CONCATENATE(Général!BU$3,Général!BU28)</f>
      </c>
      <c r="BU26" s="77">
        <f>CONCATENATE(Général!BV$3,Général!BV28)</f>
      </c>
      <c r="BV26" s="77">
        <f>CONCATENATE(Général!BW$3,Général!BW28)</f>
      </c>
      <c r="BW26" s="77">
        <f>CONCATENATE(Général!BX$3,Général!BX28)</f>
      </c>
      <c r="BX26" s="77">
        <f>CONCATENATE(Général!BY$3,Général!BY28)</f>
      </c>
      <c r="BY26" s="77">
        <f>CONCATENATE(Général!BZ$3,Général!BZ28)</f>
      </c>
      <c r="BZ26" s="77">
        <f>CONCATENATE(Général!CA$3,Général!CA28)</f>
      </c>
      <c r="CA26" s="77">
        <f>CONCATENATE(Général!CB$3,Général!CB28)</f>
      </c>
      <c r="CB26" s="77">
        <f>CONCATENATE(Général!CC$3,Général!CC28)</f>
      </c>
      <c r="CC26" s="77">
        <f>CONCATENATE(Général!CD$3,Général!CD28)</f>
      </c>
      <c r="CD26" s="77">
        <f>CONCATENATE(Général!CE$3,Général!CE28)</f>
      </c>
      <c r="CE26" s="77">
        <f>CONCATENATE(Général!CF$3,Général!CF28)</f>
      </c>
      <c r="CF26" s="77">
        <f>CONCATENATE(Général!CG$3,Général!CG28)</f>
      </c>
      <c r="CG26" s="77">
        <f>CONCATENATE(Général!CH$3,Général!CH28)</f>
      </c>
      <c r="CH26" s="77">
        <f>CONCATENATE(Général!CI$3,Général!CI28)</f>
      </c>
      <c r="CI26" s="77">
        <f>CONCATENATE(Général!CJ$3,Général!CJ28)</f>
      </c>
      <c r="CJ26" s="77">
        <f>CONCATENATE(Général!CK$3,Général!CK28)</f>
      </c>
      <c r="CK26" s="77">
        <f>CONCATENATE(Général!CL$3,Général!CL28)</f>
      </c>
      <c r="CL26" s="77">
        <f>CONCATENATE(Général!CM$3,Général!CM28)</f>
      </c>
      <c r="CM26" s="77">
        <f>CONCATENATE(Général!CN$3,Général!CN28)</f>
      </c>
      <c r="CN26" s="77">
        <f>CONCATENATE(Général!CO$3,Général!CO28)</f>
      </c>
      <c r="CO26" s="77">
        <f>CONCATENATE(Général!CP$3,Général!CP28)</f>
      </c>
      <c r="CP26" s="77">
        <f>CONCATENATE(Général!CQ$3,Général!CQ28)</f>
      </c>
      <c r="CQ26" s="77">
        <f>CONCATENATE(Général!CR$3,Général!CR28)</f>
      </c>
      <c r="CR26" s="77">
        <f>CONCATENATE(Général!CS$3,Général!CS28)</f>
      </c>
      <c r="CS26" s="77">
        <f>CONCATENATE(Général!CT$3,Général!CT28)</f>
      </c>
      <c r="CT26" s="77">
        <f>CONCATENATE(Général!CU$3,Général!CU28)</f>
      </c>
      <c r="CU26" s="77">
        <f>CONCATENATE(Général!CV$3,Général!CV28)</f>
      </c>
      <c r="CV26" s="77">
        <f>CONCATENATE(Général!CW$3,Général!CW28)</f>
      </c>
      <c r="CW26" s="77">
        <f>CONCATENATE(Général!CX$3,Général!CX28)</f>
      </c>
      <c r="CY26" s="69">
        <f t="shared" si="12"/>
        <v>0</v>
      </c>
      <c r="CZ26" s="69">
        <f t="shared" si="12"/>
        <v>0</v>
      </c>
      <c r="DA26" s="69">
        <f t="shared" si="12"/>
        <v>0</v>
      </c>
      <c r="DB26" s="69">
        <f t="shared" si="12"/>
        <v>0</v>
      </c>
      <c r="DC26" s="69">
        <f t="shared" si="12"/>
        <v>0</v>
      </c>
      <c r="DD26" s="69">
        <v>15</v>
      </c>
      <c r="DE26" s="69">
        <f t="shared" si="1"/>
        <v>0</v>
      </c>
      <c r="DF26" s="78">
        <f>IF(DE26=0,"",HLOOKUP(DE26,CY26:DC$40,DD26,FALSE))</f>
      </c>
      <c r="DG26" s="69">
        <f t="shared" si="31"/>
        <v>0</v>
      </c>
      <c r="DH26" s="69">
        <f t="shared" si="31"/>
        <v>0</v>
      </c>
      <c r="DI26" s="69">
        <f t="shared" si="31"/>
        <v>0</v>
      </c>
      <c r="DJ26" s="69">
        <f t="shared" si="31"/>
        <v>0</v>
      </c>
      <c r="DK26" s="69">
        <f t="shared" si="31"/>
        <v>0</v>
      </c>
      <c r="DL26" s="69">
        <v>15</v>
      </c>
      <c r="DM26" s="69">
        <f t="shared" si="3"/>
        <v>0</v>
      </c>
      <c r="DN26" s="78">
        <f>IF(DM26=0,"",HLOOKUP(DM26,DG26:DK$40,DL26,FALSE))</f>
      </c>
      <c r="DO26" s="69">
        <f t="shared" si="32"/>
        <v>0</v>
      </c>
      <c r="DP26" s="69">
        <f t="shared" si="32"/>
        <v>0</v>
      </c>
      <c r="DQ26" s="69">
        <f t="shared" si="32"/>
        <v>0</v>
      </c>
      <c r="DR26" s="69">
        <f t="shared" si="32"/>
        <v>0</v>
      </c>
      <c r="DS26" s="69">
        <f t="shared" si="32"/>
        <v>0</v>
      </c>
      <c r="DT26" s="69">
        <v>15</v>
      </c>
      <c r="DU26" s="69">
        <f t="shared" si="5"/>
        <v>0</v>
      </c>
      <c r="DV26" s="78">
        <f>IF(DU26=0,"",HLOOKUP(DU26,DO26:DS$40,DT26,FALSE))</f>
      </c>
      <c r="DW26" s="69">
        <f t="shared" si="33"/>
        <v>0</v>
      </c>
      <c r="DX26" s="69">
        <f t="shared" si="33"/>
        <v>0</v>
      </c>
      <c r="DY26" s="69">
        <f t="shared" si="33"/>
        <v>0</v>
      </c>
      <c r="DZ26" s="69">
        <f t="shared" si="33"/>
        <v>0</v>
      </c>
      <c r="EA26" s="69">
        <f t="shared" si="33"/>
        <v>0</v>
      </c>
      <c r="EB26" s="69">
        <v>15</v>
      </c>
      <c r="EC26" s="69">
        <f t="shared" si="7"/>
        <v>0</v>
      </c>
      <c r="ED26" s="78">
        <f>IF(EC26=0,"",HLOOKUP(EC26,DW26:EA$40,EB26,FALSE))</f>
      </c>
      <c r="EE26" s="69">
        <f t="shared" si="34"/>
        <v>0</v>
      </c>
      <c r="EF26" s="69">
        <f t="shared" si="34"/>
        <v>0</v>
      </c>
      <c r="EG26" s="69">
        <f t="shared" si="34"/>
        <v>0</v>
      </c>
      <c r="EH26" s="69">
        <f t="shared" si="34"/>
        <v>0</v>
      </c>
      <c r="EI26" s="69">
        <f t="shared" si="34"/>
        <v>0</v>
      </c>
      <c r="EJ26" s="69">
        <v>15</v>
      </c>
      <c r="EK26" s="69">
        <f t="shared" si="9"/>
        <v>0</v>
      </c>
      <c r="EL26" s="78">
        <f>IF(EK26=0,"",HLOOKUP(EK26,EE26:EI$40,EJ26,FALSE))</f>
      </c>
      <c r="EM26" s="69">
        <f t="shared" si="35"/>
        <v>0</v>
      </c>
      <c r="EN26" s="69">
        <f t="shared" si="35"/>
        <v>0</v>
      </c>
      <c r="EO26" s="69">
        <f t="shared" si="35"/>
        <v>0</v>
      </c>
      <c r="EP26" s="69">
        <f t="shared" si="35"/>
        <v>0</v>
      </c>
      <c r="EQ26" s="69">
        <f t="shared" si="35"/>
        <v>0</v>
      </c>
      <c r="ER26" s="69">
        <v>15</v>
      </c>
      <c r="ES26" s="69">
        <f t="shared" si="22"/>
        <v>0</v>
      </c>
      <c r="ET26" s="78">
        <f>IF(ES26=0,"",HLOOKUP(ES26,EM26:EQ$40,ER26,FALSE))</f>
      </c>
      <c r="EU26" s="69">
        <f t="shared" si="36"/>
        <v>0</v>
      </c>
      <c r="EV26" s="69">
        <f t="shared" si="36"/>
        <v>0</v>
      </c>
      <c r="EW26" s="69">
        <f t="shared" si="36"/>
        <v>0</v>
      </c>
      <c r="EX26" s="69">
        <f t="shared" si="36"/>
        <v>0</v>
      </c>
      <c r="EY26" s="69">
        <f t="shared" si="36"/>
        <v>0</v>
      </c>
      <c r="EZ26" s="69">
        <v>15</v>
      </c>
      <c r="FA26" s="69">
        <f t="shared" si="23"/>
        <v>0</v>
      </c>
      <c r="FB26" s="78">
        <f>IF(FA26=0,"",HLOOKUP(FA26,EU26:EY$40,EZ26,FALSE))</f>
      </c>
      <c r="FC26" s="69">
        <f>COUNTIF(Général!$C28:$CX28,FC$1)</f>
        <v>0</v>
      </c>
      <c r="FD26" s="69">
        <f>COUNTIF(Général!$C28:$CX28,FD$1)</f>
        <v>0</v>
      </c>
      <c r="FE26" s="69">
        <f>COUNTIF(Général!$C28:$CX28,FE$1)</f>
        <v>0</v>
      </c>
      <c r="FF26" s="69">
        <f>COUNTIF(Général!$C28:$CX28,FF$1)</f>
        <v>0</v>
      </c>
      <c r="FG26" s="69">
        <f>COUNTIF(Général!$C28:$CX28,FG$1)</f>
        <v>0</v>
      </c>
      <c r="FH26" s="69">
        <v>15</v>
      </c>
      <c r="FI26" s="69">
        <f t="shared" si="24"/>
        <v>0</v>
      </c>
      <c r="FJ26" s="119">
        <f>IF(FI26&lt;1,"",HLOOKUP(FI26,FC26:FG$40,FH26,FALSE))</f>
      </c>
      <c r="FK26" s="117">
        <f t="shared" si="13"/>
        <v>5</v>
      </c>
      <c r="FL26" s="79" t="str">
        <f t="shared" si="14"/>
        <v>Non concerné</v>
      </c>
      <c r="FM26" s="117" t="str">
        <f t="shared" si="15"/>
        <v>1</v>
      </c>
      <c r="FN26" s="117" t="str">
        <f t="shared" si="16"/>
        <v>10</v>
      </c>
      <c r="FO26" s="117" t="str">
        <f t="shared" si="17"/>
        <v>100</v>
      </c>
      <c r="FP26" s="117" t="str">
        <f t="shared" si="18"/>
        <v>1000</v>
      </c>
      <c r="FQ26" s="117" t="str">
        <f t="shared" si="19"/>
        <v>10000</v>
      </c>
      <c r="FR26" s="117">
        <f t="shared" si="20"/>
        <v>2222.2</v>
      </c>
      <c r="FS26" s="85" t="str">
        <f t="shared" si="21"/>
        <v>Non concerné</v>
      </c>
    </row>
    <row r="27" spans="1:175" ht="15">
      <c r="A27" s="82" t="s">
        <v>110</v>
      </c>
      <c r="B27" s="77">
        <f>CONCATENATE(Général!C$3,Général!C29)</f>
      </c>
      <c r="C27" s="77">
        <f>CONCATENATE(Général!D$3,Général!D29)</f>
      </c>
      <c r="D27" s="77">
        <f>CONCATENATE(Général!E$3,Général!E29)</f>
      </c>
      <c r="E27" s="77">
        <f>CONCATENATE(Général!F$3,Général!F29)</f>
      </c>
      <c r="F27" s="77">
        <f>CONCATENATE(Général!G$3,Général!G29)</f>
      </c>
      <c r="G27" s="77">
        <f>CONCATENATE(Général!H$3,Général!H29)</f>
      </c>
      <c r="H27" s="77">
        <f>CONCATENATE(Général!I$3,Général!I29)</f>
      </c>
      <c r="I27" s="77">
        <f>CONCATENATE(Général!J$3,Général!J29)</f>
      </c>
      <c r="J27" s="77">
        <f>CONCATENATE(Général!K$3,Général!K29)</f>
      </c>
      <c r="K27" s="77">
        <f>CONCATENATE(Général!L$3,Général!L29)</f>
      </c>
      <c r="L27" s="77">
        <f>CONCATENATE(Général!M$3,Général!M29)</f>
      </c>
      <c r="M27" s="77">
        <f>CONCATENATE(Général!N$3,Général!N29)</f>
      </c>
      <c r="N27" s="77">
        <f>CONCATENATE(Général!O$3,Général!O29)</f>
      </c>
      <c r="O27" s="77">
        <f>CONCATENATE(Général!P$3,Général!P29)</f>
      </c>
      <c r="P27" s="77">
        <f>CONCATENATE(Général!Q$3,Général!Q29)</f>
      </c>
      <c r="Q27" s="77">
        <f>CONCATENATE(Général!R$3,Général!R29)</f>
      </c>
      <c r="R27" s="77">
        <f>CONCATENATE(Général!S$3,Général!S29)</f>
      </c>
      <c r="S27" s="77">
        <f>CONCATENATE(Général!T$3,Général!T29)</f>
      </c>
      <c r="T27" s="77">
        <f>CONCATENATE(Général!U$3,Général!U29)</f>
      </c>
      <c r="U27" s="77">
        <f>CONCATENATE(Général!V$3,Général!V29)</f>
      </c>
      <c r="V27" s="77">
        <f>CONCATENATE(Général!W$3,Général!W29)</f>
      </c>
      <c r="W27" s="77">
        <f>CONCATENATE(Général!X$3,Général!X29)</f>
      </c>
      <c r="X27" s="77">
        <f>CONCATENATE(Général!Y$3,Général!Y29)</f>
      </c>
      <c r="Y27" s="77">
        <f>CONCATENATE(Général!Z$3,Général!Z29)</f>
      </c>
      <c r="Z27" s="77">
        <f>CONCATENATE(Général!AA$3,Général!AA29)</f>
      </c>
      <c r="AA27" s="77">
        <f>CONCATENATE(Général!AB$3,Général!AB29)</f>
      </c>
      <c r="AB27" s="77">
        <f>CONCATENATE(Général!AC$3,Général!AC29)</f>
      </c>
      <c r="AC27" s="77">
        <f>CONCATENATE(Général!AD$3,Général!AD29)</f>
      </c>
      <c r="AD27" s="77">
        <f>CONCATENATE(Général!AE$3,Général!AE29)</f>
      </c>
      <c r="AE27" s="77">
        <f>CONCATENATE(Général!AF$3,Général!AF29)</f>
      </c>
      <c r="AF27" s="77">
        <f>CONCATENATE(Général!AG$3,Général!AG29)</f>
      </c>
      <c r="AG27" s="77">
        <f>CONCATENATE(Général!AH$3,Général!AH29)</f>
      </c>
      <c r="AH27" s="77">
        <f>CONCATENATE(Général!AI$3,Général!AI29)</f>
      </c>
      <c r="AI27" s="77">
        <f>CONCATENATE(Général!AJ$3,Général!AJ29)</f>
      </c>
      <c r="AJ27" s="77">
        <f>CONCATENATE(Général!AK$3,Général!AK29)</f>
      </c>
      <c r="AK27" s="77">
        <f>CONCATENATE(Général!AL$3,Général!AL29)</f>
      </c>
      <c r="AL27" s="77">
        <f>CONCATENATE(Général!AM$3,Général!AM29)</f>
      </c>
      <c r="AM27" s="77">
        <f>CONCATENATE(Général!AN$3,Général!AN29)</f>
      </c>
      <c r="AN27" s="77">
        <f>CONCATENATE(Général!AO$3,Général!AO29)</f>
      </c>
      <c r="AO27" s="77">
        <f>CONCATENATE(Général!AP$3,Général!AP29)</f>
      </c>
      <c r="AP27" s="77">
        <f>CONCATENATE(Général!AQ$3,Général!AQ29)</f>
      </c>
      <c r="AQ27" s="77">
        <f>CONCATENATE(Général!AR$3,Général!AR29)</f>
      </c>
      <c r="AR27" s="77">
        <f>CONCATENATE(Général!AS$3,Général!AS29)</f>
      </c>
      <c r="AS27" s="77">
        <f>CONCATENATE(Général!AT$3,Général!AT29)</f>
      </c>
      <c r="AT27" s="77">
        <f>CONCATENATE(Général!AU$3,Général!AU29)</f>
      </c>
      <c r="AU27" s="77">
        <f>CONCATENATE(Général!AV$3,Général!AV29)</f>
      </c>
      <c r="AV27" s="77">
        <f>CONCATENATE(Général!AW$3,Général!AW29)</f>
      </c>
      <c r="AW27" s="77">
        <f>CONCATENATE(Général!AX$3,Général!AX29)</f>
      </c>
      <c r="AX27" s="77">
        <f>CONCATENATE(Général!AY$3,Général!AY29)</f>
      </c>
      <c r="AY27" s="77">
        <f>CONCATENATE(Général!AZ$3,Général!AZ29)</f>
      </c>
      <c r="AZ27" s="77">
        <f>CONCATENATE(Général!BA$3,Général!BA29)</f>
      </c>
      <c r="BA27" s="77">
        <f>CONCATENATE(Général!BB$3,Général!BB29)</f>
      </c>
      <c r="BB27" s="77">
        <f>CONCATENATE(Général!BC$3,Général!BC29)</f>
      </c>
      <c r="BC27" s="77">
        <f>CONCATENATE(Général!BD$3,Général!BD29)</f>
      </c>
      <c r="BD27" s="77">
        <f>CONCATENATE(Général!BE$3,Général!BE29)</f>
      </c>
      <c r="BE27" s="77">
        <f>CONCATENATE(Général!BF$3,Général!BF29)</f>
      </c>
      <c r="BF27" s="77">
        <f>CONCATENATE(Général!BG$3,Général!BG29)</f>
      </c>
      <c r="BG27" s="77">
        <f>CONCATENATE(Général!BH$3,Général!BH29)</f>
      </c>
      <c r="BH27" s="77">
        <f>CONCATENATE(Général!BI$3,Général!BI29)</f>
      </c>
      <c r="BI27" s="77">
        <f>CONCATENATE(Général!BJ$3,Général!BJ29)</f>
      </c>
      <c r="BJ27" s="77">
        <f>CONCATENATE(Général!BK$3,Général!BK29)</f>
      </c>
      <c r="BK27" s="77">
        <f>CONCATENATE(Général!BL$3,Général!BL29)</f>
      </c>
      <c r="BL27" s="77">
        <f>CONCATENATE(Général!BM$3,Général!BM29)</f>
      </c>
      <c r="BM27" s="77">
        <f>CONCATENATE(Général!BN$3,Général!BN29)</f>
      </c>
      <c r="BN27" s="77">
        <f>CONCATENATE(Général!BO$3,Général!BO29)</f>
      </c>
      <c r="BO27" s="77">
        <f>CONCATENATE(Général!BP$3,Général!BP29)</f>
      </c>
      <c r="BP27" s="77">
        <f>CONCATENATE(Général!BQ$3,Général!BQ29)</f>
      </c>
      <c r="BQ27" s="77">
        <f>CONCATENATE(Général!BR$3,Général!BR29)</f>
      </c>
      <c r="BR27" s="77">
        <f>CONCATENATE(Général!BS$3,Général!BS29)</f>
      </c>
      <c r="BS27" s="77">
        <f>CONCATENATE(Général!BT$3,Général!BT29)</f>
      </c>
      <c r="BT27" s="77">
        <f>CONCATENATE(Général!BU$3,Général!BU29)</f>
      </c>
      <c r="BU27" s="77">
        <f>CONCATENATE(Général!BV$3,Général!BV29)</f>
      </c>
      <c r="BV27" s="77">
        <f>CONCATENATE(Général!BW$3,Général!BW29)</f>
      </c>
      <c r="BW27" s="77">
        <f>CONCATENATE(Général!BX$3,Général!BX29)</f>
      </c>
      <c r="BX27" s="77">
        <f>CONCATENATE(Général!BY$3,Général!BY29)</f>
      </c>
      <c r="BY27" s="77">
        <f>CONCATENATE(Général!BZ$3,Général!BZ29)</f>
      </c>
      <c r="BZ27" s="77">
        <f>CONCATENATE(Général!CA$3,Général!CA29)</f>
      </c>
      <c r="CA27" s="77">
        <f>CONCATENATE(Général!CB$3,Général!CB29)</f>
      </c>
      <c r="CB27" s="77">
        <f>CONCATENATE(Général!CC$3,Général!CC29)</f>
      </c>
      <c r="CC27" s="77">
        <f>CONCATENATE(Général!CD$3,Général!CD29)</f>
      </c>
      <c r="CD27" s="77">
        <f>CONCATENATE(Général!CE$3,Général!CE29)</f>
      </c>
      <c r="CE27" s="77">
        <f>CONCATENATE(Général!CF$3,Général!CF29)</f>
      </c>
      <c r="CF27" s="77">
        <f>CONCATENATE(Général!CG$3,Général!CG29)</f>
      </c>
      <c r="CG27" s="77">
        <f>CONCATENATE(Général!CH$3,Général!CH29)</f>
      </c>
      <c r="CH27" s="77">
        <f>CONCATENATE(Général!CI$3,Général!CI29)</f>
      </c>
      <c r="CI27" s="77">
        <f>CONCATENATE(Général!CJ$3,Général!CJ29)</f>
      </c>
      <c r="CJ27" s="77">
        <f>CONCATENATE(Général!CK$3,Général!CK29)</f>
      </c>
      <c r="CK27" s="77">
        <f>CONCATENATE(Général!CL$3,Général!CL29)</f>
      </c>
      <c r="CL27" s="77">
        <f>CONCATENATE(Général!CM$3,Général!CM29)</f>
      </c>
      <c r="CM27" s="77">
        <f>CONCATENATE(Général!CN$3,Général!CN29)</f>
      </c>
      <c r="CN27" s="77">
        <f>CONCATENATE(Général!CO$3,Général!CO29)</f>
      </c>
      <c r="CO27" s="77">
        <f>CONCATENATE(Général!CP$3,Général!CP29)</f>
      </c>
      <c r="CP27" s="77">
        <f>CONCATENATE(Général!CQ$3,Général!CQ29)</f>
      </c>
      <c r="CQ27" s="77">
        <f>CONCATENATE(Général!CR$3,Général!CR29)</f>
      </c>
      <c r="CR27" s="77">
        <f>CONCATENATE(Général!CS$3,Général!CS29)</f>
      </c>
      <c r="CS27" s="77">
        <f>CONCATENATE(Général!CT$3,Général!CT29)</f>
      </c>
      <c r="CT27" s="77">
        <f>CONCATENATE(Général!CU$3,Général!CU29)</f>
      </c>
      <c r="CU27" s="77">
        <f>CONCATENATE(Général!CV$3,Général!CV29)</f>
      </c>
      <c r="CV27" s="77">
        <f>CONCATENATE(Général!CW$3,Général!CW29)</f>
      </c>
      <c r="CW27" s="77">
        <f>CONCATENATE(Général!CX$3,Général!CX29)</f>
      </c>
      <c r="CY27" s="69">
        <f t="shared" si="12"/>
        <v>0</v>
      </c>
      <c r="CZ27" s="69">
        <f t="shared" si="12"/>
        <v>0</v>
      </c>
      <c r="DA27" s="69">
        <f t="shared" si="12"/>
        <v>0</v>
      </c>
      <c r="DB27" s="69">
        <f t="shared" si="12"/>
        <v>0</v>
      </c>
      <c r="DC27" s="69">
        <f t="shared" si="12"/>
        <v>0</v>
      </c>
      <c r="DD27" s="69">
        <v>14</v>
      </c>
      <c r="DE27" s="69">
        <f t="shared" si="1"/>
        <v>0</v>
      </c>
      <c r="DF27" s="78">
        <f>IF(DE27=0,"",HLOOKUP(DE27,CY27:DC$40,DD27,FALSE))</f>
      </c>
      <c r="DG27" s="69">
        <f t="shared" si="31"/>
        <v>0</v>
      </c>
      <c r="DH27" s="69">
        <f t="shared" si="31"/>
        <v>0</v>
      </c>
      <c r="DI27" s="69">
        <f t="shared" si="31"/>
        <v>0</v>
      </c>
      <c r="DJ27" s="69">
        <f t="shared" si="31"/>
        <v>0</v>
      </c>
      <c r="DK27" s="69">
        <f t="shared" si="31"/>
        <v>0</v>
      </c>
      <c r="DL27" s="69">
        <v>14</v>
      </c>
      <c r="DM27" s="69">
        <f t="shared" si="3"/>
        <v>0</v>
      </c>
      <c r="DN27" s="78">
        <f>IF(DM27=0,"",HLOOKUP(DM27,DG27:DK$40,DL27,FALSE))</f>
      </c>
      <c r="DO27" s="69">
        <f t="shared" si="32"/>
        <v>0</v>
      </c>
      <c r="DP27" s="69">
        <f t="shared" si="32"/>
        <v>0</v>
      </c>
      <c r="DQ27" s="69">
        <f t="shared" si="32"/>
        <v>0</v>
      </c>
      <c r="DR27" s="69">
        <f t="shared" si="32"/>
        <v>0</v>
      </c>
      <c r="DS27" s="69">
        <f t="shared" si="32"/>
        <v>0</v>
      </c>
      <c r="DT27" s="69">
        <v>14</v>
      </c>
      <c r="DU27" s="69">
        <f t="shared" si="5"/>
        <v>0</v>
      </c>
      <c r="DV27" s="78">
        <f>IF(DU27=0,"",HLOOKUP(DU27,DO27:DS$40,DT27,FALSE))</f>
      </c>
      <c r="DW27" s="69">
        <f t="shared" si="33"/>
        <v>0</v>
      </c>
      <c r="DX27" s="69">
        <f t="shared" si="33"/>
        <v>0</v>
      </c>
      <c r="DY27" s="69">
        <f t="shared" si="33"/>
        <v>0</v>
      </c>
      <c r="DZ27" s="69">
        <f t="shared" si="33"/>
        <v>0</v>
      </c>
      <c r="EA27" s="69">
        <f t="shared" si="33"/>
        <v>0</v>
      </c>
      <c r="EB27" s="69">
        <v>14</v>
      </c>
      <c r="EC27" s="69">
        <f t="shared" si="7"/>
        <v>0</v>
      </c>
      <c r="ED27" s="78">
        <f>IF(EC27=0,"",HLOOKUP(EC27,DW27:EA$40,EB27,FALSE))</f>
      </c>
      <c r="EE27" s="69">
        <f t="shared" si="34"/>
        <v>0</v>
      </c>
      <c r="EF27" s="69">
        <f t="shared" si="34"/>
        <v>0</v>
      </c>
      <c r="EG27" s="69">
        <f t="shared" si="34"/>
        <v>0</v>
      </c>
      <c r="EH27" s="69">
        <f t="shared" si="34"/>
        <v>0</v>
      </c>
      <c r="EI27" s="69">
        <f t="shared" si="34"/>
        <v>0</v>
      </c>
      <c r="EJ27" s="69">
        <v>14</v>
      </c>
      <c r="EK27" s="69">
        <f t="shared" si="9"/>
        <v>0</v>
      </c>
      <c r="EL27" s="78">
        <f>IF(EK27=0,"",HLOOKUP(EK27,EE27:EI$40,EJ27,FALSE))</f>
      </c>
      <c r="EM27" s="69">
        <f t="shared" si="35"/>
        <v>0</v>
      </c>
      <c r="EN27" s="69">
        <f t="shared" si="35"/>
        <v>0</v>
      </c>
      <c r="EO27" s="69">
        <f t="shared" si="35"/>
        <v>0</v>
      </c>
      <c r="EP27" s="69">
        <f t="shared" si="35"/>
        <v>0</v>
      </c>
      <c r="EQ27" s="69">
        <f t="shared" si="35"/>
        <v>0</v>
      </c>
      <c r="ER27" s="69">
        <v>14</v>
      </c>
      <c r="ES27" s="69">
        <f t="shared" si="22"/>
        <v>0</v>
      </c>
      <c r="ET27" s="78">
        <f>IF(ES27=0,"",HLOOKUP(ES27,EM27:EQ$40,ER27,FALSE))</f>
      </c>
      <c r="EU27" s="69">
        <f t="shared" si="36"/>
        <v>0</v>
      </c>
      <c r="EV27" s="69">
        <f t="shared" si="36"/>
        <v>0</v>
      </c>
      <c r="EW27" s="69">
        <f t="shared" si="36"/>
        <v>0</v>
      </c>
      <c r="EX27" s="69">
        <f t="shared" si="36"/>
        <v>0</v>
      </c>
      <c r="EY27" s="69">
        <f t="shared" si="36"/>
        <v>0</v>
      </c>
      <c r="EZ27" s="69">
        <v>14</v>
      </c>
      <c r="FA27" s="69">
        <f t="shared" si="23"/>
        <v>0</v>
      </c>
      <c r="FB27" s="78">
        <f>IF(FA27=0,"",HLOOKUP(FA27,EU27:EY$40,EZ27,FALSE))</f>
      </c>
      <c r="FC27" s="69">
        <f>COUNTIF(Général!$C29:$CX29,FC$1)</f>
        <v>0</v>
      </c>
      <c r="FD27" s="69">
        <f>COUNTIF(Général!$C29:$CX29,FD$1)</f>
        <v>0</v>
      </c>
      <c r="FE27" s="69">
        <f>COUNTIF(Général!$C29:$CX29,FE$1)</f>
        <v>0</v>
      </c>
      <c r="FF27" s="69">
        <f>COUNTIF(Général!$C29:$CX29,FF$1)</f>
        <v>0</v>
      </c>
      <c r="FG27" s="69">
        <f>COUNTIF(Général!$C29:$CX29,FG$1)</f>
        <v>0</v>
      </c>
      <c r="FH27" s="69">
        <v>14</v>
      </c>
      <c r="FI27" s="69">
        <f t="shared" si="24"/>
        <v>0</v>
      </c>
      <c r="FJ27" s="119">
        <f>IF(FI27&lt;1,"",HLOOKUP(FI27,FC27:FG$40,FH27,FALSE))</f>
      </c>
      <c r="FK27" s="117">
        <f t="shared" si="13"/>
        <v>5</v>
      </c>
      <c r="FL27" s="79" t="str">
        <f t="shared" si="14"/>
        <v>Non concerné</v>
      </c>
      <c r="FM27" s="117" t="str">
        <f t="shared" si="15"/>
        <v>1</v>
      </c>
      <c r="FN27" s="117" t="str">
        <f t="shared" si="16"/>
        <v>10</v>
      </c>
      <c r="FO27" s="117" t="str">
        <f t="shared" si="17"/>
        <v>100</v>
      </c>
      <c r="FP27" s="117" t="str">
        <f t="shared" si="18"/>
        <v>1000</v>
      </c>
      <c r="FQ27" s="117" t="str">
        <f t="shared" si="19"/>
        <v>10000</v>
      </c>
      <c r="FR27" s="117">
        <f t="shared" si="20"/>
        <v>2222.2</v>
      </c>
      <c r="FS27" s="85" t="str">
        <f t="shared" si="21"/>
        <v>Non concerné</v>
      </c>
    </row>
    <row r="28" spans="1:175" ht="15">
      <c r="A28" s="82" t="s">
        <v>111</v>
      </c>
      <c r="B28" s="77">
        <f>CONCATENATE(Général!C$3,Général!C30)</f>
      </c>
      <c r="C28" s="77">
        <f>CONCATENATE(Général!D$3,Général!D30)</f>
      </c>
      <c r="D28" s="77">
        <f>CONCATENATE(Général!E$3,Général!E30)</f>
      </c>
      <c r="E28" s="77">
        <f>CONCATENATE(Général!F$3,Général!F30)</f>
      </c>
      <c r="F28" s="77">
        <f>CONCATENATE(Général!G$3,Général!G30)</f>
      </c>
      <c r="G28" s="77">
        <f>CONCATENATE(Général!H$3,Général!H30)</f>
      </c>
      <c r="H28" s="77">
        <f>CONCATENATE(Général!I$3,Général!I30)</f>
      </c>
      <c r="I28" s="77">
        <f>CONCATENATE(Général!J$3,Général!J30)</f>
      </c>
      <c r="J28" s="77">
        <f>CONCATENATE(Général!K$3,Général!K30)</f>
      </c>
      <c r="K28" s="77">
        <f>CONCATENATE(Général!L$3,Général!L30)</f>
      </c>
      <c r="L28" s="77">
        <f>CONCATENATE(Général!M$3,Général!M30)</f>
      </c>
      <c r="M28" s="77">
        <f>CONCATENATE(Général!N$3,Général!N30)</f>
      </c>
      <c r="N28" s="77">
        <f>CONCATENATE(Général!O$3,Général!O30)</f>
      </c>
      <c r="O28" s="77">
        <f>CONCATENATE(Général!P$3,Général!P30)</f>
      </c>
      <c r="P28" s="77">
        <f>CONCATENATE(Général!Q$3,Général!Q30)</f>
      </c>
      <c r="Q28" s="77">
        <f>CONCATENATE(Général!R$3,Général!R30)</f>
      </c>
      <c r="R28" s="77">
        <f>CONCATENATE(Général!S$3,Général!S30)</f>
      </c>
      <c r="S28" s="77">
        <f>CONCATENATE(Général!T$3,Général!T30)</f>
      </c>
      <c r="T28" s="77">
        <f>CONCATENATE(Général!U$3,Général!U30)</f>
      </c>
      <c r="U28" s="77">
        <f>CONCATENATE(Général!V$3,Général!V30)</f>
      </c>
      <c r="V28" s="77">
        <f>CONCATENATE(Général!W$3,Général!W30)</f>
      </c>
      <c r="W28" s="77">
        <f>CONCATENATE(Général!X$3,Général!X30)</f>
      </c>
      <c r="X28" s="77">
        <f>CONCATENATE(Général!Y$3,Général!Y30)</f>
      </c>
      <c r="Y28" s="77">
        <f>CONCATENATE(Général!Z$3,Général!Z30)</f>
      </c>
      <c r="Z28" s="77">
        <f>CONCATENATE(Général!AA$3,Général!AA30)</f>
      </c>
      <c r="AA28" s="77">
        <f>CONCATENATE(Général!AB$3,Général!AB30)</f>
      </c>
      <c r="AB28" s="77">
        <f>CONCATENATE(Général!AC$3,Général!AC30)</f>
      </c>
      <c r="AC28" s="77">
        <f>CONCATENATE(Général!AD$3,Général!AD30)</f>
      </c>
      <c r="AD28" s="77">
        <f>CONCATENATE(Général!AE$3,Général!AE30)</f>
      </c>
      <c r="AE28" s="77">
        <f>CONCATENATE(Général!AF$3,Général!AF30)</f>
      </c>
      <c r="AF28" s="77">
        <f>CONCATENATE(Général!AG$3,Général!AG30)</f>
      </c>
      <c r="AG28" s="77">
        <f>CONCATENATE(Général!AH$3,Général!AH30)</f>
      </c>
      <c r="AH28" s="77">
        <f>CONCATENATE(Général!AI$3,Général!AI30)</f>
      </c>
      <c r="AI28" s="77">
        <f>CONCATENATE(Général!AJ$3,Général!AJ30)</f>
      </c>
      <c r="AJ28" s="77">
        <f>CONCATENATE(Général!AK$3,Général!AK30)</f>
      </c>
      <c r="AK28" s="77">
        <f>CONCATENATE(Général!AL$3,Général!AL30)</f>
      </c>
      <c r="AL28" s="77">
        <f>CONCATENATE(Général!AM$3,Général!AM30)</f>
      </c>
      <c r="AM28" s="77">
        <f>CONCATENATE(Général!AN$3,Général!AN30)</f>
      </c>
      <c r="AN28" s="77">
        <f>CONCATENATE(Général!AO$3,Général!AO30)</f>
      </c>
      <c r="AO28" s="77">
        <f>CONCATENATE(Général!AP$3,Général!AP30)</f>
      </c>
      <c r="AP28" s="77">
        <f>CONCATENATE(Général!AQ$3,Général!AQ30)</f>
      </c>
      <c r="AQ28" s="77">
        <f>CONCATENATE(Général!AR$3,Général!AR30)</f>
      </c>
      <c r="AR28" s="77">
        <f>CONCATENATE(Général!AS$3,Général!AS30)</f>
      </c>
      <c r="AS28" s="77">
        <f>CONCATENATE(Général!AT$3,Général!AT30)</f>
      </c>
      <c r="AT28" s="77">
        <f>CONCATENATE(Général!AU$3,Général!AU30)</f>
      </c>
      <c r="AU28" s="77">
        <f>CONCATENATE(Général!AV$3,Général!AV30)</f>
      </c>
      <c r="AV28" s="77">
        <f>CONCATENATE(Général!AW$3,Général!AW30)</f>
      </c>
      <c r="AW28" s="77">
        <f>CONCATENATE(Général!AX$3,Général!AX30)</f>
      </c>
      <c r="AX28" s="77">
        <f>CONCATENATE(Général!AY$3,Général!AY30)</f>
      </c>
      <c r="AY28" s="77">
        <f>CONCATENATE(Général!AZ$3,Général!AZ30)</f>
      </c>
      <c r="AZ28" s="77">
        <f>CONCATENATE(Général!BA$3,Général!BA30)</f>
      </c>
      <c r="BA28" s="77">
        <f>CONCATENATE(Général!BB$3,Général!BB30)</f>
      </c>
      <c r="BB28" s="77">
        <f>CONCATENATE(Général!BC$3,Général!BC30)</f>
      </c>
      <c r="BC28" s="77">
        <f>CONCATENATE(Général!BD$3,Général!BD30)</f>
      </c>
      <c r="BD28" s="77">
        <f>CONCATENATE(Général!BE$3,Général!BE30)</f>
      </c>
      <c r="BE28" s="77">
        <f>CONCATENATE(Général!BF$3,Général!BF30)</f>
      </c>
      <c r="BF28" s="77">
        <f>CONCATENATE(Général!BG$3,Général!BG30)</f>
      </c>
      <c r="BG28" s="77">
        <f>CONCATENATE(Général!BH$3,Général!BH30)</f>
      </c>
      <c r="BH28" s="77">
        <f>CONCATENATE(Général!BI$3,Général!BI30)</f>
      </c>
      <c r="BI28" s="77">
        <f>CONCATENATE(Général!BJ$3,Général!BJ30)</f>
      </c>
      <c r="BJ28" s="77">
        <f>CONCATENATE(Général!BK$3,Général!BK30)</f>
      </c>
      <c r="BK28" s="77">
        <f>CONCATENATE(Général!BL$3,Général!BL30)</f>
      </c>
      <c r="BL28" s="77">
        <f>CONCATENATE(Général!BM$3,Général!BM30)</f>
      </c>
      <c r="BM28" s="77">
        <f>CONCATENATE(Général!BN$3,Général!BN30)</f>
      </c>
      <c r="BN28" s="77">
        <f>CONCATENATE(Général!BO$3,Général!BO30)</f>
      </c>
      <c r="BO28" s="77">
        <f>CONCATENATE(Général!BP$3,Général!BP30)</f>
      </c>
      <c r="BP28" s="77">
        <f>CONCATENATE(Général!BQ$3,Général!BQ30)</f>
      </c>
      <c r="BQ28" s="77">
        <f>CONCATENATE(Général!BR$3,Général!BR30)</f>
      </c>
      <c r="BR28" s="77">
        <f>CONCATENATE(Général!BS$3,Général!BS30)</f>
      </c>
      <c r="BS28" s="77">
        <f>CONCATENATE(Général!BT$3,Général!BT30)</f>
      </c>
      <c r="BT28" s="77">
        <f>CONCATENATE(Général!BU$3,Général!BU30)</f>
      </c>
      <c r="BU28" s="77">
        <f>CONCATENATE(Général!BV$3,Général!BV30)</f>
      </c>
      <c r="BV28" s="77">
        <f>CONCATENATE(Général!BW$3,Général!BW30)</f>
      </c>
      <c r="BW28" s="77">
        <f>CONCATENATE(Général!BX$3,Général!BX30)</f>
      </c>
      <c r="BX28" s="77">
        <f>CONCATENATE(Général!BY$3,Général!BY30)</f>
      </c>
      <c r="BY28" s="77">
        <f>CONCATENATE(Général!BZ$3,Général!BZ30)</f>
      </c>
      <c r="BZ28" s="77">
        <f>CONCATENATE(Général!CA$3,Général!CA30)</f>
      </c>
      <c r="CA28" s="77">
        <f>CONCATENATE(Général!CB$3,Général!CB30)</f>
      </c>
      <c r="CB28" s="77">
        <f>CONCATENATE(Général!CC$3,Général!CC30)</f>
      </c>
      <c r="CC28" s="77">
        <f>CONCATENATE(Général!CD$3,Général!CD30)</f>
      </c>
      <c r="CD28" s="77">
        <f>CONCATENATE(Général!CE$3,Général!CE30)</f>
      </c>
      <c r="CE28" s="77">
        <f>CONCATENATE(Général!CF$3,Général!CF30)</f>
      </c>
      <c r="CF28" s="77">
        <f>CONCATENATE(Général!CG$3,Général!CG30)</f>
      </c>
      <c r="CG28" s="77">
        <f>CONCATENATE(Général!CH$3,Général!CH30)</f>
      </c>
      <c r="CH28" s="77">
        <f>CONCATENATE(Général!CI$3,Général!CI30)</f>
      </c>
      <c r="CI28" s="77">
        <f>CONCATENATE(Général!CJ$3,Général!CJ30)</f>
      </c>
      <c r="CJ28" s="77">
        <f>CONCATENATE(Général!CK$3,Général!CK30)</f>
      </c>
      <c r="CK28" s="77">
        <f>CONCATENATE(Général!CL$3,Général!CL30)</f>
      </c>
      <c r="CL28" s="77">
        <f>CONCATENATE(Général!CM$3,Général!CM30)</f>
      </c>
      <c r="CM28" s="77">
        <f>CONCATENATE(Général!CN$3,Général!CN30)</f>
      </c>
      <c r="CN28" s="77">
        <f>CONCATENATE(Général!CO$3,Général!CO30)</f>
      </c>
      <c r="CO28" s="77">
        <f>CONCATENATE(Général!CP$3,Général!CP30)</f>
      </c>
      <c r="CP28" s="77">
        <f>CONCATENATE(Général!CQ$3,Général!CQ30)</f>
      </c>
      <c r="CQ28" s="77">
        <f>CONCATENATE(Général!CR$3,Général!CR30)</f>
      </c>
      <c r="CR28" s="77">
        <f>CONCATENATE(Général!CS$3,Général!CS30)</f>
      </c>
      <c r="CS28" s="77">
        <f>CONCATENATE(Général!CT$3,Général!CT30)</f>
      </c>
      <c r="CT28" s="77">
        <f>CONCATENATE(Général!CU$3,Général!CU30)</f>
      </c>
      <c r="CU28" s="77">
        <f>CONCATENATE(Général!CV$3,Général!CV30)</f>
      </c>
      <c r="CV28" s="77">
        <f>CONCATENATE(Général!CW$3,Général!CW30)</f>
      </c>
      <c r="CW28" s="77">
        <f>CONCATENATE(Général!CX$3,Général!CX30)</f>
      </c>
      <c r="CY28" s="69">
        <f t="shared" si="12"/>
        <v>0</v>
      </c>
      <c r="CZ28" s="69">
        <f t="shared" si="12"/>
        <v>0</v>
      </c>
      <c r="DA28" s="69">
        <f t="shared" si="12"/>
        <v>0</v>
      </c>
      <c r="DB28" s="69">
        <f t="shared" si="12"/>
        <v>0</v>
      </c>
      <c r="DC28" s="69">
        <f t="shared" si="12"/>
        <v>0</v>
      </c>
      <c r="DD28" s="69">
        <v>13</v>
      </c>
      <c r="DE28" s="69">
        <f t="shared" si="1"/>
        <v>0</v>
      </c>
      <c r="DF28" s="78">
        <f>IF(DE28=0,"",HLOOKUP(DE28,CY28:DC$40,DD28,FALSE))</f>
      </c>
      <c r="DG28" s="69">
        <f t="shared" si="31"/>
        <v>0</v>
      </c>
      <c r="DH28" s="69">
        <f t="shared" si="31"/>
        <v>0</v>
      </c>
      <c r="DI28" s="69">
        <f t="shared" si="31"/>
        <v>0</v>
      </c>
      <c r="DJ28" s="69">
        <f t="shared" si="31"/>
        <v>0</v>
      </c>
      <c r="DK28" s="69">
        <f t="shared" si="31"/>
        <v>0</v>
      </c>
      <c r="DL28" s="69">
        <v>13</v>
      </c>
      <c r="DM28" s="69">
        <f t="shared" si="3"/>
        <v>0</v>
      </c>
      <c r="DN28" s="78">
        <f>IF(DM28=0,"",HLOOKUP(DM28,DG28:DK$40,DL28,FALSE))</f>
      </c>
      <c r="DO28" s="69">
        <f t="shared" si="32"/>
        <v>0</v>
      </c>
      <c r="DP28" s="69">
        <f t="shared" si="32"/>
        <v>0</v>
      </c>
      <c r="DQ28" s="69">
        <f t="shared" si="32"/>
        <v>0</v>
      </c>
      <c r="DR28" s="69">
        <f t="shared" si="32"/>
        <v>0</v>
      </c>
      <c r="DS28" s="69">
        <f t="shared" si="32"/>
        <v>0</v>
      </c>
      <c r="DT28" s="69">
        <v>13</v>
      </c>
      <c r="DU28" s="69">
        <f t="shared" si="5"/>
        <v>0</v>
      </c>
      <c r="DV28" s="78">
        <f>IF(DU28=0,"",HLOOKUP(DU28,DO28:DS$40,DT28,FALSE))</f>
      </c>
      <c r="DW28" s="69">
        <f t="shared" si="33"/>
        <v>0</v>
      </c>
      <c r="DX28" s="69">
        <f t="shared" si="33"/>
        <v>0</v>
      </c>
      <c r="DY28" s="69">
        <f t="shared" si="33"/>
        <v>0</v>
      </c>
      <c r="DZ28" s="69">
        <f t="shared" si="33"/>
        <v>0</v>
      </c>
      <c r="EA28" s="69">
        <f t="shared" si="33"/>
        <v>0</v>
      </c>
      <c r="EB28" s="69">
        <v>13</v>
      </c>
      <c r="EC28" s="69">
        <f t="shared" si="7"/>
        <v>0</v>
      </c>
      <c r="ED28" s="78">
        <f>IF(EC28=0,"",HLOOKUP(EC28,DW28:EA$40,EB28,FALSE))</f>
      </c>
      <c r="EE28" s="69">
        <f t="shared" si="34"/>
        <v>0</v>
      </c>
      <c r="EF28" s="69">
        <f t="shared" si="34"/>
        <v>0</v>
      </c>
      <c r="EG28" s="69">
        <f t="shared" si="34"/>
        <v>0</v>
      </c>
      <c r="EH28" s="69">
        <f t="shared" si="34"/>
        <v>0</v>
      </c>
      <c r="EI28" s="69">
        <f t="shared" si="34"/>
        <v>0</v>
      </c>
      <c r="EJ28" s="69">
        <v>13</v>
      </c>
      <c r="EK28" s="69">
        <f t="shared" si="9"/>
        <v>0</v>
      </c>
      <c r="EL28" s="78">
        <f>IF(EK28=0,"",HLOOKUP(EK28,EE28:EI$40,EJ28,FALSE))</f>
      </c>
      <c r="EM28" s="69">
        <f t="shared" si="35"/>
        <v>0</v>
      </c>
      <c r="EN28" s="69">
        <f t="shared" si="35"/>
        <v>0</v>
      </c>
      <c r="EO28" s="69">
        <f t="shared" si="35"/>
        <v>0</v>
      </c>
      <c r="EP28" s="69">
        <f t="shared" si="35"/>
        <v>0</v>
      </c>
      <c r="EQ28" s="69">
        <f t="shared" si="35"/>
        <v>0</v>
      </c>
      <c r="ER28" s="69">
        <v>13</v>
      </c>
      <c r="ES28" s="69">
        <f t="shared" si="22"/>
        <v>0</v>
      </c>
      <c r="ET28" s="78">
        <f>IF(ES28=0,"",HLOOKUP(ES28,EM28:EQ$40,ER28,FALSE))</f>
      </c>
      <c r="EU28" s="69">
        <f t="shared" si="36"/>
        <v>0</v>
      </c>
      <c r="EV28" s="69">
        <f t="shared" si="36"/>
        <v>0</v>
      </c>
      <c r="EW28" s="69">
        <f t="shared" si="36"/>
        <v>0</v>
      </c>
      <c r="EX28" s="69">
        <f t="shared" si="36"/>
        <v>0</v>
      </c>
      <c r="EY28" s="69">
        <f t="shared" si="36"/>
        <v>0</v>
      </c>
      <c r="EZ28" s="69">
        <v>13</v>
      </c>
      <c r="FA28" s="69">
        <f t="shared" si="23"/>
        <v>0</v>
      </c>
      <c r="FB28" s="78">
        <f>IF(FA28=0,"",HLOOKUP(FA28,EU28:EY$40,EZ28,FALSE))</f>
      </c>
      <c r="FC28" s="69">
        <f>COUNTIF(Général!$C30:$CX30,FC$1)</f>
        <v>0</v>
      </c>
      <c r="FD28" s="69">
        <f>COUNTIF(Général!$C30:$CX30,FD$1)</f>
        <v>0</v>
      </c>
      <c r="FE28" s="69">
        <f>COUNTIF(Général!$C30:$CX30,FE$1)</f>
        <v>0</v>
      </c>
      <c r="FF28" s="69">
        <f>COUNTIF(Général!$C30:$CX30,FF$1)</f>
        <v>0</v>
      </c>
      <c r="FG28" s="69">
        <f>COUNTIF(Général!$C30:$CX30,FG$1)</f>
        <v>0</v>
      </c>
      <c r="FH28" s="69">
        <v>13</v>
      </c>
      <c r="FI28" s="69">
        <f t="shared" si="24"/>
        <v>0</v>
      </c>
      <c r="FJ28" s="119">
        <f>IF(FI28&lt;1,"",HLOOKUP(FI28,FC28:FG$40,FH28,FALSE))</f>
      </c>
      <c r="FK28" s="117">
        <f t="shared" si="13"/>
        <v>5</v>
      </c>
      <c r="FL28" s="79" t="str">
        <f t="shared" si="14"/>
        <v>Non concerné</v>
      </c>
      <c r="FM28" s="117" t="str">
        <f t="shared" si="15"/>
        <v>1</v>
      </c>
      <c r="FN28" s="117" t="str">
        <f t="shared" si="16"/>
        <v>10</v>
      </c>
      <c r="FO28" s="117" t="str">
        <f t="shared" si="17"/>
        <v>100</v>
      </c>
      <c r="FP28" s="117" t="str">
        <f t="shared" si="18"/>
        <v>1000</v>
      </c>
      <c r="FQ28" s="117" t="str">
        <f t="shared" si="19"/>
        <v>10000</v>
      </c>
      <c r="FR28" s="117">
        <f t="shared" si="20"/>
        <v>2222.2</v>
      </c>
      <c r="FS28" s="85" t="str">
        <f t="shared" si="21"/>
        <v>Non concerné</v>
      </c>
    </row>
    <row r="29" spans="1:175" ht="15">
      <c r="A29" s="82" t="s">
        <v>112</v>
      </c>
      <c r="B29" s="77">
        <f>CONCATENATE(Général!C$3,Général!C31)</f>
      </c>
      <c r="C29" s="77">
        <f>CONCATENATE(Général!D$3,Général!D31)</f>
      </c>
      <c r="D29" s="77">
        <f>CONCATENATE(Général!E$3,Général!E31)</f>
      </c>
      <c r="E29" s="77">
        <f>CONCATENATE(Général!F$3,Général!F31)</f>
      </c>
      <c r="F29" s="77">
        <f>CONCATENATE(Général!G$3,Général!G31)</f>
      </c>
      <c r="G29" s="77">
        <f>CONCATENATE(Général!H$3,Général!H31)</f>
      </c>
      <c r="H29" s="77">
        <f>CONCATENATE(Général!I$3,Général!I31)</f>
      </c>
      <c r="I29" s="77">
        <f>CONCATENATE(Général!J$3,Général!J31)</f>
      </c>
      <c r="J29" s="77">
        <f>CONCATENATE(Général!K$3,Général!K31)</f>
      </c>
      <c r="K29" s="77">
        <f>CONCATENATE(Général!L$3,Général!L31)</f>
      </c>
      <c r="L29" s="77">
        <f>CONCATENATE(Général!M$3,Général!M31)</f>
      </c>
      <c r="M29" s="77">
        <f>CONCATENATE(Général!N$3,Général!N31)</f>
      </c>
      <c r="N29" s="77">
        <f>CONCATENATE(Général!O$3,Général!O31)</f>
      </c>
      <c r="O29" s="77">
        <f>CONCATENATE(Général!P$3,Général!P31)</f>
      </c>
      <c r="P29" s="77">
        <f>CONCATENATE(Général!Q$3,Général!Q31)</f>
      </c>
      <c r="Q29" s="77">
        <f>CONCATENATE(Général!R$3,Général!R31)</f>
      </c>
      <c r="R29" s="77">
        <f>CONCATENATE(Général!S$3,Général!S31)</f>
      </c>
      <c r="S29" s="77">
        <f>CONCATENATE(Général!T$3,Général!T31)</f>
      </c>
      <c r="T29" s="77">
        <f>CONCATENATE(Général!U$3,Général!U31)</f>
      </c>
      <c r="U29" s="77">
        <f>CONCATENATE(Général!V$3,Général!V31)</f>
      </c>
      <c r="V29" s="77">
        <f>CONCATENATE(Général!W$3,Général!W31)</f>
      </c>
      <c r="W29" s="77">
        <f>CONCATENATE(Général!X$3,Général!X31)</f>
      </c>
      <c r="X29" s="77">
        <f>CONCATENATE(Général!Y$3,Général!Y31)</f>
      </c>
      <c r="Y29" s="77">
        <f>CONCATENATE(Général!Z$3,Général!Z31)</f>
      </c>
      <c r="Z29" s="77">
        <f>CONCATENATE(Général!AA$3,Général!AA31)</f>
      </c>
      <c r="AA29" s="77">
        <f>CONCATENATE(Général!AB$3,Général!AB31)</f>
      </c>
      <c r="AB29" s="77">
        <f>CONCATENATE(Général!AC$3,Général!AC31)</f>
      </c>
      <c r="AC29" s="77">
        <f>CONCATENATE(Général!AD$3,Général!AD31)</f>
      </c>
      <c r="AD29" s="77">
        <f>CONCATENATE(Général!AE$3,Général!AE31)</f>
      </c>
      <c r="AE29" s="77">
        <f>CONCATENATE(Général!AF$3,Général!AF31)</f>
      </c>
      <c r="AF29" s="77">
        <f>CONCATENATE(Général!AG$3,Général!AG31)</f>
      </c>
      <c r="AG29" s="77">
        <f>CONCATENATE(Général!AH$3,Général!AH31)</f>
      </c>
      <c r="AH29" s="77">
        <f>CONCATENATE(Général!AI$3,Général!AI31)</f>
      </c>
      <c r="AI29" s="77">
        <f>CONCATENATE(Général!AJ$3,Général!AJ31)</f>
      </c>
      <c r="AJ29" s="77">
        <f>CONCATENATE(Général!AK$3,Général!AK31)</f>
      </c>
      <c r="AK29" s="77">
        <f>CONCATENATE(Général!AL$3,Général!AL31)</f>
      </c>
      <c r="AL29" s="77">
        <f>CONCATENATE(Général!AM$3,Général!AM31)</f>
      </c>
      <c r="AM29" s="77">
        <f>CONCATENATE(Général!AN$3,Général!AN31)</f>
      </c>
      <c r="AN29" s="77">
        <f>CONCATENATE(Général!AO$3,Général!AO31)</f>
      </c>
      <c r="AO29" s="77">
        <f>CONCATENATE(Général!AP$3,Général!AP31)</f>
      </c>
      <c r="AP29" s="77">
        <f>CONCATENATE(Général!AQ$3,Général!AQ31)</f>
      </c>
      <c r="AQ29" s="77">
        <f>CONCATENATE(Général!AR$3,Général!AR31)</f>
      </c>
      <c r="AR29" s="77">
        <f>CONCATENATE(Général!AS$3,Général!AS31)</f>
      </c>
      <c r="AS29" s="77">
        <f>CONCATENATE(Général!AT$3,Général!AT31)</f>
      </c>
      <c r="AT29" s="77">
        <f>CONCATENATE(Général!AU$3,Général!AU31)</f>
      </c>
      <c r="AU29" s="77">
        <f>CONCATENATE(Général!AV$3,Général!AV31)</f>
      </c>
      <c r="AV29" s="77">
        <f>CONCATENATE(Général!AW$3,Général!AW31)</f>
      </c>
      <c r="AW29" s="77">
        <f>CONCATENATE(Général!AX$3,Général!AX31)</f>
      </c>
      <c r="AX29" s="77">
        <f>CONCATENATE(Général!AY$3,Général!AY31)</f>
      </c>
      <c r="AY29" s="77">
        <f>CONCATENATE(Général!AZ$3,Général!AZ31)</f>
      </c>
      <c r="AZ29" s="77">
        <f>CONCATENATE(Général!BA$3,Général!BA31)</f>
      </c>
      <c r="BA29" s="77">
        <f>CONCATENATE(Général!BB$3,Général!BB31)</f>
      </c>
      <c r="BB29" s="77">
        <f>CONCATENATE(Général!BC$3,Général!BC31)</f>
      </c>
      <c r="BC29" s="77">
        <f>CONCATENATE(Général!BD$3,Général!BD31)</f>
      </c>
      <c r="BD29" s="77">
        <f>CONCATENATE(Général!BE$3,Général!BE31)</f>
      </c>
      <c r="BE29" s="77">
        <f>CONCATENATE(Général!BF$3,Général!BF31)</f>
      </c>
      <c r="BF29" s="77">
        <f>CONCATENATE(Général!BG$3,Général!BG31)</f>
      </c>
      <c r="BG29" s="77">
        <f>CONCATENATE(Général!BH$3,Général!BH31)</f>
      </c>
      <c r="BH29" s="77">
        <f>CONCATENATE(Général!BI$3,Général!BI31)</f>
      </c>
      <c r="BI29" s="77">
        <f>CONCATENATE(Général!BJ$3,Général!BJ31)</f>
      </c>
      <c r="BJ29" s="77">
        <f>CONCATENATE(Général!BK$3,Général!BK31)</f>
      </c>
      <c r="BK29" s="77">
        <f>CONCATENATE(Général!BL$3,Général!BL31)</f>
      </c>
      <c r="BL29" s="77">
        <f>CONCATENATE(Général!BM$3,Général!BM31)</f>
      </c>
      <c r="BM29" s="77">
        <f>CONCATENATE(Général!BN$3,Général!BN31)</f>
      </c>
      <c r="BN29" s="77">
        <f>CONCATENATE(Général!BO$3,Général!BO31)</f>
      </c>
      <c r="BO29" s="77">
        <f>CONCATENATE(Général!BP$3,Général!BP31)</f>
      </c>
      <c r="BP29" s="77">
        <f>CONCATENATE(Général!BQ$3,Général!BQ31)</f>
      </c>
      <c r="BQ29" s="77">
        <f>CONCATENATE(Général!BR$3,Général!BR31)</f>
      </c>
      <c r="BR29" s="77">
        <f>CONCATENATE(Général!BS$3,Général!BS31)</f>
      </c>
      <c r="BS29" s="77">
        <f>CONCATENATE(Général!BT$3,Général!BT31)</f>
      </c>
      <c r="BT29" s="77">
        <f>CONCATENATE(Général!BU$3,Général!BU31)</f>
      </c>
      <c r="BU29" s="77">
        <f>CONCATENATE(Général!BV$3,Général!BV31)</f>
      </c>
      <c r="BV29" s="77">
        <f>CONCATENATE(Général!BW$3,Général!BW31)</f>
      </c>
      <c r="BW29" s="77">
        <f>CONCATENATE(Général!BX$3,Général!BX31)</f>
      </c>
      <c r="BX29" s="77">
        <f>CONCATENATE(Général!BY$3,Général!BY31)</f>
      </c>
      <c r="BY29" s="77">
        <f>CONCATENATE(Général!BZ$3,Général!BZ31)</f>
      </c>
      <c r="BZ29" s="77">
        <f>CONCATENATE(Général!CA$3,Général!CA31)</f>
      </c>
      <c r="CA29" s="77">
        <f>CONCATENATE(Général!CB$3,Général!CB31)</f>
      </c>
      <c r="CB29" s="77">
        <f>CONCATENATE(Général!CC$3,Général!CC31)</f>
      </c>
      <c r="CC29" s="77">
        <f>CONCATENATE(Général!CD$3,Général!CD31)</f>
      </c>
      <c r="CD29" s="77">
        <f>CONCATENATE(Général!CE$3,Général!CE31)</f>
      </c>
      <c r="CE29" s="77">
        <f>CONCATENATE(Général!CF$3,Général!CF31)</f>
      </c>
      <c r="CF29" s="77">
        <f>CONCATENATE(Général!CG$3,Général!CG31)</f>
      </c>
      <c r="CG29" s="77">
        <f>CONCATENATE(Général!CH$3,Général!CH31)</f>
      </c>
      <c r="CH29" s="77">
        <f>CONCATENATE(Général!CI$3,Général!CI31)</f>
      </c>
      <c r="CI29" s="77">
        <f>CONCATENATE(Général!CJ$3,Général!CJ31)</f>
      </c>
      <c r="CJ29" s="77">
        <f>CONCATENATE(Général!CK$3,Général!CK31)</f>
      </c>
      <c r="CK29" s="77">
        <f>CONCATENATE(Général!CL$3,Général!CL31)</f>
      </c>
      <c r="CL29" s="77">
        <f>CONCATENATE(Général!CM$3,Général!CM31)</f>
      </c>
      <c r="CM29" s="77">
        <f>CONCATENATE(Général!CN$3,Général!CN31)</f>
      </c>
      <c r="CN29" s="77">
        <f>CONCATENATE(Général!CO$3,Général!CO31)</f>
      </c>
      <c r="CO29" s="77">
        <f>CONCATENATE(Général!CP$3,Général!CP31)</f>
      </c>
      <c r="CP29" s="77">
        <f>CONCATENATE(Général!CQ$3,Général!CQ31)</f>
      </c>
      <c r="CQ29" s="77">
        <f>CONCATENATE(Général!CR$3,Général!CR31)</f>
      </c>
      <c r="CR29" s="77">
        <f>CONCATENATE(Général!CS$3,Général!CS31)</f>
      </c>
      <c r="CS29" s="77">
        <f>CONCATENATE(Général!CT$3,Général!CT31)</f>
      </c>
      <c r="CT29" s="77">
        <f>CONCATENATE(Général!CU$3,Général!CU31)</f>
      </c>
      <c r="CU29" s="77">
        <f>CONCATENATE(Général!CV$3,Général!CV31)</f>
      </c>
      <c r="CV29" s="77">
        <f>CONCATENATE(Général!CW$3,Général!CW31)</f>
      </c>
      <c r="CW29" s="77">
        <f>CONCATENATE(Général!CX$3,Général!CX31)</f>
      </c>
      <c r="CY29" s="69">
        <f t="shared" si="12"/>
        <v>0</v>
      </c>
      <c r="CZ29" s="69">
        <f t="shared" si="12"/>
        <v>0</v>
      </c>
      <c r="DA29" s="69">
        <f t="shared" si="12"/>
        <v>0</v>
      </c>
      <c r="DB29" s="69">
        <f t="shared" si="12"/>
        <v>0</v>
      </c>
      <c r="DC29" s="69">
        <f t="shared" si="12"/>
        <v>0</v>
      </c>
      <c r="DD29" s="69">
        <v>12</v>
      </c>
      <c r="DE29" s="69">
        <f t="shared" si="1"/>
        <v>0</v>
      </c>
      <c r="DF29" s="78">
        <f>IF(DE29=0,"",HLOOKUP(DE29,CY29:DC$40,DD29,FALSE))</f>
      </c>
      <c r="DG29" s="69">
        <f t="shared" si="31"/>
        <v>0</v>
      </c>
      <c r="DH29" s="69">
        <f t="shared" si="31"/>
        <v>0</v>
      </c>
      <c r="DI29" s="69">
        <f t="shared" si="31"/>
        <v>0</v>
      </c>
      <c r="DJ29" s="69">
        <f t="shared" si="31"/>
        <v>0</v>
      </c>
      <c r="DK29" s="69">
        <f t="shared" si="31"/>
        <v>0</v>
      </c>
      <c r="DL29" s="69">
        <v>12</v>
      </c>
      <c r="DM29" s="69">
        <f t="shared" si="3"/>
        <v>0</v>
      </c>
      <c r="DN29" s="78">
        <f>IF(DM29=0,"",HLOOKUP(DM29,DG29:DK$40,DL29,FALSE))</f>
      </c>
      <c r="DO29" s="69">
        <f t="shared" si="32"/>
        <v>0</v>
      </c>
      <c r="DP29" s="69">
        <f t="shared" si="32"/>
        <v>0</v>
      </c>
      <c r="DQ29" s="69">
        <f t="shared" si="32"/>
        <v>0</v>
      </c>
      <c r="DR29" s="69">
        <f t="shared" si="32"/>
        <v>0</v>
      </c>
      <c r="DS29" s="69">
        <f t="shared" si="32"/>
        <v>0</v>
      </c>
      <c r="DT29" s="69">
        <v>12</v>
      </c>
      <c r="DU29" s="69">
        <f t="shared" si="5"/>
        <v>0</v>
      </c>
      <c r="DV29" s="78">
        <f>IF(DU29=0,"",HLOOKUP(DU29,DO29:DS$40,DT29,FALSE))</f>
      </c>
      <c r="DW29" s="69">
        <f t="shared" si="33"/>
        <v>0</v>
      </c>
      <c r="DX29" s="69">
        <f t="shared" si="33"/>
        <v>0</v>
      </c>
      <c r="DY29" s="69">
        <f t="shared" si="33"/>
        <v>0</v>
      </c>
      <c r="DZ29" s="69">
        <f t="shared" si="33"/>
        <v>0</v>
      </c>
      <c r="EA29" s="69">
        <f t="shared" si="33"/>
        <v>0</v>
      </c>
      <c r="EB29" s="69">
        <v>12</v>
      </c>
      <c r="EC29" s="69">
        <f t="shared" si="7"/>
        <v>0</v>
      </c>
      <c r="ED29" s="78">
        <f>IF(EC29=0,"",HLOOKUP(EC29,DW29:EA$40,EB29,FALSE))</f>
      </c>
      <c r="EE29" s="69">
        <f t="shared" si="34"/>
        <v>0</v>
      </c>
      <c r="EF29" s="69">
        <f t="shared" si="34"/>
        <v>0</v>
      </c>
      <c r="EG29" s="69">
        <f t="shared" si="34"/>
        <v>0</v>
      </c>
      <c r="EH29" s="69">
        <f t="shared" si="34"/>
        <v>0</v>
      </c>
      <c r="EI29" s="69">
        <f t="shared" si="34"/>
        <v>0</v>
      </c>
      <c r="EJ29" s="69">
        <v>12</v>
      </c>
      <c r="EK29" s="69">
        <f t="shared" si="9"/>
        <v>0</v>
      </c>
      <c r="EL29" s="78">
        <f>IF(EK29=0,"",HLOOKUP(EK29,EE29:EI$40,EJ29,FALSE))</f>
      </c>
      <c r="EM29" s="69">
        <f t="shared" si="35"/>
        <v>0</v>
      </c>
      <c r="EN29" s="69">
        <f t="shared" si="35"/>
        <v>0</v>
      </c>
      <c r="EO29" s="69">
        <f t="shared" si="35"/>
        <v>0</v>
      </c>
      <c r="EP29" s="69">
        <f t="shared" si="35"/>
        <v>0</v>
      </c>
      <c r="EQ29" s="69">
        <f t="shared" si="35"/>
        <v>0</v>
      </c>
      <c r="ER29" s="69">
        <v>12</v>
      </c>
      <c r="ES29" s="69">
        <f t="shared" si="22"/>
        <v>0</v>
      </c>
      <c r="ET29" s="78">
        <f>IF(ES29=0,"",HLOOKUP(ES29,EM29:EQ$40,ER29,FALSE))</f>
      </c>
      <c r="EU29" s="69">
        <f t="shared" si="36"/>
        <v>0</v>
      </c>
      <c r="EV29" s="69">
        <f t="shared" si="36"/>
        <v>0</v>
      </c>
      <c r="EW29" s="69">
        <f t="shared" si="36"/>
        <v>0</v>
      </c>
      <c r="EX29" s="69">
        <f t="shared" si="36"/>
        <v>0</v>
      </c>
      <c r="EY29" s="69">
        <f t="shared" si="36"/>
        <v>0</v>
      </c>
      <c r="EZ29" s="69">
        <v>12</v>
      </c>
      <c r="FA29" s="69">
        <f t="shared" si="23"/>
        <v>0</v>
      </c>
      <c r="FB29" s="78">
        <f>IF(FA29=0,"",HLOOKUP(FA29,EU29:EY$40,EZ29,FALSE))</f>
      </c>
      <c r="FC29" s="69">
        <f>COUNTIF(Général!$C31:$CX31,FC$1)</f>
        <v>0</v>
      </c>
      <c r="FD29" s="69">
        <f>COUNTIF(Général!$C31:$CX31,FD$1)</f>
        <v>0</v>
      </c>
      <c r="FE29" s="69">
        <f>COUNTIF(Général!$C31:$CX31,FE$1)</f>
        <v>0</v>
      </c>
      <c r="FF29" s="69">
        <f>COUNTIF(Général!$C31:$CX31,FF$1)</f>
        <v>0</v>
      </c>
      <c r="FG29" s="69">
        <f>COUNTIF(Général!$C31:$CX31,FG$1)</f>
        <v>0</v>
      </c>
      <c r="FH29" s="69">
        <v>12</v>
      </c>
      <c r="FI29" s="69">
        <f t="shared" si="24"/>
        <v>0</v>
      </c>
      <c r="FJ29" s="119">
        <f>IF(FI29&lt;1,"",HLOOKUP(FI29,FC29:FG$40,FH29,FALSE))</f>
      </c>
      <c r="FK29" s="117">
        <f t="shared" si="13"/>
        <v>5</v>
      </c>
      <c r="FL29" s="79" t="str">
        <f t="shared" si="14"/>
        <v>Non concerné</v>
      </c>
      <c r="FM29" s="117" t="str">
        <f t="shared" si="15"/>
        <v>1</v>
      </c>
      <c r="FN29" s="117" t="str">
        <f t="shared" si="16"/>
        <v>10</v>
      </c>
      <c r="FO29" s="117" t="str">
        <f t="shared" si="17"/>
        <v>100</v>
      </c>
      <c r="FP29" s="117" t="str">
        <f t="shared" si="18"/>
        <v>1000</v>
      </c>
      <c r="FQ29" s="117" t="str">
        <f t="shared" si="19"/>
        <v>10000</v>
      </c>
      <c r="FR29" s="117">
        <f t="shared" si="20"/>
        <v>2222.2</v>
      </c>
      <c r="FS29" s="85" t="str">
        <f t="shared" si="21"/>
        <v>Non concerné</v>
      </c>
    </row>
    <row r="30" spans="1:175" ht="15">
      <c r="A30" s="82" t="s">
        <v>113</v>
      </c>
      <c r="B30" s="77">
        <f>CONCATENATE(Général!C$3,Général!C32)</f>
      </c>
      <c r="C30" s="77">
        <f>CONCATENATE(Général!D$3,Général!D32)</f>
      </c>
      <c r="D30" s="77">
        <f>CONCATENATE(Général!E$3,Général!E32)</f>
      </c>
      <c r="E30" s="77">
        <f>CONCATENATE(Général!F$3,Général!F32)</f>
      </c>
      <c r="F30" s="77">
        <f>CONCATENATE(Général!G$3,Général!G32)</f>
      </c>
      <c r="G30" s="77">
        <f>CONCATENATE(Général!H$3,Général!H32)</f>
      </c>
      <c r="H30" s="77">
        <f>CONCATENATE(Général!I$3,Général!I32)</f>
      </c>
      <c r="I30" s="77">
        <f>CONCATENATE(Général!J$3,Général!J32)</f>
      </c>
      <c r="J30" s="77">
        <f>CONCATENATE(Général!K$3,Général!K32)</f>
      </c>
      <c r="K30" s="77">
        <f>CONCATENATE(Général!L$3,Général!L32)</f>
      </c>
      <c r="L30" s="77">
        <f>CONCATENATE(Général!M$3,Général!M32)</f>
      </c>
      <c r="M30" s="77">
        <f>CONCATENATE(Général!N$3,Général!N32)</f>
      </c>
      <c r="N30" s="77">
        <f>CONCATENATE(Général!O$3,Général!O32)</f>
      </c>
      <c r="O30" s="77">
        <f>CONCATENATE(Général!P$3,Général!P32)</f>
      </c>
      <c r="P30" s="77">
        <f>CONCATENATE(Général!Q$3,Général!Q32)</f>
      </c>
      <c r="Q30" s="77">
        <f>CONCATENATE(Général!R$3,Général!R32)</f>
      </c>
      <c r="R30" s="77">
        <f>CONCATENATE(Général!S$3,Général!S32)</f>
      </c>
      <c r="S30" s="77">
        <f>CONCATENATE(Général!T$3,Général!T32)</f>
      </c>
      <c r="T30" s="77">
        <f>CONCATENATE(Général!U$3,Général!U32)</f>
      </c>
      <c r="U30" s="77">
        <f>CONCATENATE(Général!V$3,Général!V32)</f>
      </c>
      <c r="V30" s="77">
        <f>CONCATENATE(Général!W$3,Général!W32)</f>
      </c>
      <c r="W30" s="77">
        <f>CONCATENATE(Général!X$3,Général!X32)</f>
      </c>
      <c r="X30" s="77">
        <f>CONCATENATE(Général!Y$3,Général!Y32)</f>
      </c>
      <c r="Y30" s="77">
        <f>CONCATENATE(Général!Z$3,Général!Z32)</f>
      </c>
      <c r="Z30" s="77">
        <f>CONCATENATE(Général!AA$3,Général!AA32)</f>
      </c>
      <c r="AA30" s="77">
        <f>CONCATENATE(Général!AB$3,Général!AB32)</f>
      </c>
      <c r="AB30" s="77">
        <f>CONCATENATE(Général!AC$3,Général!AC32)</f>
      </c>
      <c r="AC30" s="77">
        <f>CONCATENATE(Général!AD$3,Général!AD32)</f>
      </c>
      <c r="AD30" s="77">
        <f>CONCATENATE(Général!AE$3,Général!AE32)</f>
      </c>
      <c r="AE30" s="77">
        <f>CONCATENATE(Général!AF$3,Général!AF32)</f>
      </c>
      <c r="AF30" s="77">
        <f>CONCATENATE(Général!AG$3,Général!AG32)</f>
      </c>
      <c r="AG30" s="77">
        <f>CONCATENATE(Général!AH$3,Général!AH32)</f>
      </c>
      <c r="AH30" s="77">
        <f>CONCATENATE(Général!AI$3,Général!AI32)</f>
      </c>
      <c r="AI30" s="77">
        <f>CONCATENATE(Général!AJ$3,Général!AJ32)</f>
      </c>
      <c r="AJ30" s="77">
        <f>CONCATENATE(Général!AK$3,Général!AK32)</f>
      </c>
      <c r="AK30" s="77">
        <f>CONCATENATE(Général!AL$3,Général!AL32)</f>
      </c>
      <c r="AL30" s="77">
        <f>CONCATENATE(Général!AM$3,Général!AM32)</f>
      </c>
      <c r="AM30" s="77">
        <f>CONCATENATE(Général!AN$3,Général!AN32)</f>
      </c>
      <c r="AN30" s="77">
        <f>CONCATENATE(Général!AO$3,Général!AO32)</f>
      </c>
      <c r="AO30" s="77">
        <f>CONCATENATE(Général!AP$3,Général!AP32)</f>
      </c>
      <c r="AP30" s="77">
        <f>CONCATENATE(Général!AQ$3,Général!AQ32)</f>
      </c>
      <c r="AQ30" s="77">
        <f>CONCATENATE(Général!AR$3,Général!AR32)</f>
      </c>
      <c r="AR30" s="77">
        <f>CONCATENATE(Général!AS$3,Général!AS32)</f>
      </c>
      <c r="AS30" s="77">
        <f>CONCATENATE(Général!AT$3,Général!AT32)</f>
      </c>
      <c r="AT30" s="77">
        <f>CONCATENATE(Général!AU$3,Général!AU32)</f>
      </c>
      <c r="AU30" s="77">
        <f>CONCATENATE(Général!AV$3,Général!AV32)</f>
      </c>
      <c r="AV30" s="77">
        <f>CONCATENATE(Général!AW$3,Général!AW32)</f>
      </c>
      <c r="AW30" s="77">
        <f>CONCATENATE(Général!AX$3,Général!AX32)</f>
      </c>
      <c r="AX30" s="77">
        <f>CONCATENATE(Général!AY$3,Général!AY32)</f>
      </c>
      <c r="AY30" s="77">
        <f>CONCATENATE(Général!AZ$3,Général!AZ32)</f>
      </c>
      <c r="AZ30" s="77">
        <f>CONCATENATE(Général!BA$3,Général!BA32)</f>
      </c>
      <c r="BA30" s="77">
        <f>CONCATENATE(Général!BB$3,Général!BB32)</f>
      </c>
      <c r="BB30" s="77">
        <f>CONCATENATE(Général!BC$3,Général!BC32)</f>
      </c>
      <c r="BC30" s="77">
        <f>CONCATENATE(Général!BD$3,Général!BD32)</f>
      </c>
      <c r="BD30" s="77">
        <f>CONCATENATE(Général!BE$3,Général!BE32)</f>
      </c>
      <c r="BE30" s="77">
        <f>CONCATENATE(Général!BF$3,Général!BF32)</f>
      </c>
      <c r="BF30" s="77">
        <f>CONCATENATE(Général!BG$3,Général!BG32)</f>
      </c>
      <c r="BG30" s="77">
        <f>CONCATENATE(Général!BH$3,Général!BH32)</f>
      </c>
      <c r="BH30" s="77">
        <f>CONCATENATE(Général!BI$3,Général!BI32)</f>
      </c>
      <c r="BI30" s="77">
        <f>CONCATENATE(Général!BJ$3,Général!BJ32)</f>
      </c>
      <c r="BJ30" s="77">
        <f>CONCATENATE(Général!BK$3,Général!BK32)</f>
      </c>
      <c r="BK30" s="77">
        <f>CONCATENATE(Général!BL$3,Général!BL32)</f>
      </c>
      <c r="BL30" s="77">
        <f>CONCATENATE(Général!BM$3,Général!BM32)</f>
      </c>
      <c r="BM30" s="77">
        <f>CONCATENATE(Général!BN$3,Général!BN32)</f>
      </c>
      <c r="BN30" s="77">
        <f>CONCATENATE(Général!BO$3,Général!BO32)</f>
      </c>
      <c r="BO30" s="77">
        <f>CONCATENATE(Général!BP$3,Général!BP32)</f>
      </c>
      <c r="BP30" s="77">
        <f>CONCATENATE(Général!BQ$3,Général!BQ32)</f>
      </c>
      <c r="BQ30" s="77">
        <f>CONCATENATE(Général!BR$3,Général!BR32)</f>
      </c>
      <c r="BR30" s="77">
        <f>CONCATENATE(Général!BS$3,Général!BS32)</f>
      </c>
      <c r="BS30" s="77">
        <f>CONCATENATE(Général!BT$3,Général!BT32)</f>
      </c>
      <c r="BT30" s="77">
        <f>CONCATENATE(Général!BU$3,Général!BU32)</f>
      </c>
      <c r="BU30" s="77">
        <f>CONCATENATE(Général!BV$3,Général!BV32)</f>
      </c>
      <c r="BV30" s="77">
        <f>CONCATENATE(Général!BW$3,Général!BW32)</f>
      </c>
      <c r="BW30" s="77">
        <f>CONCATENATE(Général!BX$3,Général!BX32)</f>
      </c>
      <c r="BX30" s="77">
        <f>CONCATENATE(Général!BY$3,Général!BY32)</f>
      </c>
      <c r="BY30" s="77">
        <f>CONCATENATE(Général!BZ$3,Général!BZ32)</f>
      </c>
      <c r="BZ30" s="77">
        <f>CONCATENATE(Général!CA$3,Général!CA32)</f>
      </c>
      <c r="CA30" s="77">
        <f>CONCATENATE(Général!CB$3,Général!CB32)</f>
      </c>
      <c r="CB30" s="77">
        <f>CONCATENATE(Général!CC$3,Général!CC32)</f>
      </c>
      <c r="CC30" s="77">
        <f>CONCATENATE(Général!CD$3,Général!CD32)</f>
      </c>
      <c r="CD30" s="77">
        <f>CONCATENATE(Général!CE$3,Général!CE32)</f>
      </c>
      <c r="CE30" s="77">
        <f>CONCATENATE(Général!CF$3,Général!CF32)</f>
      </c>
      <c r="CF30" s="77">
        <f>CONCATENATE(Général!CG$3,Général!CG32)</f>
      </c>
      <c r="CG30" s="77">
        <f>CONCATENATE(Général!CH$3,Général!CH32)</f>
      </c>
      <c r="CH30" s="77">
        <f>CONCATENATE(Général!CI$3,Général!CI32)</f>
      </c>
      <c r="CI30" s="77">
        <f>CONCATENATE(Général!CJ$3,Général!CJ32)</f>
      </c>
      <c r="CJ30" s="77">
        <f>CONCATENATE(Général!CK$3,Général!CK32)</f>
      </c>
      <c r="CK30" s="77">
        <f>CONCATENATE(Général!CL$3,Général!CL32)</f>
      </c>
      <c r="CL30" s="77">
        <f>CONCATENATE(Général!CM$3,Général!CM32)</f>
      </c>
      <c r="CM30" s="77">
        <f>CONCATENATE(Général!CN$3,Général!CN32)</f>
      </c>
      <c r="CN30" s="77">
        <f>CONCATENATE(Général!CO$3,Général!CO32)</f>
      </c>
      <c r="CO30" s="77">
        <f>CONCATENATE(Général!CP$3,Général!CP32)</f>
      </c>
      <c r="CP30" s="77">
        <f>CONCATENATE(Général!CQ$3,Général!CQ32)</f>
      </c>
      <c r="CQ30" s="77">
        <f>CONCATENATE(Général!CR$3,Général!CR32)</f>
      </c>
      <c r="CR30" s="77">
        <f>CONCATENATE(Général!CS$3,Général!CS32)</f>
      </c>
      <c r="CS30" s="77">
        <f>CONCATENATE(Général!CT$3,Général!CT32)</f>
      </c>
      <c r="CT30" s="77">
        <f>CONCATENATE(Général!CU$3,Général!CU32)</f>
      </c>
      <c r="CU30" s="77">
        <f>CONCATENATE(Général!CV$3,Général!CV32)</f>
      </c>
      <c r="CV30" s="77">
        <f>CONCATENATE(Général!CW$3,Général!CW32)</f>
      </c>
      <c r="CW30" s="77">
        <f>CONCATENATE(Général!CX$3,Général!CX32)</f>
      </c>
      <c r="CY30" s="69">
        <f t="shared" si="12"/>
        <v>0</v>
      </c>
      <c r="CZ30" s="69">
        <f t="shared" si="12"/>
        <v>0</v>
      </c>
      <c r="DA30" s="69">
        <f t="shared" si="12"/>
        <v>0</v>
      </c>
      <c r="DB30" s="69">
        <f t="shared" si="12"/>
        <v>0</v>
      </c>
      <c r="DC30" s="69">
        <f t="shared" si="12"/>
        <v>0</v>
      </c>
      <c r="DD30" s="69">
        <v>11</v>
      </c>
      <c r="DE30" s="69">
        <f t="shared" si="1"/>
        <v>0</v>
      </c>
      <c r="DF30" s="78">
        <f>IF(DE30=0,"",HLOOKUP(DE30,CY30:DC$40,DD30,FALSE))</f>
      </c>
      <c r="DG30" s="69">
        <f t="shared" si="31"/>
        <v>0</v>
      </c>
      <c r="DH30" s="69">
        <f t="shared" si="31"/>
        <v>0</v>
      </c>
      <c r="DI30" s="69">
        <f t="shared" si="31"/>
        <v>0</v>
      </c>
      <c r="DJ30" s="69">
        <f t="shared" si="31"/>
        <v>0</v>
      </c>
      <c r="DK30" s="69">
        <f t="shared" si="31"/>
        <v>0</v>
      </c>
      <c r="DL30" s="69">
        <v>11</v>
      </c>
      <c r="DM30" s="69">
        <f t="shared" si="3"/>
        <v>0</v>
      </c>
      <c r="DN30" s="78">
        <f>IF(DM30=0,"",HLOOKUP(DM30,DG30:DK$40,DL30,FALSE))</f>
      </c>
      <c r="DO30" s="69">
        <f t="shared" si="32"/>
        <v>0</v>
      </c>
      <c r="DP30" s="69">
        <f t="shared" si="32"/>
        <v>0</v>
      </c>
      <c r="DQ30" s="69">
        <f t="shared" si="32"/>
        <v>0</v>
      </c>
      <c r="DR30" s="69">
        <f t="shared" si="32"/>
        <v>0</v>
      </c>
      <c r="DS30" s="69">
        <f t="shared" si="32"/>
        <v>0</v>
      </c>
      <c r="DT30" s="69">
        <v>11</v>
      </c>
      <c r="DU30" s="69">
        <f t="shared" si="5"/>
        <v>0</v>
      </c>
      <c r="DV30" s="78">
        <f>IF(DU30=0,"",HLOOKUP(DU30,DO30:DS$40,DT30,FALSE))</f>
      </c>
      <c r="DW30" s="69">
        <f t="shared" si="33"/>
        <v>0</v>
      </c>
      <c r="DX30" s="69">
        <f t="shared" si="33"/>
        <v>0</v>
      </c>
      <c r="DY30" s="69">
        <f t="shared" si="33"/>
        <v>0</v>
      </c>
      <c r="DZ30" s="69">
        <f t="shared" si="33"/>
        <v>0</v>
      </c>
      <c r="EA30" s="69">
        <f t="shared" si="33"/>
        <v>0</v>
      </c>
      <c r="EB30" s="69">
        <v>11</v>
      </c>
      <c r="EC30" s="69">
        <f t="shared" si="7"/>
        <v>0</v>
      </c>
      <c r="ED30" s="78">
        <f>IF(EC30=0,"",HLOOKUP(EC30,DW30:EA$40,EB30,FALSE))</f>
      </c>
      <c r="EE30" s="69">
        <f t="shared" si="34"/>
        <v>0</v>
      </c>
      <c r="EF30" s="69">
        <f t="shared" si="34"/>
        <v>0</v>
      </c>
      <c r="EG30" s="69">
        <f t="shared" si="34"/>
        <v>0</v>
      </c>
      <c r="EH30" s="69">
        <f t="shared" si="34"/>
        <v>0</v>
      </c>
      <c r="EI30" s="69">
        <f t="shared" si="34"/>
        <v>0</v>
      </c>
      <c r="EJ30" s="69">
        <v>11</v>
      </c>
      <c r="EK30" s="69">
        <f t="shared" si="9"/>
        <v>0</v>
      </c>
      <c r="EL30" s="78">
        <f>IF(EK30=0,"",HLOOKUP(EK30,EE30:EI$40,EJ30,FALSE))</f>
      </c>
      <c r="EM30" s="69">
        <f t="shared" si="35"/>
        <v>0</v>
      </c>
      <c r="EN30" s="69">
        <f t="shared" si="35"/>
        <v>0</v>
      </c>
      <c r="EO30" s="69">
        <f t="shared" si="35"/>
        <v>0</v>
      </c>
      <c r="EP30" s="69">
        <f t="shared" si="35"/>
        <v>0</v>
      </c>
      <c r="EQ30" s="69">
        <f t="shared" si="35"/>
        <v>0</v>
      </c>
      <c r="ER30" s="69">
        <v>11</v>
      </c>
      <c r="ES30" s="69">
        <f t="shared" si="22"/>
        <v>0</v>
      </c>
      <c r="ET30" s="78">
        <f>IF(ES30=0,"",HLOOKUP(ES30,EM30:EQ$40,ER30,FALSE))</f>
      </c>
      <c r="EU30" s="69">
        <f t="shared" si="36"/>
        <v>0</v>
      </c>
      <c r="EV30" s="69">
        <f t="shared" si="36"/>
        <v>0</v>
      </c>
      <c r="EW30" s="69">
        <f t="shared" si="36"/>
        <v>0</v>
      </c>
      <c r="EX30" s="69">
        <f t="shared" si="36"/>
        <v>0</v>
      </c>
      <c r="EY30" s="69">
        <f t="shared" si="36"/>
        <v>0</v>
      </c>
      <c r="EZ30" s="69">
        <v>11</v>
      </c>
      <c r="FA30" s="69">
        <f t="shared" si="23"/>
        <v>0</v>
      </c>
      <c r="FB30" s="78">
        <f>IF(FA30=0,"",HLOOKUP(FA30,EU30:EY$40,EZ30,FALSE))</f>
      </c>
      <c r="FC30" s="69">
        <f>COUNTIF(Général!$C32:$CX32,FC$1)</f>
        <v>0</v>
      </c>
      <c r="FD30" s="69">
        <f>COUNTIF(Général!$C32:$CX32,FD$1)</f>
        <v>0</v>
      </c>
      <c r="FE30" s="69">
        <f>COUNTIF(Général!$C32:$CX32,FE$1)</f>
        <v>0</v>
      </c>
      <c r="FF30" s="69">
        <f>COUNTIF(Général!$C32:$CX32,FF$1)</f>
        <v>0</v>
      </c>
      <c r="FG30" s="69">
        <f>COUNTIF(Général!$C32:$CX32,FG$1)</f>
        <v>0</v>
      </c>
      <c r="FH30" s="69">
        <v>11</v>
      </c>
      <c r="FI30" s="69">
        <f t="shared" si="24"/>
        <v>0</v>
      </c>
      <c r="FJ30" s="119">
        <f>IF(FI30&lt;1,"",HLOOKUP(FI30,FC30:FG$40,FH30,FALSE))</f>
      </c>
      <c r="FK30" s="117">
        <f t="shared" si="13"/>
        <v>5</v>
      </c>
      <c r="FL30" s="79" t="str">
        <f t="shared" si="14"/>
        <v>Non concerné</v>
      </c>
      <c r="FM30" s="117" t="str">
        <f t="shared" si="15"/>
        <v>1</v>
      </c>
      <c r="FN30" s="117" t="str">
        <f t="shared" si="16"/>
        <v>10</v>
      </c>
      <c r="FO30" s="117" t="str">
        <f t="shared" si="17"/>
        <v>100</v>
      </c>
      <c r="FP30" s="117" t="str">
        <f t="shared" si="18"/>
        <v>1000</v>
      </c>
      <c r="FQ30" s="117" t="str">
        <f t="shared" si="19"/>
        <v>10000</v>
      </c>
      <c r="FR30" s="117">
        <f t="shared" si="20"/>
        <v>2222.2</v>
      </c>
      <c r="FS30" s="85" t="str">
        <f t="shared" si="21"/>
        <v>Non concerné</v>
      </c>
    </row>
    <row r="31" spans="1:175" ht="15">
      <c r="A31" s="82" t="s">
        <v>114</v>
      </c>
      <c r="B31" s="77">
        <f>CONCATENATE(Général!C$3,Général!C33)</f>
      </c>
      <c r="C31" s="77">
        <f>CONCATENATE(Général!D$3,Général!D33)</f>
      </c>
      <c r="D31" s="77">
        <f>CONCATENATE(Général!E$3,Général!E33)</f>
      </c>
      <c r="E31" s="77">
        <f>CONCATENATE(Général!F$3,Général!F33)</f>
      </c>
      <c r="F31" s="77">
        <f>CONCATENATE(Général!G$3,Général!G33)</f>
      </c>
      <c r="G31" s="77">
        <f>CONCATENATE(Général!H$3,Général!H33)</f>
      </c>
      <c r="H31" s="77">
        <f>CONCATENATE(Général!I$3,Général!I33)</f>
      </c>
      <c r="I31" s="77">
        <f>CONCATENATE(Général!J$3,Général!J33)</f>
      </c>
      <c r="J31" s="77">
        <f>CONCATENATE(Général!K$3,Général!K33)</f>
      </c>
      <c r="K31" s="77">
        <f>CONCATENATE(Général!L$3,Général!L33)</f>
      </c>
      <c r="L31" s="77">
        <f>CONCATENATE(Général!M$3,Général!M33)</f>
      </c>
      <c r="M31" s="77">
        <f>CONCATENATE(Général!N$3,Général!N33)</f>
      </c>
      <c r="N31" s="77">
        <f>CONCATENATE(Général!O$3,Général!O33)</f>
      </c>
      <c r="O31" s="77">
        <f>CONCATENATE(Général!P$3,Général!P33)</f>
      </c>
      <c r="P31" s="77">
        <f>CONCATENATE(Général!Q$3,Général!Q33)</f>
      </c>
      <c r="Q31" s="77">
        <f>CONCATENATE(Général!R$3,Général!R33)</f>
      </c>
      <c r="R31" s="77">
        <f>CONCATENATE(Général!S$3,Général!S33)</f>
      </c>
      <c r="S31" s="77">
        <f>CONCATENATE(Général!T$3,Général!T33)</f>
      </c>
      <c r="T31" s="77">
        <f>CONCATENATE(Général!U$3,Général!U33)</f>
      </c>
      <c r="U31" s="77">
        <f>CONCATENATE(Général!V$3,Général!V33)</f>
      </c>
      <c r="V31" s="77">
        <f>CONCATENATE(Général!W$3,Général!W33)</f>
      </c>
      <c r="W31" s="77">
        <f>CONCATENATE(Général!X$3,Général!X33)</f>
      </c>
      <c r="X31" s="77">
        <f>CONCATENATE(Général!Y$3,Général!Y33)</f>
      </c>
      <c r="Y31" s="77">
        <f>CONCATENATE(Général!Z$3,Général!Z33)</f>
      </c>
      <c r="Z31" s="77">
        <f>CONCATENATE(Général!AA$3,Général!AA33)</f>
      </c>
      <c r="AA31" s="77">
        <f>CONCATENATE(Général!AB$3,Général!AB33)</f>
      </c>
      <c r="AB31" s="77">
        <f>CONCATENATE(Général!AC$3,Général!AC33)</f>
      </c>
      <c r="AC31" s="77">
        <f>CONCATENATE(Général!AD$3,Général!AD33)</f>
      </c>
      <c r="AD31" s="77">
        <f>CONCATENATE(Général!AE$3,Général!AE33)</f>
      </c>
      <c r="AE31" s="77">
        <f>CONCATENATE(Général!AF$3,Général!AF33)</f>
      </c>
      <c r="AF31" s="77">
        <f>CONCATENATE(Général!AG$3,Général!AG33)</f>
      </c>
      <c r="AG31" s="77">
        <f>CONCATENATE(Général!AH$3,Général!AH33)</f>
      </c>
      <c r="AH31" s="77">
        <f>CONCATENATE(Général!AI$3,Général!AI33)</f>
      </c>
      <c r="AI31" s="77">
        <f>CONCATENATE(Général!AJ$3,Général!AJ33)</f>
      </c>
      <c r="AJ31" s="77">
        <f>CONCATENATE(Général!AK$3,Général!AK33)</f>
      </c>
      <c r="AK31" s="77">
        <f>CONCATENATE(Général!AL$3,Général!AL33)</f>
      </c>
      <c r="AL31" s="77">
        <f>CONCATENATE(Général!AM$3,Général!AM33)</f>
      </c>
      <c r="AM31" s="77">
        <f>CONCATENATE(Général!AN$3,Général!AN33)</f>
      </c>
      <c r="AN31" s="77">
        <f>CONCATENATE(Général!AO$3,Général!AO33)</f>
      </c>
      <c r="AO31" s="77">
        <f>CONCATENATE(Général!AP$3,Général!AP33)</f>
      </c>
      <c r="AP31" s="77">
        <f>CONCATENATE(Général!AQ$3,Général!AQ33)</f>
      </c>
      <c r="AQ31" s="77">
        <f>CONCATENATE(Général!AR$3,Général!AR33)</f>
      </c>
      <c r="AR31" s="77">
        <f>CONCATENATE(Général!AS$3,Général!AS33)</f>
      </c>
      <c r="AS31" s="77">
        <f>CONCATENATE(Général!AT$3,Général!AT33)</f>
      </c>
      <c r="AT31" s="77">
        <f>CONCATENATE(Général!AU$3,Général!AU33)</f>
      </c>
      <c r="AU31" s="77">
        <f>CONCATENATE(Général!AV$3,Général!AV33)</f>
      </c>
      <c r="AV31" s="77">
        <f>CONCATENATE(Général!AW$3,Général!AW33)</f>
      </c>
      <c r="AW31" s="77">
        <f>CONCATENATE(Général!AX$3,Général!AX33)</f>
      </c>
      <c r="AX31" s="77">
        <f>CONCATENATE(Général!AY$3,Général!AY33)</f>
      </c>
      <c r="AY31" s="77">
        <f>CONCATENATE(Général!AZ$3,Général!AZ33)</f>
      </c>
      <c r="AZ31" s="77">
        <f>CONCATENATE(Général!BA$3,Général!BA33)</f>
      </c>
      <c r="BA31" s="77">
        <f>CONCATENATE(Général!BB$3,Général!BB33)</f>
      </c>
      <c r="BB31" s="77">
        <f>CONCATENATE(Général!BC$3,Général!BC33)</f>
      </c>
      <c r="BC31" s="77">
        <f>CONCATENATE(Général!BD$3,Général!BD33)</f>
      </c>
      <c r="BD31" s="77">
        <f>CONCATENATE(Général!BE$3,Général!BE33)</f>
      </c>
      <c r="BE31" s="77">
        <f>CONCATENATE(Général!BF$3,Général!BF33)</f>
      </c>
      <c r="BF31" s="77">
        <f>CONCATENATE(Général!BG$3,Général!BG33)</f>
      </c>
      <c r="BG31" s="77">
        <f>CONCATENATE(Général!BH$3,Général!BH33)</f>
      </c>
      <c r="BH31" s="77">
        <f>CONCATENATE(Général!BI$3,Général!BI33)</f>
      </c>
      <c r="BI31" s="77">
        <f>CONCATENATE(Général!BJ$3,Général!BJ33)</f>
      </c>
      <c r="BJ31" s="77">
        <f>CONCATENATE(Général!BK$3,Général!BK33)</f>
      </c>
      <c r="BK31" s="77">
        <f>CONCATENATE(Général!BL$3,Général!BL33)</f>
      </c>
      <c r="BL31" s="77">
        <f>CONCATENATE(Général!BM$3,Général!BM33)</f>
      </c>
      <c r="BM31" s="77">
        <f>CONCATENATE(Général!BN$3,Général!BN33)</f>
      </c>
      <c r="BN31" s="77">
        <f>CONCATENATE(Général!BO$3,Général!BO33)</f>
      </c>
      <c r="BO31" s="77">
        <f>CONCATENATE(Général!BP$3,Général!BP33)</f>
      </c>
      <c r="BP31" s="77">
        <f>CONCATENATE(Général!BQ$3,Général!BQ33)</f>
      </c>
      <c r="BQ31" s="77">
        <f>CONCATENATE(Général!BR$3,Général!BR33)</f>
      </c>
      <c r="BR31" s="77">
        <f>CONCATENATE(Général!BS$3,Général!BS33)</f>
      </c>
      <c r="BS31" s="77">
        <f>CONCATENATE(Général!BT$3,Général!BT33)</f>
      </c>
      <c r="BT31" s="77">
        <f>CONCATENATE(Général!BU$3,Général!BU33)</f>
      </c>
      <c r="BU31" s="77">
        <f>CONCATENATE(Général!BV$3,Général!BV33)</f>
      </c>
      <c r="BV31" s="77">
        <f>CONCATENATE(Général!BW$3,Général!BW33)</f>
      </c>
      <c r="BW31" s="77">
        <f>CONCATENATE(Général!BX$3,Général!BX33)</f>
      </c>
      <c r="BX31" s="77">
        <f>CONCATENATE(Général!BY$3,Général!BY33)</f>
      </c>
      <c r="BY31" s="77">
        <f>CONCATENATE(Général!BZ$3,Général!BZ33)</f>
      </c>
      <c r="BZ31" s="77">
        <f>CONCATENATE(Général!CA$3,Général!CA33)</f>
      </c>
      <c r="CA31" s="77">
        <f>CONCATENATE(Général!CB$3,Général!CB33)</f>
      </c>
      <c r="CB31" s="77">
        <f>CONCATENATE(Général!CC$3,Général!CC33)</f>
      </c>
      <c r="CC31" s="77">
        <f>CONCATENATE(Général!CD$3,Général!CD33)</f>
      </c>
      <c r="CD31" s="77">
        <f>CONCATENATE(Général!CE$3,Général!CE33)</f>
      </c>
      <c r="CE31" s="77">
        <f>CONCATENATE(Général!CF$3,Général!CF33)</f>
      </c>
      <c r="CF31" s="77">
        <f>CONCATENATE(Général!CG$3,Général!CG33)</f>
      </c>
      <c r="CG31" s="77">
        <f>CONCATENATE(Général!CH$3,Général!CH33)</f>
      </c>
      <c r="CH31" s="77">
        <f>CONCATENATE(Général!CI$3,Général!CI33)</f>
      </c>
      <c r="CI31" s="77">
        <f>CONCATENATE(Général!CJ$3,Général!CJ33)</f>
      </c>
      <c r="CJ31" s="77">
        <f>CONCATENATE(Général!CK$3,Général!CK33)</f>
      </c>
      <c r="CK31" s="77">
        <f>CONCATENATE(Général!CL$3,Général!CL33)</f>
      </c>
      <c r="CL31" s="77">
        <f>CONCATENATE(Général!CM$3,Général!CM33)</f>
      </c>
      <c r="CM31" s="77">
        <f>CONCATENATE(Général!CN$3,Général!CN33)</f>
      </c>
      <c r="CN31" s="77">
        <f>CONCATENATE(Général!CO$3,Général!CO33)</f>
      </c>
      <c r="CO31" s="77">
        <f>CONCATENATE(Général!CP$3,Général!CP33)</f>
      </c>
      <c r="CP31" s="77">
        <f>CONCATENATE(Général!CQ$3,Général!CQ33)</f>
      </c>
      <c r="CQ31" s="77">
        <f>CONCATENATE(Général!CR$3,Général!CR33)</f>
      </c>
      <c r="CR31" s="77">
        <f>CONCATENATE(Général!CS$3,Général!CS33)</f>
      </c>
      <c r="CS31" s="77">
        <f>CONCATENATE(Général!CT$3,Général!CT33)</f>
      </c>
      <c r="CT31" s="77">
        <f>CONCATENATE(Général!CU$3,Général!CU33)</f>
      </c>
      <c r="CU31" s="77">
        <f>CONCATENATE(Général!CV$3,Général!CV33)</f>
      </c>
      <c r="CV31" s="77">
        <f>CONCATENATE(Général!CW$3,Général!CW33)</f>
      </c>
      <c r="CW31" s="77">
        <f>CONCATENATE(Général!CX$3,Général!CX33)</f>
      </c>
      <c r="CY31" s="69">
        <f t="shared" si="12"/>
        <v>0</v>
      </c>
      <c r="CZ31" s="69">
        <f t="shared" si="12"/>
        <v>0</v>
      </c>
      <c r="DA31" s="69">
        <f t="shared" si="12"/>
        <v>0</v>
      </c>
      <c r="DB31" s="69">
        <f t="shared" si="12"/>
        <v>0</v>
      </c>
      <c r="DC31" s="69">
        <f t="shared" si="12"/>
        <v>0</v>
      </c>
      <c r="DD31" s="69">
        <v>10</v>
      </c>
      <c r="DE31" s="69">
        <f t="shared" si="1"/>
        <v>0</v>
      </c>
      <c r="DF31" s="78">
        <f>IF(DE31=0,"",HLOOKUP(DE31,CY31:DC$40,DD31,FALSE))</f>
      </c>
      <c r="DG31" s="69">
        <f t="shared" si="31"/>
        <v>0</v>
      </c>
      <c r="DH31" s="69">
        <f t="shared" si="31"/>
        <v>0</v>
      </c>
      <c r="DI31" s="69">
        <f t="shared" si="31"/>
        <v>0</v>
      </c>
      <c r="DJ31" s="69">
        <f t="shared" si="31"/>
        <v>0</v>
      </c>
      <c r="DK31" s="69">
        <f t="shared" si="31"/>
        <v>0</v>
      </c>
      <c r="DL31" s="69">
        <v>10</v>
      </c>
      <c r="DM31" s="69">
        <f t="shared" si="3"/>
        <v>0</v>
      </c>
      <c r="DN31" s="78">
        <f>IF(DM31=0,"",HLOOKUP(DM31,DG31:DK$40,DL31,FALSE))</f>
      </c>
      <c r="DO31" s="69">
        <f t="shared" si="32"/>
        <v>0</v>
      </c>
      <c r="DP31" s="69">
        <f t="shared" si="32"/>
        <v>0</v>
      </c>
      <c r="DQ31" s="69">
        <f t="shared" si="32"/>
        <v>0</v>
      </c>
      <c r="DR31" s="69">
        <f t="shared" si="32"/>
        <v>0</v>
      </c>
      <c r="DS31" s="69">
        <f t="shared" si="32"/>
        <v>0</v>
      </c>
      <c r="DT31" s="69">
        <v>10</v>
      </c>
      <c r="DU31" s="69">
        <f t="shared" si="5"/>
        <v>0</v>
      </c>
      <c r="DV31" s="78">
        <f>IF(DU31=0,"",HLOOKUP(DU31,DO31:DS$40,DT31,FALSE))</f>
      </c>
      <c r="DW31" s="69">
        <f t="shared" si="33"/>
        <v>0</v>
      </c>
      <c r="DX31" s="69">
        <f t="shared" si="33"/>
        <v>0</v>
      </c>
      <c r="DY31" s="69">
        <f t="shared" si="33"/>
        <v>0</v>
      </c>
      <c r="DZ31" s="69">
        <f t="shared" si="33"/>
        <v>0</v>
      </c>
      <c r="EA31" s="69">
        <f t="shared" si="33"/>
        <v>0</v>
      </c>
      <c r="EB31" s="69">
        <v>10</v>
      </c>
      <c r="EC31" s="69">
        <f t="shared" si="7"/>
        <v>0</v>
      </c>
      <c r="ED31" s="78">
        <f>IF(EC31=0,"",HLOOKUP(EC31,DW31:EA$40,EB31,FALSE))</f>
      </c>
      <c r="EE31" s="69">
        <f t="shared" si="34"/>
        <v>0</v>
      </c>
      <c r="EF31" s="69">
        <f t="shared" si="34"/>
        <v>0</v>
      </c>
      <c r="EG31" s="69">
        <f t="shared" si="34"/>
        <v>0</v>
      </c>
      <c r="EH31" s="69">
        <f t="shared" si="34"/>
        <v>0</v>
      </c>
      <c r="EI31" s="69">
        <f t="shared" si="34"/>
        <v>0</v>
      </c>
      <c r="EJ31" s="69">
        <v>10</v>
      </c>
      <c r="EK31" s="69">
        <f t="shared" si="9"/>
        <v>0</v>
      </c>
      <c r="EL31" s="78">
        <f>IF(EK31=0,"",HLOOKUP(EK31,EE31:EI$40,EJ31,FALSE))</f>
      </c>
      <c r="EM31" s="69">
        <f t="shared" si="35"/>
        <v>0</v>
      </c>
      <c r="EN31" s="69">
        <f t="shared" si="35"/>
        <v>0</v>
      </c>
      <c r="EO31" s="69">
        <f t="shared" si="35"/>
        <v>0</v>
      </c>
      <c r="EP31" s="69">
        <f t="shared" si="35"/>
        <v>0</v>
      </c>
      <c r="EQ31" s="69">
        <f t="shared" si="35"/>
        <v>0</v>
      </c>
      <c r="ER31" s="69">
        <v>10</v>
      </c>
      <c r="ES31" s="69">
        <f t="shared" si="22"/>
        <v>0</v>
      </c>
      <c r="ET31" s="78">
        <f>IF(ES31=0,"",HLOOKUP(ES31,EM31:EQ$40,ER31,FALSE))</f>
      </c>
      <c r="EU31" s="69">
        <f t="shared" si="36"/>
        <v>0</v>
      </c>
      <c r="EV31" s="69">
        <f t="shared" si="36"/>
        <v>0</v>
      </c>
      <c r="EW31" s="69">
        <f t="shared" si="36"/>
        <v>0</v>
      </c>
      <c r="EX31" s="69">
        <f t="shared" si="36"/>
        <v>0</v>
      </c>
      <c r="EY31" s="69">
        <f t="shared" si="36"/>
        <v>0</v>
      </c>
      <c r="EZ31" s="69">
        <v>10</v>
      </c>
      <c r="FA31" s="69">
        <f t="shared" si="23"/>
        <v>0</v>
      </c>
      <c r="FB31" s="78">
        <f>IF(FA31=0,"",HLOOKUP(FA31,EU31:EY$40,EZ31,FALSE))</f>
      </c>
      <c r="FC31" s="69">
        <f>COUNTIF(Général!$C33:$CX33,FC$1)</f>
        <v>0</v>
      </c>
      <c r="FD31" s="69">
        <f>COUNTIF(Général!$C33:$CX33,FD$1)</f>
        <v>0</v>
      </c>
      <c r="FE31" s="69">
        <f>COUNTIF(Général!$C33:$CX33,FE$1)</f>
        <v>0</v>
      </c>
      <c r="FF31" s="69">
        <f>COUNTIF(Général!$C33:$CX33,FF$1)</f>
        <v>0</v>
      </c>
      <c r="FG31" s="69">
        <f>COUNTIF(Général!$C33:$CX33,FG$1)</f>
        <v>0</v>
      </c>
      <c r="FH31" s="69">
        <v>10</v>
      </c>
      <c r="FI31" s="69">
        <f t="shared" si="24"/>
        <v>0</v>
      </c>
      <c r="FJ31" s="119">
        <f>IF(FI31&lt;1,"",HLOOKUP(FI31,FC31:FG$40,FH31,FALSE))</f>
      </c>
      <c r="FK31" s="117">
        <f t="shared" si="13"/>
        <v>5</v>
      </c>
      <c r="FL31" s="79" t="str">
        <f t="shared" si="14"/>
        <v>Non concerné</v>
      </c>
      <c r="FM31" s="117" t="str">
        <f t="shared" si="15"/>
        <v>1</v>
      </c>
      <c r="FN31" s="117" t="str">
        <f t="shared" si="16"/>
        <v>10</v>
      </c>
      <c r="FO31" s="117" t="str">
        <f t="shared" si="17"/>
        <v>100</v>
      </c>
      <c r="FP31" s="117" t="str">
        <f t="shared" si="18"/>
        <v>1000</v>
      </c>
      <c r="FQ31" s="117" t="str">
        <f t="shared" si="19"/>
        <v>10000</v>
      </c>
      <c r="FR31" s="117">
        <f t="shared" si="20"/>
        <v>2222.2</v>
      </c>
      <c r="FS31" s="85" t="str">
        <f t="shared" si="21"/>
        <v>Non concerné</v>
      </c>
    </row>
    <row r="32" spans="1:175" ht="15">
      <c r="A32" s="82" t="s">
        <v>115</v>
      </c>
      <c r="B32" s="77">
        <f>CONCATENATE(Général!C$3,Général!C34)</f>
      </c>
      <c r="C32" s="77">
        <f>CONCATENATE(Général!D$3,Général!D34)</f>
      </c>
      <c r="D32" s="77">
        <f>CONCATENATE(Général!E$3,Général!E34)</f>
      </c>
      <c r="E32" s="77">
        <f>CONCATENATE(Général!F$3,Général!F34)</f>
      </c>
      <c r="F32" s="77">
        <f>CONCATENATE(Général!G$3,Général!G34)</f>
      </c>
      <c r="G32" s="77">
        <f>CONCATENATE(Général!H$3,Général!H34)</f>
      </c>
      <c r="H32" s="77">
        <f>CONCATENATE(Général!I$3,Général!I34)</f>
      </c>
      <c r="I32" s="77">
        <f>CONCATENATE(Général!J$3,Général!J34)</f>
      </c>
      <c r="J32" s="77">
        <f>CONCATENATE(Général!K$3,Général!K34)</f>
      </c>
      <c r="K32" s="77">
        <f>CONCATENATE(Général!L$3,Général!L34)</f>
      </c>
      <c r="L32" s="77">
        <f>CONCATENATE(Général!M$3,Général!M34)</f>
      </c>
      <c r="M32" s="77">
        <f>CONCATENATE(Général!N$3,Général!N34)</f>
      </c>
      <c r="N32" s="77">
        <f>CONCATENATE(Général!O$3,Général!O34)</f>
      </c>
      <c r="O32" s="77">
        <f>CONCATENATE(Général!P$3,Général!P34)</f>
      </c>
      <c r="P32" s="77">
        <f>CONCATENATE(Général!Q$3,Général!Q34)</f>
      </c>
      <c r="Q32" s="77">
        <f>CONCATENATE(Général!R$3,Général!R34)</f>
      </c>
      <c r="R32" s="77">
        <f>CONCATENATE(Général!S$3,Général!S34)</f>
      </c>
      <c r="S32" s="77">
        <f>CONCATENATE(Général!T$3,Général!T34)</f>
      </c>
      <c r="T32" s="77">
        <f>CONCATENATE(Général!U$3,Général!U34)</f>
      </c>
      <c r="U32" s="77">
        <f>CONCATENATE(Général!V$3,Général!V34)</f>
      </c>
      <c r="V32" s="77">
        <f>CONCATENATE(Général!W$3,Général!W34)</f>
      </c>
      <c r="W32" s="77">
        <f>CONCATENATE(Général!X$3,Général!X34)</f>
      </c>
      <c r="X32" s="77">
        <f>CONCATENATE(Général!Y$3,Général!Y34)</f>
      </c>
      <c r="Y32" s="77">
        <f>CONCATENATE(Général!Z$3,Général!Z34)</f>
      </c>
      <c r="Z32" s="77">
        <f>CONCATENATE(Général!AA$3,Général!AA34)</f>
      </c>
      <c r="AA32" s="77">
        <f>CONCATENATE(Général!AB$3,Général!AB34)</f>
      </c>
      <c r="AB32" s="77">
        <f>CONCATENATE(Général!AC$3,Général!AC34)</f>
      </c>
      <c r="AC32" s="77">
        <f>CONCATENATE(Général!AD$3,Général!AD34)</f>
      </c>
      <c r="AD32" s="77">
        <f>CONCATENATE(Général!AE$3,Général!AE34)</f>
      </c>
      <c r="AE32" s="77">
        <f>CONCATENATE(Général!AF$3,Général!AF34)</f>
      </c>
      <c r="AF32" s="77">
        <f>CONCATENATE(Général!AG$3,Général!AG34)</f>
      </c>
      <c r="AG32" s="77">
        <f>CONCATENATE(Général!AH$3,Général!AH34)</f>
      </c>
      <c r="AH32" s="77">
        <f>CONCATENATE(Général!AI$3,Général!AI34)</f>
      </c>
      <c r="AI32" s="77">
        <f>CONCATENATE(Général!AJ$3,Général!AJ34)</f>
      </c>
      <c r="AJ32" s="77">
        <f>CONCATENATE(Général!AK$3,Général!AK34)</f>
      </c>
      <c r="AK32" s="77">
        <f>CONCATENATE(Général!AL$3,Général!AL34)</f>
      </c>
      <c r="AL32" s="77">
        <f>CONCATENATE(Général!AM$3,Général!AM34)</f>
      </c>
      <c r="AM32" s="77">
        <f>CONCATENATE(Général!AN$3,Général!AN34)</f>
      </c>
      <c r="AN32" s="77">
        <f>CONCATENATE(Général!AO$3,Général!AO34)</f>
      </c>
      <c r="AO32" s="77">
        <f>CONCATENATE(Général!AP$3,Général!AP34)</f>
      </c>
      <c r="AP32" s="77">
        <f>CONCATENATE(Général!AQ$3,Général!AQ34)</f>
      </c>
      <c r="AQ32" s="77">
        <f>CONCATENATE(Général!AR$3,Général!AR34)</f>
      </c>
      <c r="AR32" s="77">
        <f>CONCATENATE(Général!AS$3,Général!AS34)</f>
      </c>
      <c r="AS32" s="77">
        <f>CONCATENATE(Général!AT$3,Général!AT34)</f>
      </c>
      <c r="AT32" s="77">
        <f>CONCATENATE(Général!AU$3,Général!AU34)</f>
      </c>
      <c r="AU32" s="77">
        <f>CONCATENATE(Général!AV$3,Général!AV34)</f>
      </c>
      <c r="AV32" s="77">
        <f>CONCATENATE(Général!AW$3,Général!AW34)</f>
      </c>
      <c r="AW32" s="77">
        <f>CONCATENATE(Général!AX$3,Général!AX34)</f>
      </c>
      <c r="AX32" s="77">
        <f>CONCATENATE(Général!AY$3,Général!AY34)</f>
      </c>
      <c r="AY32" s="77">
        <f>CONCATENATE(Général!AZ$3,Général!AZ34)</f>
      </c>
      <c r="AZ32" s="77">
        <f>CONCATENATE(Général!BA$3,Général!BA34)</f>
      </c>
      <c r="BA32" s="77">
        <f>CONCATENATE(Général!BB$3,Général!BB34)</f>
      </c>
      <c r="BB32" s="77">
        <f>CONCATENATE(Général!BC$3,Général!BC34)</f>
      </c>
      <c r="BC32" s="77">
        <f>CONCATENATE(Général!BD$3,Général!BD34)</f>
      </c>
      <c r="BD32" s="77">
        <f>CONCATENATE(Général!BE$3,Général!BE34)</f>
      </c>
      <c r="BE32" s="77">
        <f>CONCATENATE(Général!BF$3,Général!BF34)</f>
      </c>
      <c r="BF32" s="77">
        <f>CONCATENATE(Général!BG$3,Général!BG34)</f>
      </c>
      <c r="BG32" s="77">
        <f>CONCATENATE(Général!BH$3,Général!BH34)</f>
      </c>
      <c r="BH32" s="77">
        <f>CONCATENATE(Général!BI$3,Général!BI34)</f>
      </c>
      <c r="BI32" s="77">
        <f>CONCATENATE(Général!BJ$3,Général!BJ34)</f>
      </c>
      <c r="BJ32" s="77">
        <f>CONCATENATE(Général!BK$3,Général!BK34)</f>
      </c>
      <c r="BK32" s="77">
        <f>CONCATENATE(Général!BL$3,Général!BL34)</f>
      </c>
      <c r="BL32" s="77">
        <f>CONCATENATE(Général!BM$3,Général!BM34)</f>
      </c>
      <c r="BM32" s="77">
        <f>CONCATENATE(Général!BN$3,Général!BN34)</f>
      </c>
      <c r="BN32" s="77">
        <f>CONCATENATE(Général!BO$3,Général!BO34)</f>
      </c>
      <c r="BO32" s="77">
        <f>CONCATENATE(Général!BP$3,Général!BP34)</f>
      </c>
      <c r="BP32" s="77">
        <f>CONCATENATE(Général!BQ$3,Général!BQ34)</f>
      </c>
      <c r="BQ32" s="77">
        <f>CONCATENATE(Général!BR$3,Général!BR34)</f>
      </c>
      <c r="BR32" s="77">
        <f>CONCATENATE(Général!BS$3,Général!BS34)</f>
      </c>
      <c r="BS32" s="77">
        <f>CONCATENATE(Général!BT$3,Général!BT34)</f>
      </c>
      <c r="BT32" s="77">
        <f>CONCATENATE(Général!BU$3,Général!BU34)</f>
      </c>
      <c r="BU32" s="77">
        <f>CONCATENATE(Général!BV$3,Général!BV34)</f>
      </c>
      <c r="BV32" s="77">
        <f>CONCATENATE(Général!BW$3,Général!BW34)</f>
      </c>
      <c r="BW32" s="77">
        <f>CONCATENATE(Général!BX$3,Général!BX34)</f>
      </c>
      <c r="BX32" s="77">
        <f>CONCATENATE(Général!BY$3,Général!BY34)</f>
      </c>
      <c r="BY32" s="77">
        <f>CONCATENATE(Général!BZ$3,Général!BZ34)</f>
      </c>
      <c r="BZ32" s="77">
        <f>CONCATENATE(Général!CA$3,Général!CA34)</f>
      </c>
      <c r="CA32" s="77">
        <f>CONCATENATE(Général!CB$3,Général!CB34)</f>
      </c>
      <c r="CB32" s="77">
        <f>CONCATENATE(Général!CC$3,Général!CC34)</f>
      </c>
      <c r="CC32" s="77">
        <f>CONCATENATE(Général!CD$3,Général!CD34)</f>
      </c>
      <c r="CD32" s="77">
        <f>CONCATENATE(Général!CE$3,Général!CE34)</f>
      </c>
      <c r="CE32" s="77">
        <f>CONCATENATE(Général!CF$3,Général!CF34)</f>
      </c>
      <c r="CF32" s="77">
        <f>CONCATENATE(Général!CG$3,Général!CG34)</f>
      </c>
      <c r="CG32" s="77">
        <f>CONCATENATE(Général!CH$3,Général!CH34)</f>
      </c>
      <c r="CH32" s="77">
        <f>CONCATENATE(Général!CI$3,Général!CI34)</f>
      </c>
      <c r="CI32" s="77">
        <f>CONCATENATE(Général!CJ$3,Général!CJ34)</f>
      </c>
      <c r="CJ32" s="77">
        <f>CONCATENATE(Général!CK$3,Général!CK34)</f>
      </c>
      <c r="CK32" s="77">
        <f>CONCATENATE(Général!CL$3,Général!CL34)</f>
      </c>
      <c r="CL32" s="77">
        <f>CONCATENATE(Général!CM$3,Général!CM34)</f>
      </c>
      <c r="CM32" s="77">
        <f>CONCATENATE(Général!CN$3,Général!CN34)</f>
      </c>
      <c r="CN32" s="77">
        <f>CONCATENATE(Général!CO$3,Général!CO34)</f>
      </c>
      <c r="CO32" s="77">
        <f>CONCATENATE(Général!CP$3,Général!CP34)</f>
      </c>
      <c r="CP32" s="77">
        <f>CONCATENATE(Général!CQ$3,Général!CQ34)</f>
      </c>
      <c r="CQ32" s="77">
        <f>CONCATENATE(Général!CR$3,Général!CR34)</f>
      </c>
      <c r="CR32" s="77">
        <f>CONCATENATE(Général!CS$3,Général!CS34)</f>
      </c>
      <c r="CS32" s="77">
        <f>CONCATENATE(Général!CT$3,Général!CT34)</f>
      </c>
      <c r="CT32" s="77">
        <f>CONCATENATE(Général!CU$3,Général!CU34)</f>
      </c>
      <c r="CU32" s="77">
        <f>CONCATENATE(Général!CV$3,Général!CV34)</f>
      </c>
      <c r="CV32" s="77">
        <f>CONCATENATE(Général!CW$3,Général!CW34)</f>
      </c>
      <c r="CW32" s="77">
        <f>CONCATENATE(Général!CX$3,Général!CX34)</f>
      </c>
      <c r="CY32" s="69">
        <f t="shared" si="12"/>
        <v>0</v>
      </c>
      <c r="CZ32" s="69">
        <f t="shared" si="12"/>
        <v>0</v>
      </c>
      <c r="DA32" s="69">
        <f t="shared" si="12"/>
        <v>0</v>
      </c>
      <c r="DB32" s="69">
        <f t="shared" si="12"/>
        <v>0</v>
      </c>
      <c r="DC32" s="69">
        <f t="shared" si="12"/>
        <v>0</v>
      </c>
      <c r="DD32" s="69">
        <v>9</v>
      </c>
      <c r="DE32" s="69">
        <f t="shared" si="1"/>
        <v>0</v>
      </c>
      <c r="DF32" s="78">
        <f>IF(DE32=0,"",HLOOKUP(DE32,CY32:DC$40,DD32,FALSE))</f>
      </c>
      <c r="DG32" s="69">
        <f aca="true" t="shared" si="37" ref="DG32:DK39">COUNTIF($A32:$CW32,(CONCATENATE("Un fournisseur",DG$1)))</f>
        <v>0</v>
      </c>
      <c r="DH32" s="69">
        <f t="shared" si="37"/>
        <v>0</v>
      </c>
      <c r="DI32" s="69">
        <f t="shared" si="37"/>
        <v>0</v>
      </c>
      <c r="DJ32" s="69">
        <f t="shared" si="37"/>
        <v>0</v>
      </c>
      <c r="DK32" s="69">
        <f t="shared" si="37"/>
        <v>0</v>
      </c>
      <c r="DL32" s="69">
        <v>9</v>
      </c>
      <c r="DM32" s="69">
        <f t="shared" si="3"/>
        <v>0</v>
      </c>
      <c r="DN32" s="78">
        <f>IF(DM32=0,"",HLOOKUP(DM32,DG32:DK$40,DL32,FALSE))</f>
      </c>
      <c r="DO32" s="69">
        <f aca="true" t="shared" si="38" ref="DO32:DS39">COUNTIF($A32:$CW32,(CONCATENATE("Une collectivité/organisme local",DO$1)))</f>
        <v>0</v>
      </c>
      <c r="DP32" s="69">
        <f t="shared" si="38"/>
        <v>0</v>
      </c>
      <c r="DQ32" s="69">
        <f t="shared" si="38"/>
        <v>0</v>
      </c>
      <c r="DR32" s="69">
        <f t="shared" si="38"/>
        <v>0</v>
      </c>
      <c r="DS32" s="69">
        <f t="shared" si="38"/>
        <v>0</v>
      </c>
      <c r="DT32" s="69">
        <v>9</v>
      </c>
      <c r="DU32" s="69">
        <f t="shared" si="5"/>
        <v>0</v>
      </c>
      <c r="DV32" s="78">
        <f>IF(DU32=0,"",HLOOKUP(DU32,DO32:DS$40,DT32,FALSE))</f>
      </c>
      <c r="DW32" s="69">
        <f aca="true" t="shared" si="39" ref="DW32:EA39">COUNTIF($A32:$CW32,(CONCATENATE("Un collaborateur/salarié",DW$1)))</f>
        <v>0</v>
      </c>
      <c r="DX32" s="69">
        <f t="shared" si="39"/>
        <v>0</v>
      </c>
      <c r="DY32" s="69">
        <f t="shared" si="39"/>
        <v>0</v>
      </c>
      <c r="DZ32" s="69">
        <f t="shared" si="39"/>
        <v>0</v>
      </c>
      <c r="EA32" s="69">
        <f t="shared" si="39"/>
        <v>0</v>
      </c>
      <c r="EB32" s="69">
        <v>9</v>
      </c>
      <c r="EC32" s="69">
        <f t="shared" si="7"/>
        <v>0</v>
      </c>
      <c r="ED32" s="78">
        <f>IF(EC32=0,"",HLOOKUP(EC32,DW32:EA$40,EB32,FALSE))</f>
      </c>
      <c r="EE32" s="69">
        <f aca="true" t="shared" si="40" ref="EE32:EI39">COUNTIF($A32:$CW32,(CONCATENATE("Un prestataire",EE$1)))</f>
        <v>0</v>
      </c>
      <c r="EF32" s="69">
        <f t="shared" si="40"/>
        <v>0</v>
      </c>
      <c r="EG32" s="69">
        <f t="shared" si="40"/>
        <v>0</v>
      </c>
      <c r="EH32" s="69">
        <f t="shared" si="40"/>
        <v>0</v>
      </c>
      <c r="EI32" s="69">
        <f t="shared" si="40"/>
        <v>0</v>
      </c>
      <c r="EJ32" s="69">
        <v>9</v>
      </c>
      <c r="EK32" s="69">
        <f t="shared" si="9"/>
        <v>0</v>
      </c>
      <c r="EL32" s="78">
        <f>IF(EK32=0,"",HLOOKUP(EK32,EE32:EI$40,EJ32,FALSE))</f>
      </c>
      <c r="EM32" s="69">
        <f aca="true" t="shared" si="41" ref="EM32:EQ39">COUNTIF($A32:$CW32,(CONCATENATE("Un actionnaire",EM$1)))</f>
        <v>0</v>
      </c>
      <c r="EN32" s="69">
        <f t="shared" si="41"/>
        <v>0</v>
      </c>
      <c r="EO32" s="69">
        <f t="shared" si="41"/>
        <v>0</v>
      </c>
      <c r="EP32" s="69">
        <f t="shared" si="41"/>
        <v>0</v>
      </c>
      <c r="EQ32" s="69">
        <f t="shared" si="41"/>
        <v>0</v>
      </c>
      <c r="ER32" s="69">
        <v>9</v>
      </c>
      <c r="ES32" s="69">
        <f t="shared" si="22"/>
        <v>0</v>
      </c>
      <c r="ET32" s="78">
        <f>IF(ES32=0,"",HLOOKUP(ES32,EM32:EQ$40,ER32,FALSE))</f>
      </c>
      <c r="EU32" s="69">
        <f aca="true" t="shared" si="42" ref="EU32:EY39">COUNTIF($A32:$CW32,(CONCATENATE("Autre",EU$1)))</f>
        <v>0</v>
      </c>
      <c r="EV32" s="69">
        <f t="shared" si="42"/>
        <v>0</v>
      </c>
      <c r="EW32" s="69">
        <f t="shared" si="42"/>
        <v>0</v>
      </c>
      <c r="EX32" s="69">
        <f t="shared" si="42"/>
        <v>0</v>
      </c>
      <c r="EY32" s="69">
        <f t="shared" si="42"/>
        <v>0</v>
      </c>
      <c r="EZ32" s="69">
        <v>9</v>
      </c>
      <c r="FA32" s="69">
        <f t="shared" si="23"/>
        <v>0</v>
      </c>
      <c r="FB32" s="78">
        <f>IF(FA32=0,"",HLOOKUP(FA32,EU32:EY$40,EZ32,FALSE))</f>
      </c>
      <c r="FC32" s="69">
        <f>COUNTIF(Général!$C34:$CX34,FC$1)</f>
        <v>0</v>
      </c>
      <c r="FD32" s="69">
        <f>COUNTIF(Général!$C34:$CX34,FD$1)</f>
        <v>0</v>
      </c>
      <c r="FE32" s="69">
        <f>COUNTIF(Général!$C34:$CX34,FE$1)</f>
        <v>0</v>
      </c>
      <c r="FF32" s="69">
        <f>COUNTIF(Général!$C34:$CX34,FF$1)</f>
        <v>0</v>
      </c>
      <c r="FG32" s="69">
        <f>COUNTIF(Général!$C34:$CX34,FG$1)</f>
        <v>0</v>
      </c>
      <c r="FH32" s="69">
        <v>9</v>
      </c>
      <c r="FI32" s="69">
        <f t="shared" si="24"/>
        <v>0</v>
      </c>
      <c r="FJ32" s="119">
        <f>IF(FI32&lt;1,"",HLOOKUP(FI32,FC32:FG$40,FH32,FALSE))</f>
      </c>
      <c r="FK32" s="117">
        <f t="shared" si="13"/>
        <v>5</v>
      </c>
      <c r="FL32" s="79" t="str">
        <f t="shared" si="14"/>
        <v>Non concerné</v>
      </c>
      <c r="FM32" s="117" t="str">
        <f t="shared" si="15"/>
        <v>1</v>
      </c>
      <c r="FN32" s="117" t="str">
        <f t="shared" si="16"/>
        <v>10</v>
      </c>
      <c r="FO32" s="117" t="str">
        <f t="shared" si="17"/>
        <v>100</v>
      </c>
      <c r="FP32" s="117" t="str">
        <f t="shared" si="18"/>
        <v>1000</v>
      </c>
      <c r="FQ32" s="117" t="str">
        <f t="shared" si="19"/>
        <v>10000</v>
      </c>
      <c r="FR32" s="117">
        <f t="shared" si="20"/>
        <v>2222.2</v>
      </c>
      <c r="FS32" s="85" t="str">
        <f t="shared" si="21"/>
        <v>Non concerné</v>
      </c>
    </row>
    <row r="33" spans="1:175" ht="15">
      <c r="A33" s="82" t="s">
        <v>116</v>
      </c>
      <c r="B33" s="77">
        <f>CONCATENATE(Général!C$3,Général!C35)</f>
      </c>
      <c r="C33" s="77">
        <f>CONCATENATE(Général!D$3,Général!D35)</f>
      </c>
      <c r="D33" s="77">
        <f>CONCATENATE(Général!E$3,Général!E35)</f>
      </c>
      <c r="E33" s="77">
        <f>CONCATENATE(Général!F$3,Général!F35)</f>
      </c>
      <c r="F33" s="77">
        <f>CONCATENATE(Général!G$3,Général!G35)</f>
      </c>
      <c r="G33" s="77">
        <f>CONCATENATE(Général!H$3,Général!H35)</f>
      </c>
      <c r="H33" s="77">
        <f>CONCATENATE(Général!I$3,Général!I35)</f>
      </c>
      <c r="I33" s="77">
        <f>CONCATENATE(Général!J$3,Général!J35)</f>
      </c>
      <c r="J33" s="77">
        <f>CONCATENATE(Général!K$3,Général!K35)</f>
      </c>
      <c r="K33" s="77">
        <f>CONCATENATE(Général!L$3,Général!L35)</f>
      </c>
      <c r="L33" s="77">
        <f>CONCATENATE(Général!M$3,Général!M35)</f>
      </c>
      <c r="M33" s="77">
        <f>CONCATENATE(Général!N$3,Général!N35)</f>
      </c>
      <c r="N33" s="77">
        <f>CONCATENATE(Général!O$3,Général!O35)</f>
      </c>
      <c r="O33" s="77">
        <f>CONCATENATE(Général!P$3,Général!P35)</f>
      </c>
      <c r="P33" s="77">
        <f>CONCATENATE(Général!Q$3,Général!Q35)</f>
      </c>
      <c r="Q33" s="77">
        <f>CONCATENATE(Général!R$3,Général!R35)</f>
      </c>
      <c r="R33" s="77">
        <f>CONCATENATE(Général!S$3,Général!S35)</f>
      </c>
      <c r="S33" s="77">
        <f>CONCATENATE(Général!T$3,Général!T35)</f>
      </c>
      <c r="T33" s="77">
        <f>CONCATENATE(Général!U$3,Général!U35)</f>
      </c>
      <c r="U33" s="77">
        <f>CONCATENATE(Général!V$3,Général!V35)</f>
      </c>
      <c r="V33" s="77">
        <f>CONCATENATE(Général!W$3,Général!W35)</f>
      </c>
      <c r="W33" s="77">
        <f>CONCATENATE(Général!X$3,Général!X35)</f>
      </c>
      <c r="X33" s="77">
        <f>CONCATENATE(Général!Y$3,Général!Y35)</f>
      </c>
      <c r="Y33" s="77">
        <f>CONCATENATE(Général!Z$3,Général!Z35)</f>
      </c>
      <c r="Z33" s="77">
        <f>CONCATENATE(Général!AA$3,Général!AA35)</f>
      </c>
      <c r="AA33" s="77">
        <f>CONCATENATE(Général!AB$3,Général!AB35)</f>
      </c>
      <c r="AB33" s="77">
        <f>CONCATENATE(Général!AC$3,Général!AC35)</f>
      </c>
      <c r="AC33" s="77">
        <f>CONCATENATE(Général!AD$3,Général!AD35)</f>
      </c>
      <c r="AD33" s="77">
        <f>CONCATENATE(Général!AE$3,Général!AE35)</f>
      </c>
      <c r="AE33" s="77">
        <f>CONCATENATE(Général!AF$3,Général!AF35)</f>
      </c>
      <c r="AF33" s="77">
        <f>CONCATENATE(Général!AG$3,Général!AG35)</f>
      </c>
      <c r="AG33" s="77">
        <f>CONCATENATE(Général!AH$3,Général!AH35)</f>
      </c>
      <c r="AH33" s="77">
        <f>CONCATENATE(Général!AI$3,Général!AI35)</f>
      </c>
      <c r="AI33" s="77">
        <f>CONCATENATE(Général!AJ$3,Général!AJ35)</f>
      </c>
      <c r="AJ33" s="77">
        <f>CONCATENATE(Général!AK$3,Général!AK35)</f>
      </c>
      <c r="AK33" s="77">
        <f>CONCATENATE(Général!AL$3,Général!AL35)</f>
      </c>
      <c r="AL33" s="77">
        <f>CONCATENATE(Général!AM$3,Général!AM35)</f>
      </c>
      <c r="AM33" s="77">
        <f>CONCATENATE(Général!AN$3,Général!AN35)</f>
      </c>
      <c r="AN33" s="77">
        <f>CONCATENATE(Général!AO$3,Général!AO35)</f>
      </c>
      <c r="AO33" s="77">
        <f>CONCATENATE(Général!AP$3,Général!AP35)</f>
      </c>
      <c r="AP33" s="77">
        <f>CONCATENATE(Général!AQ$3,Général!AQ35)</f>
      </c>
      <c r="AQ33" s="77">
        <f>CONCATENATE(Général!AR$3,Général!AR35)</f>
      </c>
      <c r="AR33" s="77">
        <f>CONCATENATE(Général!AS$3,Général!AS35)</f>
      </c>
      <c r="AS33" s="77">
        <f>CONCATENATE(Général!AT$3,Général!AT35)</f>
      </c>
      <c r="AT33" s="77">
        <f>CONCATENATE(Général!AU$3,Général!AU35)</f>
      </c>
      <c r="AU33" s="77">
        <f>CONCATENATE(Général!AV$3,Général!AV35)</f>
      </c>
      <c r="AV33" s="77">
        <f>CONCATENATE(Général!AW$3,Général!AW35)</f>
      </c>
      <c r="AW33" s="77">
        <f>CONCATENATE(Général!AX$3,Général!AX35)</f>
      </c>
      <c r="AX33" s="77">
        <f>CONCATENATE(Général!AY$3,Général!AY35)</f>
      </c>
      <c r="AY33" s="77">
        <f>CONCATENATE(Général!AZ$3,Général!AZ35)</f>
      </c>
      <c r="AZ33" s="77">
        <f>CONCATENATE(Général!BA$3,Général!BA35)</f>
      </c>
      <c r="BA33" s="77">
        <f>CONCATENATE(Général!BB$3,Général!BB35)</f>
      </c>
      <c r="BB33" s="77">
        <f>CONCATENATE(Général!BC$3,Général!BC35)</f>
      </c>
      <c r="BC33" s="77">
        <f>CONCATENATE(Général!BD$3,Général!BD35)</f>
      </c>
      <c r="BD33" s="77">
        <f>CONCATENATE(Général!BE$3,Général!BE35)</f>
      </c>
      <c r="BE33" s="77">
        <f>CONCATENATE(Général!BF$3,Général!BF35)</f>
      </c>
      <c r="BF33" s="77">
        <f>CONCATENATE(Général!BG$3,Général!BG35)</f>
      </c>
      <c r="BG33" s="77">
        <f>CONCATENATE(Général!BH$3,Général!BH35)</f>
      </c>
      <c r="BH33" s="77">
        <f>CONCATENATE(Général!BI$3,Général!BI35)</f>
      </c>
      <c r="BI33" s="77">
        <f>CONCATENATE(Général!BJ$3,Général!BJ35)</f>
      </c>
      <c r="BJ33" s="77">
        <f>CONCATENATE(Général!BK$3,Général!BK35)</f>
      </c>
      <c r="BK33" s="77">
        <f>CONCATENATE(Général!BL$3,Général!BL35)</f>
      </c>
      <c r="BL33" s="77">
        <f>CONCATENATE(Général!BM$3,Général!BM35)</f>
      </c>
      <c r="BM33" s="77">
        <f>CONCATENATE(Général!BN$3,Général!BN35)</f>
      </c>
      <c r="BN33" s="77">
        <f>CONCATENATE(Général!BO$3,Général!BO35)</f>
      </c>
      <c r="BO33" s="77">
        <f>CONCATENATE(Général!BP$3,Général!BP35)</f>
      </c>
      <c r="BP33" s="77">
        <f>CONCATENATE(Général!BQ$3,Général!BQ35)</f>
      </c>
      <c r="BQ33" s="77">
        <f>CONCATENATE(Général!BR$3,Général!BR35)</f>
      </c>
      <c r="BR33" s="77">
        <f>CONCATENATE(Général!BS$3,Général!BS35)</f>
      </c>
      <c r="BS33" s="77">
        <f>CONCATENATE(Général!BT$3,Général!BT35)</f>
      </c>
      <c r="BT33" s="77">
        <f>CONCATENATE(Général!BU$3,Général!BU35)</f>
      </c>
      <c r="BU33" s="77">
        <f>CONCATENATE(Général!BV$3,Général!BV35)</f>
      </c>
      <c r="BV33" s="77">
        <f>CONCATENATE(Général!BW$3,Général!BW35)</f>
      </c>
      <c r="BW33" s="77">
        <f>CONCATENATE(Général!BX$3,Général!BX35)</f>
      </c>
      <c r="BX33" s="77">
        <f>CONCATENATE(Général!BY$3,Général!BY35)</f>
      </c>
      <c r="BY33" s="77">
        <f>CONCATENATE(Général!BZ$3,Général!BZ35)</f>
      </c>
      <c r="BZ33" s="77">
        <f>CONCATENATE(Général!CA$3,Général!CA35)</f>
      </c>
      <c r="CA33" s="77">
        <f>CONCATENATE(Général!CB$3,Général!CB35)</f>
      </c>
      <c r="CB33" s="77">
        <f>CONCATENATE(Général!CC$3,Général!CC35)</f>
      </c>
      <c r="CC33" s="77">
        <f>CONCATENATE(Général!CD$3,Général!CD35)</f>
      </c>
      <c r="CD33" s="77">
        <f>CONCATENATE(Général!CE$3,Général!CE35)</f>
      </c>
      <c r="CE33" s="77">
        <f>CONCATENATE(Général!CF$3,Général!CF35)</f>
      </c>
      <c r="CF33" s="77">
        <f>CONCATENATE(Général!CG$3,Général!CG35)</f>
      </c>
      <c r="CG33" s="77">
        <f>CONCATENATE(Général!CH$3,Général!CH35)</f>
      </c>
      <c r="CH33" s="77">
        <f>CONCATENATE(Général!CI$3,Général!CI35)</f>
      </c>
      <c r="CI33" s="77">
        <f>CONCATENATE(Général!CJ$3,Général!CJ35)</f>
      </c>
      <c r="CJ33" s="77">
        <f>CONCATENATE(Général!CK$3,Général!CK35)</f>
      </c>
      <c r="CK33" s="77">
        <f>CONCATENATE(Général!CL$3,Général!CL35)</f>
      </c>
      <c r="CL33" s="77">
        <f>CONCATENATE(Général!CM$3,Général!CM35)</f>
      </c>
      <c r="CM33" s="77">
        <f>CONCATENATE(Général!CN$3,Général!CN35)</f>
      </c>
      <c r="CN33" s="77">
        <f>CONCATENATE(Général!CO$3,Général!CO35)</f>
      </c>
      <c r="CO33" s="77">
        <f>CONCATENATE(Général!CP$3,Général!CP35)</f>
      </c>
      <c r="CP33" s="77">
        <f>CONCATENATE(Général!CQ$3,Général!CQ35)</f>
      </c>
      <c r="CQ33" s="77">
        <f>CONCATENATE(Général!CR$3,Général!CR35)</f>
      </c>
      <c r="CR33" s="77">
        <f>CONCATENATE(Général!CS$3,Général!CS35)</f>
      </c>
      <c r="CS33" s="77">
        <f>CONCATENATE(Général!CT$3,Général!CT35)</f>
      </c>
      <c r="CT33" s="77">
        <f>CONCATENATE(Général!CU$3,Général!CU35)</f>
      </c>
      <c r="CU33" s="77">
        <f>CONCATENATE(Général!CV$3,Général!CV35)</f>
      </c>
      <c r="CV33" s="77">
        <f>CONCATENATE(Général!CW$3,Général!CW35)</f>
      </c>
      <c r="CW33" s="77">
        <f>CONCATENATE(Général!CX$3,Général!CX35)</f>
      </c>
      <c r="CY33" s="69">
        <f t="shared" si="12"/>
        <v>0</v>
      </c>
      <c r="CZ33" s="69">
        <f t="shared" si="12"/>
        <v>0</v>
      </c>
      <c r="DA33" s="69">
        <f t="shared" si="12"/>
        <v>0</v>
      </c>
      <c r="DB33" s="69">
        <f t="shared" si="12"/>
        <v>0</v>
      </c>
      <c r="DC33" s="69">
        <f t="shared" si="12"/>
        <v>0</v>
      </c>
      <c r="DD33" s="69">
        <v>8</v>
      </c>
      <c r="DE33" s="69">
        <f t="shared" si="1"/>
        <v>0</v>
      </c>
      <c r="DF33" s="78">
        <f>IF(DE33=0,"",HLOOKUP(DE33,CY33:DC$40,DD33,FALSE))</f>
      </c>
      <c r="DG33" s="69">
        <f t="shared" si="37"/>
        <v>0</v>
      </c>
      <c r="DH33" s="69">
        <f t="shared" si="37"/>
        <v>0</v>
      </c>
      <c r="DI33" s="69">
        <f t="shared" si="37"/>
        <v>0</v>
      </c>
      <c r="DJ33" s="69">
        <f t="shared" si="37"/>
        <v>0</v>
      </c>
      <c r="DK33" s="69">
        <f t="shared" si="37"/>
        <v>0</v>
      </c>
      <c r="DL33" s="69">
        <v>8</v>
      </c>
      <c r="DM33" s="69">
        <f t="shared" si="3"/>
        <v>0</v>
      </c>
      <c r="DN33" s="78">
        <f>IF(DM33=0,"",HLOOKUP(DM33,DG33:DK$40,DL33,FALSE))</f>
      </c>
      <c r="DO33" s="69">
        <f t="shared" si="38"/>
        <v>0</v>
      </c>
      <c r="DP33" s="69">
        <f t="shared" si="38"/>
        <v>0</v>
      </c>
      <c r="DQ33" s="69">
        <f t="shared" si="38"/>
        <v>0</v>
      </c>
      <c r="DR33" s="69">
        <f t="shared" si="38"/>
        <v>0</v>
      </c>
      <c r="DS33" s="69">
        <f t="shared" si="38"/>
        <v>0</v>
      </c>
      <c r="DT33" s="69">
        <v>8</v>
      </c>
      <c r="DU33" s="69">
        <f t="shared" si="5"/>
        <v>0</v>
      </c>
      <c r="DV33" s="78">
        <f>IF(DU33=0,"",HLOOKUP(DU33,DO33:DS$40,DT33,FALSE))</f>
      </c>
      <c r="DW33" s="69">
        <f t="shared" si="39"/>
        <v>0</v>
      </c>
      <c r="DX33" s="69">
        <f t="shared" si="39"/>
        <v>0</v>
      </c>
      <c r="DY33" s="69">
        <f t="shared" si="39"/>
        <v>0</v>
      </c>
      <c r="DZ33" s="69">
        <f t="shared" si="39"/>
        <v>0</v>
      </c>
      <c r="EA33" s="69">
        <f t="shared" si="39"/>
        <v>0</v>
      </c>
      <c r="EB33" s="69">
        <v>8</v>
      </c>
      <c r="EC33" s="69">
        <f t="shared" si="7"/>
        <v>0</v>
      </c>
      <c r="ED33" s="78">
        <f>IF(EC33=0,"",HLOOKUP(EC33,DW33:EA$40,EB33,FALSE))</f>
      </c>
      <c r="EE33" s="69">
        <f t="shared" si="40"/>
        <v>0</v>
      </c>
      <c r="EF33" s="69">
        <f t="shared" si="40"/>
        <v>0</v>
      </c>
      <c r="EG33" s="69">
        <f t="shared" si="40"/>
        <v>0</v>
      </c>
      <c r="EH33" s="69">
        <f t="shared" si="40"/>
        <v>0</v>
      </c>
      <c r="EI33" s="69">
        <f t="shared" si="40"/>
        <v>0</v>
      </c>
      <c r="EJ33" s="69">
        <v>8</v>
      </c>
      <c r="EK33" s="69">
        <f t="shared" si="9"/>
        <v>0</v>
      </c>
      <c r="EL33" s="78">
        <f>IF(EK33=0,"",HLOOKUP(EK33,EE33:EI$40,EJ33,FALSE))</f>
      </c>
      <c r="EM33" s="69">
        <f t="shared" si="41"/>
        <v>0</v>
      </c>
      <c r="EN33" s="69">
        <f t="shared" si="41"/>
        <v>0</v>
      </c>
      <c r="EO33" s="69">
        <f t="shared" si="41"/>
        <v>0</v>
      </c>
      <c r="EP33" s="69">
        <f t="shared" si="41"/>
        <v>0</v>
      </c>
      <c r="EQ33" s="69">
        <f t="shared" si="41"/>
        <v>0</v>
      </c>
      <c r="ER33" s="69">
        <v>8</v>
      </c>
      <c r="ES33" s="69">
        <f t="shared" si="22"/>
        <v>0</v>
      </c>
      <c r="ET33" s="78">
        <f>IF(ES33=0,"",HLOOKUP(ES33,EM33:EQ$40,ER33,FALSE))</f>
      </c>
      <c r="EU33" s="69">
        <f t="shared" si="42"/>
        <v>0</v>
      </c>
      <c r="EV33" s="69">
        <f t="shared" si="42"/>
        <v>0</v>
      </c>
      <c r="EW33" s="69">
        <f t="shared" si="42"/>
        <v>0</v>
      </c>
      <c r="EX33" s="69">
        <f t="shared" si="42"/>
        <v>0</v>
      </c>
      <c r="EY33" s="69">
        <f t="shared" si="42"/>
        <v>0</v>
      </c>
      <c r="EZ33" s="69">
        <v>8</v>
      </c>
      <c r="FA33" s="69">
        <f t="shared" si="23"/>
        <v>0</v>
      </c>
      <c r="FB33" s="78">
        <f>IF(FA33=0,"",HLOOKUP(FA33,EU33:EY$40,EZ33,FALSE))</f>
      </c>
      <c r="FC33" s="69">
        <f>COUNTIF(Général!$C35:$CX35,FC$1)</f>
        <v>0</v>
      </c>
      <c r="FD33" s="69">
        <f>COUNTIF(Général!$C35:$CX35,FD$1)</f>
        <v>0</v>
      </c>
      <c r="FE33" s="69">
        <f>COUNTIF(Général!$C35:$CX35,FE$1)</f>
        <v>0</v>
      </c>
      <c r="FF33" s="69">
        <f>COUNTIF(Général!$C35:$CX35,FF$1)</f>
        <v>0</v>
      </c>
      <c r="FG33" s="69">
        <f>COUNTIF(Général!$C35:$CX35,FG$1)</f>
        <v>0</v>
      </c>
      <c r="FH33" s="69">
        <v>8</v>
      </c>
      <c r="FI33" s="69">
        <f t="shared" si="24"/>
        <v>0</v>
      </c>
      <c r="FJ33" s="119">
        <f>IF(FI33&lt;1,"",HLOOKUP(FI33,FC33:FG$40,FH33,FALSE))</f>
      </c>
      <c r="FK33" s="117">
        <f t="shared" si="13"/>
        <v>5</v>
      </c>
      <c r="FL33" s="79" t="str">
        <f t="shared" si="14"/>
        <v>Non concerné</v>
      </c>
      <c r="FM33" s="117" t="str">
        <f t="shared" si="15"/>
        <v>1</v>
      </c>
      <c r="FN33" s="117" t="str">
        <f t="shared" si="16"/>
        <v>10</v>
      </c>
      <c r="FO33" s="117" t="str">
        <f t="shared" si="17"/>
        <v>100</v>
      </c>
      <c r="FP33" s="117" t="str">
        <f t="shared" si="18"/>
        <v>1000</v>
      </c>
      <c r="FQ33" s="117" t="str">
        <f t="shared" si="19"/>
        <v>10000</v>
      </c>
      <c r="FR33" s="117">
        <f t="shared" si="20"/>
        <v>2222.2</v>
      </c>
      <c r="FS33" s="85" t="str">
        <f t="shared" si="21"/>
        <v>Non concerné</v>
      </c>
    </row>
    <row r="34" spans="1:175" ht="15">
      <c r="A34" s="82" t="s">
        <v>117</v>
      </c>
      <c r="B34" s="77">
        <f>CONCATENATE(Général!C$3,Général!C36)</f>
      </c>
      <c r="C34" s="77">
        <f>CONCATENATE(Général!D$3,Général!D36)</f>
      </c>
      <c r="D34" s="77">
        <f>CONCATENATE(Général!E$3,Général!E36)</f>
      </c>
      <c r="E34" s="77">
        <f>CONCATENATE(Général!F$3,Général!F36)</f>
      </c>
      <c r="F34" s="77">
        <f>CONCATENATE(Général!G$3,Général!G36)</f>
      </c>
      <c r="G34" s="77">
        <f>CONCATENATE(Général!H$3,Général!H36)</f>
      </c>
      <c r="H34" s="77">
        <f>CONCATENATE(Général!I$3,Général!I36)</f>
      </c>
      <c r="I34" s="77">
        <f>CONCATENATE(Général!J$3,Général!J36)</f>
      </c>
      <c r="J34" s="77">
        <f>CONCATENATE(Général!K$3,Général!K36)</f>
      </c>
      <c r="K34" s="77">
        <f>CONCATENATE(Général!L$3,Général!L36)</f>
      </c>
      <c r="L34" s="77">
        <f>CONCATENATE(Général!M$3,Général!M36)</f>
      </c>
      <c r="M34" s="77">
        <f>CONCATENATE(Général!N$3,Général!N36)</f>
      </c>
      <c r="N34" s="77">
        <f>CONCATENATE(Général!O$3,Général!O36)</f>
      </c>
      <c r="O34" s="77">
        <f>CONCATENATE(Général!P$3,Général!P36)</f>
      </c>
      <c r="P34" s="77">
        <f>CONCATENATE(Général!Q$3,Général!Q36)</f>
      </c>
      <c r="Q34" s="77">
        <f>CONCATENATE(Général!R$3,Général!R36)</f>
      </c>
      <c r="R34" s="77">
        <f>CONCATENATE(Général!S$3,Général!S36)</f>
      </c>
      <c r="S34" s="77">
        <f>CONCATENATE(Général!T$3,Général!T36)</f>
      </c>
      <c r="T34" s="77">
        <f>CONCATENATE(Général!U$3,Général!U36)</f>
      </c>
      <c r="U34" s="77">
        <f>CONCATENATE(Général!V$3,Général!V36)</f>
      </c>
      <c r="V34" s="77">
        <f>CONCATENATE(Général!W$3,Général!W36)</f>
      </c>
      <c r="W34" s="77">
        <f>CONCATENATE(Général!X$3,Général!X36)</f>
      </c>
      <c r="X34" s="77">
        <f>CONCATENATE(Général!Y$3,Général!Y36)</f>
      </c>
      <c r="Y34" s="77">
        <f>CONCATENATE(Général!Z$3,Général!Z36)</f>
      </c>
      <c r="Z34" s="77">
        <f>CONCATENATE(Général!AA$3,Général!AA36)</f>
      </c>
      <c r="AA34" s="77">
        <f>CONCATENATE(Général!AB$3,Général!AB36)</f>
      </c>
      <c r="AB34" s="77">
        <f>CONCATENATE(Général!AC$3,Général!AC36)</f>
      </c>
      <c r="AC34" s="77">
        <f>CONCATENATE(Général!AD$3,Général!AD36)</f>
      </c>
      <c r="AD34" s="77">
        <f>CONCATENATE(Général!AE$3,Général!AE36)</f>
      </c>
      <c r="AE34" s="77">
        <f>CONCATENATE(Général!AF$3,Général!AF36)</f>
      </c>
      <c r="AF34" s="77">
        <f>CONCATENATE(Général!AG$3,Général!AG36)</f>
      </c>
      <c r="AG34" s="77">
        <f>CONCATENATE(Général!AH$3,Général!AH36)</f>
      </c>
      <c r="AH34" s="77">
        <f>CONCATENATE(Général!AI$3,Général!AI36)</f>
      </c>
      <c r="AI34" s="77">
        <f>CONCATENATE(Général!AJ$3,Général!AJ36)</f>
      </c>
      <c r="AJ34" s="77">
        <f>CONCATENATE(Général!AK$3,Général!AK36)</f>
      </c>
      <c r="AK34" s="77">
        <f>CONCATENATE(Général!AL$3,Général!AL36)</f>
      </c>
      <c r="AL34" s="77">
        <f>CONCATENATE(Général!AM$3,Général!AM36)</f>
      </c>
      <c r="AM34" s="77">
        <f>CONCATENATE(Général!AN$3,Général!AN36)</f>
      </c>
      <c r="AN34" s="77">
        <f>CONCATENATE(Général!AO$3,Général!AO36)</f>
      </c>
      <c r="AO34" s="77">
        <f>CONCATENATE(Général!AP$3,Général!AP36)</f>
      </c>
      <c r="AP34" s="77">
        <f>CONCATENATE(Général!AQ$3,Général!AQ36)</f>
      </c>
      <c r="AQ34" s="77">
        <f>CONCATENATE(Général!AR$3,Général!AR36)</f>
      </c>
      <c r="AR34" s="77">
        <f>CONCATENATE(Général!AS$3,Général!AS36)</f>
      </c>
      <c r="AS34" s="77">
        <f>CONCATENATE(Général!AT$3,Général!AT36)</f>
      </c>
      <c r="AT34" s="77">
        <f>CONCATENATE(Général!AU$3,Général!AU36)</f>
      </c>
      <c r="AU34" s="77">
        <f>CONCATENATE(Général!AV$3,Général!AV36)</f>
      </c>
      <c r="AV34" s="77">
        <f>CONCATENATE(Général!AW$3,Général!AW36)</f>
      </c>
      <c r="AW34" s="77">
        <f>CONCATENATE(Général!AX$3,Général!AX36)</f>
      </c>
      <c r="AX34" s="77">
        <f>CONCATENATE(Général!AY$3,Général!AY36)</f>
      </c>
      <c r="AY34" s="77">
        <f>CONCATENATE(Général!AZ$3,Général!AZ36)</f>
      </c>
      <c r="AZ34" s="77">
        <f>CONCATENATE(Général!BA$3,Général!BA36)</f>
      </c>
      <c r="BA34" s="77">
        <f>CONCATENATE(Général!BB$3,Général!BB36)</f>
      </c>
      <c r="BB34" s="77">
        <f>CONCATENATE(Général!BC$3,Général!BC36)</f>
      </c>
      <c r="BC34" s="77">
        <f>CONCATENATE(Général!BD$3,Général!BD36)</f>
      </c>
      <c r="BD34" s="77">
        <f>CONCATENATE(Général!BE$3,Général!BE36)</f>
      </c>
      <c r="BE34" s="77">
        <f>CONCATENATE(Général!BF$3,Général!BF36)</f>
      </c>
      <c r="BF34" s="77">
        <f>CONCATENATE(Général!BG$3,Général!BG36)</f>
      </c>
      <c r="BG34" s="77">
        <f>CONCATENATE(Général!BH$3,Général!BH36)</f>
      </c>
      <c r="BH34" s="77">
        <f>CONCATENATE(Général!BI$3,Général!BI36)</f>
      </c>
      <c r="BI34" s="77">
        <f>CONCATENATE(Général!BJ$3,Général!BJ36)</f>
      </c>
      <c r="BJ34" s="77">
        <f>CONCATENATE(Général!BK$3,Général!BK36)</f>
      </c>
      <c r="BK34" s="77">
        <f>CONCATENATE(Général!BL$3,Général!BL36)</f>
      </c>
      <c r="BL34" s="77">
        <f>CONCATENATE(Général!BM$3,Général!BM36)</f>
      </c>
      <c r="BM34" s="77">
        <f>CONCATENATE(Général!BN$3,Général!BN36)</f>
      </c>
      <c r="BN34" s="77">
        <f>CONCATENATE(Général!BO$3,Général!BO36)</f>
      </c>
      <c r="BO34" s="77">
        <f>CONCATENATE(Général!BP$3,Général!BP36)</f>
      </c>
      <c r="BP34" s="77">
        <f>CONCATENATE(Général!BQ$3,Général!BQ36)</f>
      </c>
      <c r="BQ34" s="77">
        <f>CONCATENATE(Général!BR$3,Général!BR36)</f>
      </c>
      <c r="BR34" s="77">
        <f>CONCATENATE(Général!BS$3,Général!BS36)</f>
      </c>
      <c r="BS34" s="77">
        <f>CONCATENATE(Général!BT$3,Général!BT36)</f>
      </c>
      <c r="BT34" s="77">
        <f>CONCATENATE(Général!BU$3,Général!BU36)</f>
      </c>
      <c r="BU34" s="77">
        <f>CONCATENATE(Général!BV$3,Général!BV36)</f>
      </c>
      <c r="BV34" s="77">
        <f>CONCATENATE(Général!BW$3,Général!BW36)</f>
      </c>
      <c r="BW34" s="77">
        <f>CONCATENATE(Général!BX$3,Général!BX36)</f>
      </c>
      <c r="BX34" s="77">
        <f>CONCATENATE(Général!BY$3,Général!BY36)</f>
      </c>
      <c r="BY34" s="77">
        <f>CONCATENATE(Général!BZ$3,Général!BZ36)</f>
      </c>
      <c r="BZ34" s="77">
        <f>CONCATENATE(Général!CA$3,Général!CA36)</f>
      </c>
      <c r="CA34" s="77">
        <f>CONCATENATE(Général!CB$3,Général!CB36)</f>
      </c>
      <c r="CB34" s="77">
        <f>CONCATENATE(Général!CC$3,Général!CC36)</f>
      </c>
      <c r="CC34" s="77">
        <f>CONCATENATE(Général!CD$3,Général!CD36)</f>
      </c>
      <c r="CD34" s="77">
        <f>CONCATENATE(Général!CE$3,Général!CE36)</f>
      </c>
      <c r="CE34" s="77">
        <f>CONCATENATE(Général!CF$3,Général!CF36)</f>
      </c>
      <c r="CF34" s="77">
        <f>CONCATENATE(Général!CG$3,Général!CG36)</f>
      </c>
      <c r="CG34" s="77">
        <f>CONCATENATE(Général!CH$3,Général!CH36)</f>
      </c>
      <c r="CH34" s="77">
        <f>CONCATENATE(Général!CI$3,Général!CI36)</f>
      </c>
      <c r="CI34" s="77">
        <f>CONCATENATE(Général!CJ$3,Général!CJ36)</f>
      </c>
      <c r="CJ34" s="77">
        <f>CONCATENATE(Général!CK$3,Général!CK36)</f>
      </c>
      <c r="CK34" s="77">
        <f>CONCATENATE(Général!CL$3,Général!CL36)</f>
      </c>
      <c r="CL34" s="77">
        <f>CONCATENATE(Général!CM$3,Général!CM36)</f>
      </c>
      <c r="CM34" s="77">
        <f>CONCATENATE(Général!CN$3,Général!CN36)</f>
      </c>
      <c r="CN34" s="77">
        <f>CONCATENATE(Général!CO$3,Général!CO36)</f>
      </c>
      <c r="CO34" s="77">
        <f>CONCATENATE(Général!CP$3,Général!CP36)</f>
      </c>
      <c r="CP34" s="77">
        <f>CONCATENATE(Général!CQ$3,Général!CQ36)</f>
      </c>
      <c r="CQ34" s="77">
        <f>CONCATENATE(Général!CR$3,Général!CR36)</f>
      </c>
      <c r="CR34" s="77">
        <f>CONCATENATE(Général!CS$3,Général!CS36)</f>
      </c>
      <c r="CS34" s="77">
        <f>CONCATENATE(Général!CT$3,Général!CT36)</f>
      </c>
      <c r="CT34" s="77">
        <f>CONCATENATE(Général!CU$3,Général!CU36)</f>
      </c>
      <c r="CU34" s="77">
        <f>CONCATENATE(Général!CV$3,Général!CV36)</f>
      </c>
      <c r="CV34" s="77">
        <f>CONCATENATE(Général!CW$3,Général!CW36)</f>
      </c>
      <c r="CW34" s="77">
        <f>CONCATENATE(Général!CX$3,Général!CX36)</f>
      </c>
      <c r="CY34" s="69">
        <f t="shared" si="12"/>
        <v>0</v>
      </c>
      <c r="CZ34" s="69">
        <f t="shared" si="12"/>
        <v>0</v>
      </c>
      <c r="DA34" s="69">
        <f t="shared" si="12"/>
        <v>0</v>
      </c>
      <c r="DB34" s="69">
        <f t="shared" si="12"/>
        <v>0</v>
      </c>
      <c r="DC34" s="69">
        <f t="shared" si="12"/>
        <v>0</v>
      </c>
      <c r="DD34" s="69">
        <v>7</v>
      </c>
      <c r="DE34" s="69">
        <f t="shared" si="1"/>
        <v>0</v>
      </c>
      <c r="DF34" s="78">
        <f>IF(DE34=0,"",HLOOKUP(DE34,CY34:DC$40,DD34,FALSE))</f>
      </c>
      <c r="DG34" s="69">
        <f t="shared" si="37"/>
        <v>0</v>
      </c>
      <c r="DH34" s="69">
        <f t="shared" si="37"/>
        <v>0</v>
      </c>
      <c r="DI34" s="69">
        <f t="shared" si="37"/>
        <v>0</v>
      </c>
      <c r="DJ34" s="69">
        <f t="shared" si="37"/>
        <v>0</v>
      </c>
      <c r="DK34" s="69">
        <f t="shared" si="37"/>
        <v>0</v>
      </c>
      <c r="DL34" s="69">
        <v>7</v>
      </c>
      <c r="DM34" s="69">
        <f t="shared" si="3"/>
        <v>0</v>
      </c>
      <c r="DN34" s="78">
        <f>IF(DM34=0,"",HLOOKUP(DM34,DG34:DK$40,DL34,FALSE))</f>
      </c>
      <c r="DO34" s="69">
        <f t="shared" si="38"/>
        <v>0</v>
      </c>
      <c r="DP34" s="69">
        <f t="shared" si="38"/>
        <v>0</v>
      </c>
      <c r="DQ34" s="69">
        <f t="shared" si="38"/>
        <v>0</v>
      </c>
      <c r="DR34" s="69">
        <f t="shared" si="38"/>
        <v>0</v>
      </c>
      <c r="DS34" s="69">
        <f t="shared" si="38"/>
        <v>0</v>
      </c>
      <c r="DT34" s="69">
        <v>7</v>
      </c>
      <c r="DU34" s="69">
        <f t="shared" si="5"/>
        <v>0</v>
      </c>
      <c r="DV34" s="78">
        <f>IF(DU34=0,"",HLOOKUP(DU34,DO34:DS$40,DT34,FALSE))</f>
      </c>
      <c r="DW34" s="69">
        <f t="shared" si="39"/>
        <v>0</v>
      </c>
      <c r="DX34" s="69">
        <f t="shared" si="39"/>
        <v>0</v>
      </c>
      <c r="DY34" s="69">
        <f t="shared" si="39"/>
        <v>0</v>
      </c>
      <c r="DZ34" s="69">
        <f t="shared" si="39"/>
        <v>0</v>
      </c>
      <c r="EA34" s="69">
        <f t="shared" si="39"/>
        <v>0</v>
      </c>
      <c r="EB34" s="69">
        <v>7</v>
      </c>
      <c r="EC34" s="69">
        <f t="shared" si="7"/>
        <v>0</v>
      </c>
      <c r="ED34" s="78">
        <f>IF(EC34=0,"",HLOOKUP(EC34,DW34:EA$40,EB34,FALSE))</f>
      </c>
      <c r="EE34" s="69">
        <f t="shared" si="40"/>
        <v>0</v>
      </c>
      <c r="EF34" s="69">
        <f t="shared" si="40"/>
        <v>0</v>
      </c>
      <c r="EG34" s="69">
        <f t="shared" si="40"/>
        <v>0</v>
      </c>
      <c r="EH34" s="69">
        <f t="shared" si="40"/>
        <v>0</v>
      </c>
      <c r="EI34" s="69">
        <f t="shared" si="40"/>
        <v>0</v>
      </c>
      <c r="EJ34" s="69">
        <v>7</v>
      </c>
      <c r="EK34" s="69">
        <f t="shared" si="9"/>
        <v>0</v>
      </c>
      <c r="EL34" s="78">
        <f>IF(EK34=0,"",HLOOKUP(EK34,EE34:EI$40,EJ34,FALSE))</f>
      </c>
      <c r="EM34" s="69">
        <f t="shared" si="41"/>
        <v>0</v>
      </c>
      <c r="EN34" s="69">
        <f t="shared" si="41"/>
        <v>0</v>
      </c>
      <c r="EO34" s="69">
        <f t="shared" si="41"/>
        <v>0</v>
      </c>
      <c r="EP34" s="69">
        <f t="shared" si="41"/>
        <v>0</v>
      </c>
      <c r="EQ34" s="69">
        <f t="shared" si="41"/>
        <v>0</v>
      </c>
      <c r="ER34" s="69">
        <v>7</v>
      </c>
      <c r="ES34" s="69">
        <f t="shared" si="22"/>
        <v>0</v>
      </c>
      <c r="ET34" s="78">
        <f>IF(ES34=0,"",HLOOKUP(ES34,EM34:EQ$40,ER34,FALSE))</f>
      </c>
      <c r="EU34" s="69">
        <f t="shared" si="42"/>
        <v>0</v>
      </c>
      <c r="EV34" s="69">
        <f t="shared" si="42"/>
        <v>0</v>
      </c>
      <c r="EW34" s="69">
        <f t="shared" si="42"/>
        <v>0</v>
      </c>
      <c r="EX34" s="69">
        <f t="shared" si="42"/>
        <v>0</v>
      </c>
      <c r="EY34" s="69">
        <f t="shared" si="42"/>
        <v>0</v>
      </c>
      <c r="EZ34" s="69">
        <v>7</v>
      </c>
      <c r="FA34" s="69">
        <f t="shared" si="23"/>
        <v>0</v>
      </c>
      <c r="FB34" s="78">
        <f>IF(FA34=0,"",HLOOKUP(FA34,EU34:EY$40,EZ34,FALSE))</f>
      </c>
      <c r="FC34" s="69">
        <f>COUNTIF(Général!$C36:$CX36,FC$1)</f>
        <v>0</v>
      </c>
      <c r="FD34" s="69">
        <f>COUNTIF(Général!$C36:$CX36,FD$1)</f>
        <v>0</v>
      </c>
      <c r="FE34" s="69">
        <f>COUNTIF(Général!$C36:$CX36,FE$1)</f>
        <v>0</v>
      </c>
      <c r="FF34" s="69">
        <f>COUNTIF(Général!$C36:$CX36,FF$1)</f>
        <v>0</v>
      </c>
      <c r="FG34" s="69">
        <f>COUNTIF(Général!$C36:$CX36,FG$1)</f>
        <v>0</v>
      </c>
      <c r="FH34" s="69">
        <v>7</v>
      </c>
      <c r="FI34" s="69">
        <f t="shared" si="24"/>
        <v>0</v>
      </c>
      <c r="FJ34" s="119">
        <f>IF(FI34&lt;1,"",HLOOKUP(FI34,FC34:FG$40,FH34,FALSE))</f>
      </c>
      <c r="FK34" s="117">
        <f t="shared" si="13"/>
        <v>5</v>
      </c>
      <c r="FL34" s="79" t="str">
        <f t="shared" si="14"/>
        <v>Non concerné</v>
      </c>
      <c r="FM34" s="117" t="str">
        <f t="shared" si="15"/>
        <v>1</v>
      </c>
      <c r="FN34" s="117" t="str">
        <f t="shared" si="16"/>
        <v>10</v>
      </c>
      <c r="FO34" s="117" t="str">
        <f t="shared" si="17"/>
        <v>100</v>
      </c>
      <c r="FP34" s="117" t="str">
        <f t="shared" si="18"/>
        <v>1000</v>
      </c>
      <c r="FQ34" s="117" t="str">
        <f t="shared" si="19"/>
        <v>10000</v>
      </c>
      <c r="FR34" s="117">
        <f t="shared" si="20"/>
        <v>2222.2</v>
      </c>
      <c r="FS34" s="85" t="str">
        <f t="shared" si="21"/>
        <v>Non concerné</v>
      </c>
    </row>
    <row r="35" spans="1:175" ht="15">
      <c r="A35" s="82" t="s">
        <v>118</v>
      </c>
      <c r="B35" s="77">
        <f>CONCATENATE(Général!C$3,Général!C37)</f>
      </c>
      <c r="C35" s="77">
        <f>CONCATENATE(Général!D$3,Général!D37)</f>
      </c>
      <c r="D35" s="77">
        <f>CONCATENATE(Général!E$3,Général!E37)</f>
      </c>
      <c r="E35" s="77">
        <f>CONCATENATE(Général!F$3,Général!F37)</f>
      </c>
      <c r="F35" s="77">
        <f>CONCATENATE(Général!G$3,Général!G37)</f>
      </c>
      <c r="G35" s="77">
        <f>CONCATENATE(Général!H$3,Général!H37)</f>
      </c>
      <c r="H35" s="77">
        <f>CONCATENATE(Général!I$3,Général!I37)</f>
      </c>
      <c r="I35" s="77">
        <f>CONCATENATE(Général!J$3,Général!J37)</f>
      </c>
      <c r="J35" s="77">
        <f>CONCATENATE(Général!K$3,Général!K37)</f>
      </c>
      <c r="K35" s="77">
        <f>CONCATENATE(Général!L$3,Général!L37)</f>
      </c>
      <c r="L35" s="77">
        <f>CONCATENATE(Général!M$3,Général!M37)</f>
      </c>
      <c r="M35" s="77">
        <f>CONCATENATE(Général!N$3,Général!N37)</f>
      </c>
      <c r="N35" s="77">
        <f>CONCATENATE(Général!O$3,Général!O37)</f>
      </c>
      <c r="O35" s="77">
        <f>CONCATENATE(Général!P$3,Général!P37)</f>
      </c>
      <c r="P35" s="77">
        <f>CONCATENATE(Général!Q$3,Général!Q37)</f>
      </c>
      <c r="Q35" s="77">
        <f>CONCATENATE(Général!R$3,Général!R37)</f>
      </c>
      <c r="R35" s="77">
        <f>CONCATENATE(Général!S$3,Général!S37)</f>
      </c>
      <c r="S35" s="77">
        <f>CONCATENATE(Général!T$3,Général!T37)</f>
      </c>
      <c r="T35" s="77">
        <f>CONCATENATE(Général!U$3,Général!U37)</f>
      </c>
      <c r="U35" s="77">
        <f>CONCATENATE(Général!V$3,Général!V37)</f>
      </c>
      <c r="V35" s="77">
        <f>CONCATENATE(Général!W$3,Général!W37)</f>
      </c>
      <c r="W35" s="77">
        <f>CONCATENATE(Général!X$3,Général!X37)</f>
      </c>
      <c r="X35" s="77">
        <f>CONCATENATE(Général!Y$3,Général!Y37)</f>
      </c>
      <c r="Y35" s="77">
        <f>CONCATENATE(Général!Z$3,Général!Z37)</f>
      </c>
      <c r="Z35" s="77">
        <f>CONCATENATE(Général!AA$3,Général!AA37)</f>
      </c>
      <c r="AA35" s="77">
        <f>CONCATENATE(Général!AB$3,Général!AB37)</f>
      </c>
      <c r="AB35" s="77">
        <f>CONCATENATE(Général!AC$3,Général!AC37)</f>
      </c>
      <c r="AC35" s="77">
        <f>CONCATENATE(Général!AD$3,Général!AD37)</f>
      </c>
      <c r="AD35" s="77">
        <f>CONCATENATE(Général!AE$3,Général!AE37)</f>
      </c>
      <c r="AE35" s="77">
        <f>CONCATENATE(Général!AF$3,Général!AF37)</f>
      </c>
      <c r="AF35" s="77">
        <f>CONCATENATE(Général!AG$3,Général!AG37)</f>
      </c>
      <c r="AG35" s="77">
        <f>CONCATENATE(Général!AH$3,Général!AH37)</f>
      </c>
      <c r="AH35" s="77">
        <f>CONCATENATE(Général!AI$3,Général!AI37)</f>
      </c>
      <c r="AI35" s="77">
        <f>CONCATENATE(Général!AJ$3,Général!AJ37)</f>
      </c>
      <c r="AJ35" s="77">
        <f>CONCATENATE(Général!AK$3,Général!AK37)</f>
      </c>
      <c r="AK35" s="77">
        <f>CONCATENATE(Général!AL$3,Général!AL37)</f>
      </c>
      <c r="AL35" s="77">
        <f>CONCATENATE(Général!AM$3,Général!AM37)</f>
      </c>
      <c r="AM35" s="77">
        <f>CONCATENATE(Général!AN$3,Général!AN37)</f>
      </c>
      <c r="AN35" s="77">
        <f>CONCATENATE(Général!AO$3,Général!AO37)</f>
      </c>
      <c r="AO35" s="77">
        <f>CONCATENATE(Général!AP$3,Général!AP37)</f>
      </c>
      <c r="AP35" s="77">
        <f>CONCATENATE(Général!AQ$3,Général!AQ37)</f>
      </c>
      <c r="AQ35" s="77">
        <f>CONCATENATE(Général!AR$3,Général!AR37)</f>
      </c>
      <c r="AR35" s="77">
        <f>CONCATENATE(Général!AS$3,Général!AS37)</f>
      </c>
      <c r="AS35" s="77">
        <f>CONCATENATE(Général!AT$3,Général!AT37)</f>
      </c>
      <c r="AT35" s="77">
        <f>CONCATENATE(Général!AU$3,Général!AU37)</f>
      </c>
      <c r="AU35" s="77">
        <f>CONCATENATE(Général!AV$3,Général!AV37)</f>
      </c>
      <c r="AV35" s="77">
        <f>CONCATENATE(Général!AW$3,Général!AW37)</f>
      </c>
      <c r="AW35" s="77">
        <f>CONCATENATE(Général!AX$3,Général!AX37)</f>
      </c>
      <c r="AX35" s="77">
        <f>CONCATENATE(Général!AY$3,Général!AY37)</f>
      </c>
      <c r="AY35" s="77">
        <f>CONCATENATE(Général!AZ$3,Général!AZ37)</f>
      </c>
      <c r="AZ35" s="77">
        <f>CONCATENATE(Général!BA$3,Général!BA37)</f>
      </c>
      <c r="BA35" s="77">
        <f>CONCATENATE(Général!BB$3,Général!BB37)</f>
      </c>
      <c r="BB35" s="77">
        <f>CONCATENATE(Général!BC$3,Général!BC37)</f>
      </c>
      <c r="BC35" s="77">
        <f>CONCATENATE(Général!BD$3,Général!BD37)</f>
      </c>
      <c r="BD35" s="77">
        <f>CONCATENATE(Général!BE$3,Général!BE37)</f>
      </c>
      <c r="BE35" s="77">
        <f>CONCATENATE(Général!BF$3,Général!BF37)</f>
      </c>
      <c r="BF35" s="77">
        <f>CONCATENATE(Général!BG$3,Général!BG37)</f>
      </c>
      <c r="BG35" s="77">
        <f>CONCATENATE(Général!BH$3,Général!BH37)</f>
      </c>
      <c r="BH35" s="77">
        <f>CONCATENATE(Général!BI$3,Général!BI37)</f>
      </c>
      <c r="BI35" s="77">
        <f>CONCATENATE(Général!BJ$3,Général!BJ37)</f>
      </c>
      <c r="BJ35" s="77">
        <f>CONCATENATE(Général!BK$3,Général!BK37)</f>
      </c>
      <c r="BK35" s="77">
        <f>CONCATENATE(Général!BL$3,Général!BL37)</f>
      </c>
      <c r="BL35" s="77">
        <f>CONCATENATE(Général!BM$3,Général!BM37)</f>
      </c>
      <c r="BM35" s="77">
        <f>CONCATENATE(Général!BN$3,Général!BN37)</f>
      </c>
      <c r="BN35" s="77">
        <f>CONCATENATE(Général!BO$3,Général!BO37)</f>
      </c>
      <c r="BO35" s="77">
        <f>CONCATENATE(Général!BP$3,Général!BP37)</f>
      </c>
      <c r="BP35" s="77">
        <f>CONCATENATE(Général!BQ$3,Général!BQ37)</f>
      </c>
      <c r="BQ35" s="77">
        <f>CONCATENATE(Général!BR$3,Général!BR37)</f>
      </c>
      <c r="BR35" s="77">
        <f>CONCATENATE(Général!BS$3,Général!BS37)</f>
      </c>
      <c r="BS35" s="77">
        <f>CONCATENATE(Général!BT$3,Général!BT37)</f>
      </c>
      <c r="BT35" s="77">
        <f>CONCATENATE(Général!BU$3,Général!BU37)</f>
      </c>
      <c r="BU35" s="77">
        <f>CONCATENATE(Général!BV$3,Général!BV37)</f>
      </c>
      <c r="BV35" s="77">
        <f>CONCATENATE(Général!BW$3,Général!BW37)</f>
      </c>
      <c r="BW35" s="77">
        <f>CONCATENATE(Général!BX$3,Général!BX37)</f>
      </c>
      <c r="BX35" s="77">
        <f>CONCATENATE(Général!BY$3,Général!BY37)</f>
      </c>
      <c r="BY35" s="77">
        <f>CONCATENATE(Général!BZ$3,Général!BZ37)</f>
      </c>
      <c r="BZ35" s="77">
        <f>CONCATENATE(Général!CA$3,Général!CA37)</f>
      </c>
      <c r="CA35" s="77">
        <f>CONCATENATE(Général!CB$3,Général!CB37)</f>
      </c>
      <c r="CB35" s="77">
        <f>CONCATENATE(Général!CC$3,Général!CC37)</f>
      </c>
      <c r="CC35" s="77">
        <f>CONCATENATE(Général!CD$3,Général!CD37)</f>
      </c>
      <c r="CD35" s="77">
        <f>CONCATENATE(Général!CE$3,Général!CE37)</f>
      </c>
      <c r="CE35" s="77">
        <f>CONCATENATE(Général!CF$3,Général!CF37)</f>
      </c>
      <c r="CF35" s="77">
        <f>CONCATENATE(Général!CG$3,Général!CG37)</f>
      </c>
      <c r="CG35" s="77">
        <f>CONCATENATE(Général!CH$3,Général!CH37)</f>
      </c>
      <c r="CH35" s="77">
        <f>CONCATENATE(Général!CI$3,Général!CI37)</f>
      </c>
      <c r="CI35" s="77">
        <f>CONCATENATE(Général!CJ$3,Général!CJ37)</f>
      </c>
      <c r="CJ35" s="77">
        <f>CONCATENATE(Général!CK$3,Général!CK37)</f>
      </c>
      <c r="CK35" s="77">
        <f>CONCATENATE(Général!CL$3,Général!CL37)</f>
      </c>
      <c r="CL35" s="77">
        <f>CONCATENATE(Général!CM$3,Général!CM37)</f>
      </c>
      <c r="CM35" s="77">
        <f>CONCATENATE(Général!CN$3,Général!CN37)</f>
      </c>
      <c r="CN35" s="77">
        <f>CONCATENATE(Général!CO$3,Général!CO37)</f>
      </c>
      <c r="CO35" s="77">
        <f>CONCATENATE(Général!CP$3,Général!CP37)</f>
      </c>
      <c r="CP35" s="77">
        <f>CONCATENATE(Général!CQ$3,Général!CQ37)</f>
      </c>
      <c r="CQ35" s="77">
        <f>CONCATENATE(Général!CR$3,Général!CR37)</f>
      </c>
      <c r="CR35" s="77">
        <f>CONCATENATE(Général!CS$3,Général!CS37)</f>
      </c>
      <c r="CS35" s="77">
        <f>CONCATENATE(Général!CT$3,Général!CT37)</f>
      </c>
      <c r="CT35" s="77">
        <f>CONCATENATE(Général!CU$3,Général!CU37)</f>
      </c>
      <c r="CU35" s="77">
        <f>CONCATENATE(Général!CV$3,Général!CV37)</f>
      </c>
      <c r="CV35" s="77">
        <f>CONCATENATE(Général!CW$3,Général!CW37)</f>
      </c>
      <c r="CW35" s="77">
        <f>CONCATENATE(Général!CX$3,Général!CX37)</f>
      </c>
      <c r="CY35" s="69">
        <f t="shared" si="12"/>
        <v>0</v>
      </c>
      <c r="CZ35" s="69">
        <f t="shared" si="12"/>
        <v>0</v>
      </c>
      <c r="DA35" s="69">
        <f t="shared" si="12"/>
        <v>0</v>
      </c>
      <c r="DB35" s="69">
        <f t="shared" si="12"/>
        <v>0</v>
      </c>
      <c r="DC35" s="69">
        <f t="shared" si="12"/>
        <v>0</v>
      </c>
      <c r="DD35" s="69">
        <v>6</v>
      </c>
      <c r="DE35" s="69">
        <f t="shared" si="1"/>
        <v>0</v>
      </c>
      <c r="DF35" s="78">
        <f>IF(DE35=0,"",HLOOKUP(DE35,CY35:DC$40,DD35,FALSE))</f>
      </c>
      <c r="DG35" s="69">
        <f t="shared" si="37"/>
        <v>0</v>
      </c>
      <c r="DH35" s="69">
        <f t="shared" si="37"/>
        <v>0</v>
      </c>
      <c r="DI35" s="69">
        <f t="shared" si="37"/>
        <v>0</v>
      </c>
      <c r="DJ35" s="69">
        <f t="shared" si="37"/>
        <v>0</v>
      </c>
      <c r="DK35" s="69">
        <f t="shared" si="37"/>
        <v>0</v>
      </c>
      <c r="DL35" s="69">
        <v>6</v>
      </c>
      <c r="DM35" s="69">
        <f t="shared" si="3"/>
        <v>0</v>
      </c>
      <c r="DN35" s="78">
        <f>IF(DM35=0,"",HLOOKUP(DM35,DG35:DK$40,DL35,FALSE))</f>
      </c>
      <c r="DO35" s="69">
        <f t="shared" si="38"/>
        <v>0</v>
      </c>
      <c r="DP35" s="69">
        <f t="shared" si="38"/>
        <v>0</v>
      </c>
      <c r="DQ35" s="69">
        <f t="shared" si="38"/>
        <v>0</v>
      </c>
      <c r="DR35" s="69">
        <f t="shared" si="38"/>
        <v>0</v>
      </c>
      <c r="DS35" s="69">
        <f t="shared" si="38"/>
        <v>0</v>
      </c>
      <c r="DT35" s="69">
        <v>6</v>
      </c>
      <c r="DU35" s="69">
        <f t="shared" si="5"/>
        <v>0</v>
      </c>
      <c r="DV35" s="78">
        <f>IF(DU35=0,"",HLOOKUP(DU35,DO35:DS$40,DT35,FALSE))</f>
      </c>
      <c r="DW35" s="69">
        <f t="shared" si="39"/>
        <v>0</v>
      </c>
      <c r="DX35" s="69">
        <f t="shared" si="39"/>
        <v>0</v>
      </c>
      <c r="DY35" s="69">
        <f t="shared" si="39"/>
        <v>0</v>
      </c>
      <c r="DZ35" s="69">
        <f t="shared" si="39"/>
        <v>0</v>
      </c>
      <c r="EA35" s="69">
        <f t="shared" si="39"/>
        <v>0</v>
      </c>
      <c r="EB35" s="69">
        <v>6</v>
      </c>
      <c r="EC35" s="69">
        <f t="shared" si="7"/>
        <v>0</v>
      </c>
      <c r="ED35" s="78">
        <f>IF(EC35=0,"",HLOOKUP(EC35,DW35:EA$40,EB35,FALSE))</f>
      </c>
      <c r="EE35" s="69">
        <f t="shared" si="40"/>
        <v>0</v>
      </c>
      <c r="EF35" s="69">
        <f t="shared" si="40"/>
        <v>0</v>
      </c>
      <c r="EG35" s="69">
        <f t="shared" si="40"/>
        <v>0</v>
      </c>
      <c r="EH35" s="69">
        <f t="shared" si="40"/>
        <v>0</v>
      </c>
      <c r="EI35" s="69">
        <f t="shared" si="40"/>
        <v>0</v>
      </c>
      <c r="EJ35" s="69">
        <v>6</v>
      </c>
      <c r="EK35" s="69">
        <f t="shared" si="9"/>
        <v>0</v>
      </c>
      <c r="EL35" s="78">
        <f>IF(EK35=0,"",HLOOKUP(EK35,EE35:EI$40,EJ35,FALSE))</f>
      </c>
      <c r="EM35" s="69">
        <f t="shared" si="41"/>
        <v>0</v>
      </c>
      <c r="EN35" s="69">
        <f t="shared" si="41"/>
        <v>0</v>
      </c>
      <c r="EO35" s="69">
        <f t="shared" si="41"/>
        <v>0</v>
      </c>
      <c r="EP35" s="69">
        <f t="shared" si="41"/>
        <v>0</v>
      </c>
      <c r="EQ35" s="69">
        <f t="shared" si="41"/>
        <v>0</v>
      </c>
      <c r="ER35" s="69">
        <v>6</v>
      </c>
      <c r="ES35" s="69">
        <f t="shared" si="22"/>
        <v>0</v>
      </c>
      <c r="ET35" s="78">
        <f>IF(ES35=0,"",HLOOKUP(ES35,EM35:EQ$40,ER35,FALSE))</f>
      </c>
      <c r="EU35" s="69">
        <f t="shared" si="42"/>
        <v>0</v>
      </c>
      <c r="EV35" s="69">
        <f t="shared" si="42"/>
        <v>0</v>
      </c>
      <c r="EW35" s="69">
        <f t="shared" si="42"/>
        <v>0</v>
      </c>
      <c r="EX35" s="69">
        <f t="shared" si="42"/>
        <v>0</v>
      </c>
      <c r="EY35" s="69">
        <f t="shared" si="42"/>
        <v>0</v>
      </c>
      <c r="EZ35" s="69">
        <v>6</v>
      </c>
      <c r="FA35" s="69">
        <f t="shared" si="23"/>
        <v>0</v>
      </c>
      <c r="FB35" s="78">
        <f>IF(FA35=0,"",HLOOKUP(FA35,EU35:EY$40,EZ35,FALSE))</f>
      </c>
      <c r="FC35" s="69">
        <f>COUNTIF(Général!$C37:$CX37,FC$1)</f>
        <v>0</v>
      </c>
      <c r="FD35" s="69">
        <f>COUNTIF(Général!$C37:$CX37,FD$1)</f>
        <v>0</v>
      </c>
      <c r="FE35" s="69">
        <f>COUNTIF(Général!$C37:$CX37,FE$1)</f>
        <v>0</v>
      </c>
      <c r="FF35" s="69">
        <f>COUNTIF(Général!$C37:$CX37,FF$1)</f>
        <v>0</v>
      </c>
      <c r="FG35" s="69">
        <f>COUNTIF(Général!$C37:$CX37,FG$1)</f>
        <v>0</v>
      </c>
      <c r="FH35" s="69">
        <v>6</v>
      </c>
      <c r="FI35" s="69">
        <f t="shared" si="24"/>
        <v>0</v>
      </c>
      <c r="FJ35" s="119">
        <f>IF(FI35&lt;1,"",HLOOKUP(FI35,FC35:FG$40,FH35,FALSE))</f>
      </c>
      <c r="FK35" s="117">
        <f t="shared" si="13"/>
        <v>5</v>
      </c>
      <c r="FL35" s="79" t="str">
        <f t="shared" si="14"/>
        <v>Non concerné</v>
      </c>
      <c r="FM35" s="117" t="str">
        <f t="shared" si="15"/>
        <v>1</v>
      </c>
      <c r="FN35" s="117" t="str">
        <f t="shared" si="16"/>
        <v>10</v>
      </c>
      <c r="FO35" s="117" t="str">
        <f t="shared" si="17"/>
        <v>100</v>
      </c>
      <c r="FP35" s="117" t="str">
        <f t="shared" si="18"/>
        <v>1000</v>
      </c>
      <c r="FQ35" s="117" t="str">
        <f t="shared" si="19"/>
        <v>10000</v>
      </c>
      <c r="FR35" s="117">
        <f t="shared" si="20"/>
        <v>2222.2</v>
      </c>
      <c r="FS35" s="85" t="str">
        <f t="shared" si="21"/>
        <v>Non concerné</v>
      </c>
    </row>
    <row r="36" spans="1:175" ht="15">
      <c r="A36" s="82" t="s">
        <v>119</v>
      </c>
      <c r="B36" s="77">
        <f>CONCATENATE(Général!C$3,Général!C38)</f>
      </c>
      <c r="C36" s="77">
        <f>CONCATENATE(Général!D$3,Général!D38)</f>
      </c>
      <c r="D36" s="77">
        <f>CONCATENATE(Général!E$3,Général!E38)</f>
      </c>
      <c r="E36" s="77">
        <f>CONCATENATE(Général!F$3,Général!F38)</f>
      </c>
      <c r="F36" s="77">
        <f>CONCATENATE(Général!G$3,Général!G38)</f>
      </c>
      <c r="G36" s="77">
        <f>CONCATENATE(Général!H$3,Général!H38)</f>
      </c>
      <c r="H36" s="77">
        <f>CONCATENATE(Général!I$3,Général!I38)</f>
      </c>
      <c r="I36" s="77">
        <f>CONCATENATE(Général!J$3,Général!J38)</f>
      </c>
      <c r="J36" s="77">
        <f>CONCATENATE(Général!K$3,Général!K38)</f>
      </c>
      <c r="K36" s="77">
        <f>CONCATENATE(Général!L$3,Général!L38)</f>
      </c>
      <c r="L36" s="77">
        <f>CONCATENATE(Général!M$3,Général!M38)</f>
      </c>
      <c r="M36" s="77">
        <f>CONCATENATE(Général!N$3,Général!N38)</f>
      </c>
      <c r="N36" s="77">
        <f>CONCATENATE(Général!O$3,Général!O38)</f>
      </c>
      <c r="O36" s="77">
        <f>CONCATENATE(Général!P$3,Général!P38)</f>
      </c>
      <c r="P36" s="77">
        <f>CONCATENATE(Général!Q$3,Général!Q38)</f>
      </c>
      <c r="Q36" s="77">
        <f>CONCATENATE(Général!R$3,Général!R38)</f>
      </c>
      <c r="R36" s="77">
        <f>CONCATENATE(Général!S$3,Général!S38)</f>
      </c>
      <c r="S36" s="77">
        <f>CONCATENATE(Général!T$3,Général!T38)</f>
      </c>
      <c r="T36" s="77">
        <f>CONCATENATE(Général!U$3,Général!U38)</f>
      </c>
      <c r="U36" s="77">
        <f>CONCATENATE(Général!V$3,Général!V38)</f>
      </c>
      <c r="V36" s="77">
        <f>CONCATENATE(Général!W$3,Général!W38)</f>
      </c>
      <c r="W36" s="77">
        <f>CONCATENATE(Général!X$3,Général!X38)</f>
      </c>
      <c r="X36" s="77">
        <f>CONCATENATE(Général!Y$3,Général!Y38)</f>
      </c>
      <c r="Y36" s="77">
        <f>CONCATENATE(Général!Z$3,Général!Z38)</f>
      </c>
      <c r="Z36" s="77">
        <f>CONCATENATE(Général!AA$3,Général!AA38)</f>
      </c>
      <c r="AA36" s="77">
        <f>CONCATENATE(Général!AB$3,Général!AB38)</f>
      </c>
      <c r="AB36" s="77">
        <f>CONCATENATE(Général!AC$3,Général!AC38)</f>
      </c>
      <c r="AC36" s="77">
        <f>CONCATENATE(Général!AD$3,Général!AD38)</f>
      </c>
      <c r="AD36" s="77">
        <f>CONCATENATE(Général!AE$3,Général!AE38)</f>
      </c>
      <c r="AE36" s="77">
        <f>CONCATENATE(Général!AF$3,Général!AF38)</f>
      </c>
      <c r="AF36" s="77">
        <f>CONCATENATE(Général!AG$3,Général!AG38)</f>
      </c>
      <c r="AG36" s="77">
        <f>CONCATENATE(Général!AH$3,Général!AH38)</f>
      </c>
      <c r="AH36" s="77">
        <f>CONCATENATE(Général!AI$3,Général!AI38)</f>
      </c>
      <c r="AI36" s="77">
        <f>CONCATENATE(Général!AJ$3,Général!AJ38)</f>
      </c>
      <c r="AJ36" s="77">
        <f>CONCATENATE(Général!AK$3,Général!AK38)</f>
      </c>
      <c r="AK36" s="77">
        <f>CONCATENATE(Général!AL$3,Général!AL38)</f>
      </c>
      <c r="AL36" s="77">
        <f>CONCATENATE(Général!AM$3,Général!AM38)</f>
      </c>
      <c r="AM36" s="77">
        <f>CONCATENATE(Général!AN$3,Général!AN38)</f>
      </c>
      <c r="AN36" s="77">
        <f>CONCATENATE(Général!AO$3,Général!AO38)</f>
      </c>
      <c r="AO36" s="77">
        <f>CONCATENATE(Général!AP$3,Général!AP38)</f>
      </c>
      <c r="AP36" s="77">
        <f>CONCATENATE(Général!AQ$3,Général!AQ38)</f>
      </c>
      <c r="AQ36" s="77">
        <f>CONCATENATE(Général!AR$3,Général!AR38)</f>
      </c>
      <c r="AR36" s="77">
        <f>CONCATENATE(Général!AS$3,Général!AS38)</f>
      </c>
      <c r="AS36" s="77">
        <f>CONCATENATE(Général!AT$3,Général!AT38)</f>
      </c>
      <c r="AT36" s="77">
        <f>CONCATENATE(Général!AU$3,Général!AU38)</f>
      </c>
      <c r="AU36" s="77">
        <f>CONCATENATE(Général!AV$3,Général!AV38)</f>
      </c>
      <c r="AV36" s="77">
        <f>CONCATENATE(Général!AW$3,Général!AW38)</f>
      </c>
      <c r="AW36" s="77">
        <f>CONCATENATE(Général!AX$3,Général!AX38)</f>
      </c>
      <c r="AX36" s="77">
        <f>CONCATENATE(Général!AY$3,Général!AY38)</f>
      </c>
      <c r="AY36" s="77">
        <f>CONCATENATE(Général!AZ$3,Général!AZ38)</f>
      </c>
      <c r="AZ36" s="77">
        <f>CONCATENATE(Général!BA$3,Général!BA38)</f>
      </c>
      <c r="BA36" s="77">
        <f>CONCATENATE(Général!BB$3,Général!BB38)</f>
      </c>
      <c r="BB36" s="77">
        <f>CONCATENATE(Général!BC$3,Général!BC38)</f>
      </c>
      <c r="BC36" s="77">
        <f>CONCATENATE(Général!BD$3,Général!BD38)</f>
      </c>
      <c r="BD36" s="77">
        <f>CONCATENATE(Général!BE$3,Général!BE38)</f>
      </c>
      <c r="BE36" s="77">
        <f>CONCATENATE(Général!BF$3,Général!BF38)</f>
      </c>
      <c r="BF36" s="77">
        <f>CONCATENATE(Général!BG$3,Général!BG38)</f>
      </c>
      <c r="BG36" s="77">
        <f>CONCATENATE(Général!BH$3,Général!BH38)</f>
      </c>
      <c r="BH36" s="77">
        <f>CONCATENATE(Général!BI$3,Général!BI38)</f>
      </c>
      <c r="BI36" s="77">
        <f>CONCATENATE(Général!BJ$3,Général!BJ38)</f>
      </c>
      <c r="BJ36" s="77">
        <f>CONCATENATE(Général!BK$3,Général!BK38)</f>
      </c>
      <c r="BK36" s="77">
        <f>CONCATENATE(Général!BL$3,Général!BL38)</f>
      </c>
      <c r="BL36" s="77">
        <f>CONCATENATE(Général!BM$3,Général!BM38)</f>
      </c>
      <c r="BM36" s="77">
        <f>CONCATENATE(Général!BN$3,Général!BN38)</f>
      </c>
      <c r="BN36" s="77">
        <f>CONCATENATE(Général!BO$3,Général!BO38)</f>
      </c>
      <c r="BO36" s="77">
        <f>CONCATENATE(Général!BP$3,Général!BP38)</f>
      </c>
      <c r="BP36" s="77">
        <f>CONCATENATE(Général!BQ$3,Général!BQ38)</f>
      </c>
      <c r="BQ36" s="77">
        <f>CONCATENATE(Général!BR$3,Général!BR38)</f>
      </c>
      <c r="BR36" s="77">
        <f>CONCATENATE(Général!BS$3,Général!BS38)</f>
      </c>
      <c r="BS36" s="77">
        <f>CONCATENATE(Général!BT$3,Général!BT38)</f>
      </c>
      <c r="BT36" s="77">
        <f>CONCATENATE(Général!BU$3,Général!BU38)</f>
      </c>
      <c r="BU36" s="77">
        <f>CONCATENATE(Général!BV$3,Général!BV38)</f>
      </c>
      <c r="BV36" s="77">
        <f>CONCATENATE(Général!BW$3,Général!BW38)</f>
      </c>
      <c r="BW36" s="77">
        <f>CONCATENATE(Général!BX$3,Général!BX38)</f>
      </c>
      <c r="BX36" s="77">
        <f>CONCATENATE(Général!BY$3,Général!BY38)</f>
      </c>
      <c r="BY36" s="77">
        <f>CONCATENATE(Général!BZ$3,Général!BZ38)</f>
      </c>
      <c r="BZ36" s="77">
        <f>CONCATENATE(Général!CA$3,Général!CA38)</f>
      </c>
      <c r="CA36" s="77">
        <f>CONCATENATE(Général!CB$3,Général!CB38)</f>
      </c>
      <c r="CB36" s="77">
        <f>CONCATENATE(Général!CC$3,Général!CC38)</f>
      </c>
      <c r="CC36" s="77">
        <f>CONCATENATE(Général!CD$3,Général!CD38)</f>
      </c>
      <c r="CD36" s="77">
        <f>CONCATENATE(Général!CE$3,Général!CE38)</f>
      </c>
      <c r="CE36" s="77">
        <f>CONCATENATE(Général!CF$3,Général!CF38)</f>
      </c>
      <c r="CF36" s="77">
        <f>CONCATENATE(Général!CG$3,Général!CG38)</f>
      </c>
      <c r="CG36" s="77">
        <f>CONCATENATE(Général!CH$3,Général!CH38)</f>
      </c>
      <c r="CH36" s="77">
        <f>CONCATENATE(Général!CI$3,Général!CI38)</f>
      </c>
      <c r="CI36" s="77">
        <f>CONCATENATE(Général!CJ$3,Général!CJ38)</f>
      </c>
      <c r="CJ36" s="77">
        <f>CONCATENATE(Général!CK$3,Général!CK38)</f>
      </c>
      <c r="CK36" s="77">
        <f>CONCATENATE(Général!CL$3,Général!CL38)</f>
      </c>
      <c r="CL36" s="77">
        <f>CONCATENATE(Général!CM$3,Général!CM38)</f>
      </c>
      <c r="CM36" s="77">
        <f>CONCATENATE(Général!CN$3,Général!CN38)</f>
      </c>
      <c r="CN36" s="77">
        <f>CONCATENATE(Général!CO$3,Général!CO38)</f>
      </c>
      <c r="CO36" s="77">
        <f>CONCATENATE(Général!CP$3,Général!CP38)</f>
      </c>
      <c r="CP36" s="77">
        <f>CONCATENATE(Général!CQ$3,Général!CQ38)</f>
      </c>
      <c r="CQ36" s="77">
        <f>CONCATENATE(Général!CR$3,Général!CR38)</f>
      </c>
      <c r="CR36" s="77">
        <f>CONCATENATE(Général!CS$3,Général!CS38)</f>
      </c>
      <c r="CS36" s="77">
        <f>CONCATENATE(Général!CT$3,Général!CT38)</f>
      </c>
      <c r="CT36" s="77">
        <f>CONCATENATE(Général!CU$3,Général!CU38)</f>
      </c>
      <c r="CU36" s="77">
        <f>CONCATENATE(Général!CV$3,Général!CV38)</f>
      </c>
      <c r="CV36" s="77">
        <f>CONCATENATE(Général!CW$3,Général!CW38)</f>
      </c>
      <c r="CW36" s="77">
        <f>CONCATENATE(Général!CX$3,Général!CX38)</f>
      </c>
      <c r="CY36" s="69">
        <f t="shared" si="12"/>
        <v>0</v>
      </c>
      <c r="CZ36" s="69">
        <f t="shared" si="12"/>
        <v>0</v>
      </c>
      <c r="DA36" s="69">
        <f t="shared" si="12"/>
        <v>0</v>
      </c>
      <c r="DB36" s="69">
        <f t="shared" si="12"/>
        <v>0</v>
      </c>
      <c r="DC36" s="69">
        <f t="shared" si="12"/>
        <v>0</v>
      </c>
      <c r="DD36" s="69">
        <v>5</v>
      </c>
      <c r="DE36" s="69">
        <f t="shared" si="1"/>
        <v>0</v>
      </c>
      <c r="DF36" s="78">
        <f>IF(DE36=0,"",HLOOKUP(DE36,CY36:DC$40,DD36,FALSE))</f>
      </c>
      <c r="DG36" s="69">
        <f t="shared" si="37"/>
        <v>0</v>
      </c>
      <c r="DH36" s="69">
        <f t="shared" si="37"/>
        <v>0</v>
      </c>
      <c r="DI36" s="69">
        <f t="shared" si="37"/>
        <v>0</v>
      </c>
      <c r="DJ36" s="69">
        <f t="shared" si="37"/>
        <v>0</v>
      </c>
      <c r="DK36" s="69">
        <f t="shared" si="37"/>
        <v>0</v>
      </c>
      <c r="DL36" s="69">
        <v>5</v>
      </c>
      <c r="DM36" s="69">
        <f t="shared" si="3"/>
        <v>0</v>
      </c>
      <c r="DN36" s="78">
        <f>IF(DM36=0,"",HLOOKUP(DM36,DG36:DK$40,DL36,FALSE))</f>
      </c>
      <c r="DO36" s="69">
        <f t="shared" si="38"/>
        <v>0</v>
      </c>
      <c r="DP36" s="69">
        <f t="shared" si="38"/>
        <v>0</v>
      </c>
      <c r="DQ36" s="69">
        <f t="shared" si="38"/>
        <v>0</v>
      </c>
      <c r="DR36" s="69">
        <f t="shared" si="38"/>
        <v>0</v>
      </c>
      <c r="DS36" s="69">
        <f t="shared" si="38"/>
        <v>0</v>
      </c>
      <c r="DT36" s="69">
        <v>5</v>
      </c>
      <c r="DU36" s="69">
        <f t="shared" si="5"/>
        <v>0</v>
      </c>
      <c r="DV36" s="78">
        <f>IF(DU36=0,"",HLOOKUP(DU36,DO36:DS$40,DT36,FALSE))</f>
      </c>
      <c r="DW36" s="69">
        <f t="shared" si="39"/>
        <v>0</v>
      </c>
      <c r="DX36" s="69">
        <f t="shared" si="39"/>
        <v>0</v>
      </c>
      <c r="DY36" s="69">
        <f t="shared" si="39"/>
        <v>0</v>
      </c>
      <c r="DZ36" s="69">
        <f t="shared" si="39"/>
        <v>0</v>
      </c>
      <c r="EA36" s="69">
        <f t="shared" si="39"/>
        <v>0</v>
      </c>
      <c r="EB36" s="69">
        <v>5</v>
      </c>
      <c r="EC36" s="69">
        <f t="shared" si="7"/>
        <v>0</v>
      </c>
      <c r="ED36" s="78">
        <f>IF(EC36=0,"",HLOOKUP(EC36,DW36:EA$40,EB36,FALSE))</f>
      </c>
      <c r="EE36" s="69">
        <f t="shared" si="40"/>
        <v>0</v>
      </c>
      <c r="EF36" s="69">
        <f t="shared" si="40"/>
        <v>0</v>
      </c>
      <c r="EG36" s="69">
        <f t="shared" si="40"/>
        <v>0</v>
      </c>
      <c r="EH36" s="69">
        <f t="shared" si="40"/>
        <v>0</v>
      </c>
      <c r="EI36" s="69">
        <f t="shared" si="40"/>
        <v>0</v>
      </c>
      <c r="EJ36" s="69">
        <v>5</v>
      </c>
      <c r="EK36" s="69">
        <f t="shared" si="9"/>
        <v>0</v>
      </c>
      <c r="EL36" s="78">
        <f>IF(EK36=0,"",HLOOKUP(EK36,EE36:EI$40,EJ36,FALSE))</f>
      </c>
      <c r="EM36" s="69">
        <f t="shared" si="41"/>
        <v>0</v>
      </c>
      <c r="EN36" s="69">
        <f t="shared" si="41"/>
        <v>0</v>
      </c>
      <c r="EO36" s="69">
        <f t="shared" si="41"/>
        <v>0</v>
      </c>
      <c r="EP36" s="69">
        <f t="shared" si="41"/>
        <v>0</v>
      </c>
      <c r="EQ36" s="69">
        <f t="shared" si="41"/>
        <v>0</v>
      </c>
      <c r="ER36" s="69">
        <v>5</v>
      </c>
      <c r="ES36" s="69">
        <f t="shared" si="22"/>
        <v>0</v>
      </c>
      <c r="ET36" s="78">
        <f>IF(ES36=0,"",HLOOKUP(ES36,EM36:EQ$40,ER36,FALSE))</f>
      </c>
      <c r="EU36" s="69">
        <f t="shared" si="42"/>
        <v>0</v>
      </c>
      <c r="EV36" s="69">
        <f t="shared" si="42"/>
        <v>0</v>
      </c>
      <c r="EW36" s="69">
        <f t="shared" si="42"/>
        <v>0</v>
      </c>
      <c r="EX36" s="69">
        <f t="shared" si="42"/>
        <v>0</v>
      </c>
      <c r="EY36" s="69">
        <f t="shared" si="42"/>
        <v>0</v>
      </c>
      <c r="EZ36" s="69">
        <v>5</v>
      </c>
      <c r="FA36" s="69">
        <f t="shared" si="23"/>
        <v>0</v>
      </c>
      <c r="FB36" s="78">
        <f>IF(FA36=0,"",HLOOKUP(FA36,EU36:EY$40,EZ36,FALSE))</f>
      </c>
      <c r="FC36" s="69">
        <f>COUNTIF(Général!$C38:$CX38,FC$1)</f>
        <v>0</v>
      </c>
      <c r="FD36" s="69">
        <f>COUNTIF(Général!$C38:$CX38,FD$1)</f>
        <v>0</v>
      </c>
      <c r="FE36" s="69">
        <f>COUNTIF(Général!$C38:$CX38,FE$1)</f>
        <v>0</v>
      </c>
      <c r="FF36" s="69">
        <f>COUNTIF(Général!$C38:$CX38,FF$1)</f>
        <v>0</v>
      </c>
      <c r="FG36" s="69">
        <f>COUNTIF(Général!$C38:$CX38,FG$1)</f>
        <v>0</v>
      </c>
      <c r="FH36" s="69">
        <v>5</v>
      </c>
      <c r="FI36" s="69">
        <f t="shared" si="24"/>
        <v>0</v>
      </c>
      <c r="FJ36" s="119">
        <f>IF(FI36&lt;1,"",HLOOKUP(FI36,FC36:FG$40,FH36,FALSE))</f>
      </c>
      <c r="FK36" s="117">
        <f t="shared" si="13"/>
        <v>5</v>
      </c>
      <c r="FL36" s="79" t="str">
        <f t="shared" si="14"/>
        <v>Non concerné</v>
      </c>
      <c r="FM36" s="117" t="str">
        <f t="shared" si="15"/>
        <v>1</v>
      </c>
      <c r="FN36" s="117" t="str">
        <f t="shared" si="16"/>
        <v>10</v>
      </c>
      <c r="FO36" s="117" t="str">
        <f t="shared" si="17"/>
        <v>100</v>
      </c>
      <c r="FP36" s="117" t="str">
        <f t="shared" si="18"/>
        <v>1000</v>
      </c>
      <c r="FQ36" s="117" t="str">
        <f t="shared" si="19"/>
        <v>10000</v>
      </c>
      <c r="FR36" s="117">
        <f t="shared" si="20"/>
        <v>2222.2</v>
      </c>
      <c r="FS36" s="85" t="str">
        <f t="shared" si="21"/>
        <v>Non concerné</v>
      </c>
    </row>
    <row r="37" spans="1:175" ht="15">
      <c r="A37" s="82" t="s">
        <v>120</v>
      </c>
      <c r="B37" s="77">
        <f>CONCATENATE(Général!C$3,Général!C39)</f>
      </c>
      <c r="C37" s="77">
        <f>CONCATENATE(Général!D$3,Général!D39)</f>
      </c>
      <c r="D37" s="77">
        <f>CONCATENATE(Général!E$3,Général!E39)</f>
      </c>
      <c r="E37" s="77">
        <f>CONCATENATE(Général!F$3,Général!F39)</f>
      </c>
      <c r="F37" s="77">
        <f>CONCATENATE(Général!G$3,Général!G39)</f>
      </c>
      <c r="G37" s="77">
        <f>CONCATENATE(Général!H$3,Général!H39)</f>
      </c>
      <c r="H37" s="77">
        <f>CONCATENATE(Général!I$3,Général!I39)</f>
      </c>
      <c r="I37" s="77">
        <f>CONCATENATE(Général!J$3,Général!J39)</f>
      </c>
      <c r="J37" s="77">
        <f>CONCATENATE(Général!K$3,Général!K39)</f>
      </c>
      <c r="K37" s="77">
        <f>CONCATENATE(Général!L$3,Général!L39)</f>
      </c>
      <c r="L37" s="77">
        <f>CONCATENATE(Général!M$3,Général!M39)</f>
      </c>
      <c r="M37" s="77">
        <f>CONCATENATE(Général!N$3,Général!N39)</f>
      </c>
      <c r="N37" s="77">
        <f>CONCATENATE(Général!O$3,Général!O39)</f>
      </c>
      <c r="O37" s="77">
        <f>CONCATENATE(Général!P$3,Général!P39)</f>
      </c>
      <c r="P37" s="77">
        <f>CONCATENATE(Général!Q$3,Général!Q39)</f>
      </c>
      <c r="Q37" s="77">
        <f>CONCATENATE(Général!R$3,Général!R39)</f>
      </c>
      <c r="R37" s="77">
        <f>CONCATENATE(Général!S$3,Général!S39)</f>
      </c>
      <c r="S37" s="77">
        <f>CONCATENATE(Général!T$3,Général!T39)</f>
      </c>
      <c r="T37" s="77">
        <f>CONCATENATE(Général!U$3,Général!U39)</f>
      </c>
      <c r="U37" s="77">
        <f>CONCATENATE(Général!V$3,Général!V39)</f>
      </c>
      <c r="V37" s="77">
        <f>CONCATENATE(Général!W$3,Général!W39)</f>
      </c>
      <c r="W37" s="77">
        <f>CONCATENATE(Général!X$3,Général!X39)</f>
      </c>
      <c r="X37" s="77">
        <f>CONCATENATE(Général!Y$3,Général!Y39)</f>
      </c>
      <c r="Y37" s="77">
        <f>CONCATENATE(Général!Z$3,Général!Z39)</f>
      </c>
      <c r="Z37" s="77">
        <f>CONCATENATE(Général!AA$3,Général!AA39)</f>
      </c>
      <c r="AA37" s="77">
        <f>CONCATENATE(Général!AB$3,Général!AB39)</f>
      </c>
      <c r="AB37" s="77">
        <f>CONCATENATE(Général!AC$3,Général!AC39)</f>
      </c>
      <c r="AC37" s="77">
        <f>CONCATENATE(Général!AD$3,Général!AD39)</f>
      </c>
      <c r="AD37" s="77">
        <f>CONCATENATE(Général!AE$3,Général!AE39)</f>
      </c>
      <c r="AE37" s="77">
        <f>CONCATENATE(Général!AF$3,Général!AF39)</f>
      </c>
      <c r="AF37" s="77">
        <f>CONCATENATE(Général!AG$3,Général!AG39)</f>
      </c>
      <c r="AG37" s="77">
        <f>CONCATENATE(Général!AH$3,Général!AH39)</f>
      </c>
      <c r="AH37" s="77">
        <f>CONCATENATE(Général!AI$3,Général!AI39)</f>
      </c>
      <c r="AI37" s="77">
        <f>CONCATENATE(Général!AJ$3,Général!AJ39)</f>
      </c>
      <c r="AJ37" s="77">
        <f>CONCATENATE(Général!AK$3,Général!AK39)</f>
      </c>
      <c r="AK37" s="77">
        <f>CONCATENATE(Général!AL$3,Général!AL39)</f>
      </c>
      <c r="AL37" s="77">
        <f>CONCATENATE(Général!AM$3,Général!AM39)</f>
      </c>
      <c r="AM37" s="77">
        <f>CONCATENATE(Général!AN$3,Général!AN39)</f>
      </c>
      <c r="AN37" s="77">
        <f>CONCATENATE(Général!AO$3,Général!AO39)</f>
      </c>
      <c r="AO37" s="77">
        <f>CONCATENATE(Général!AP$3,Général!AP39)</f>
      </c>
      <c r="AP37" s="77">
        <f>CONCATENATE(Général!AQ$3,Général!AQ39)</f>
      </c>
      <c r="AQ37" s="77">
        <f>CONCATENATE(Général!AR$3,Général!AR39)</f>
      </c>
      <c r="AR37" s="77">
        <f>CONCATENATE(Général!AS$3,Général!AS39)</f>
      </c>
      <c r="AS37" s="77">
        <f>CONCATENATE(Général!AT$3,Général!AT39)</f>
      </c>
      <c r="AT37" s="77">
        <f>CONCATENATE(Général!AU$3,Général!AU39)</f>
      </c>
      <c r="AU37" s="77">
        <f>CONCATENATE(Général!AV$3,Général!AV39)</f>
      </c>
      <c r="AV37" s="77">
        <f>CONCATENATE(Général!AW$3,Général!AW39)</f>
      </c>
      <c r="AW37" s="77">
        <f>CONCATENATE(Général!AX$3,Général!AX39)</f>
      </c>
      <c r="AX37" s="77">
        <f>CONCATENATE(Général!AY$3,Général!AY39)</f>
      </c>
      <c r="AY37" s="77">
        <f>CONCATENATE(Général!AZ$3,Général!AZ39)</f>
      </c>
      <c r="AZ37" s="77">
        <f>CONCATENATE(Général!BA$3,Général!BA39)</f>
      </c>
      <c r="BA37" s="77">
        <f>CONCATENATE(Général!BB$3,Général!BB39)</f>
      </c>
      <c r="BB37" s="77">
        <f>CONCATENATE(Général!BC$3,Général!BC39)</f>
      </c>
      <c r="BC37" s="77">
        <f>CONCATENATE(Général!BD$3,Général!BD39)</f>
      </c>
      <c r="BD37" s="77">
        <f>CONCATENATE(Général!BE$3,Général!BE39)</f>
      </c>
      <c r="BE37" s="77">
        <f>CONCATENATE(Général!BF$3,Général!BF39)</f>
      </c>
      <c r="BF37" s="77">
        <f>CONCATENATE(Général!BG$3,Général!BG39)</f>
      </c>
      <c r="BG37" s="77">
        <f>CONCATENATE(Général!BH$3,Général!BH39)</f>
      </c>
      <c r="BH37" s="77">
        <f>CONCATENATE(Général!BI$3,Général!BI39)</f>
      </c>
      <c r="BI37" s="77">
        <f>CONCATENATE(Général!BJ$3,Général!BJ39)</f>
      </c>
      <c r="BJ37" s="77">
        <f>CONCATENATE(Général!BK$3,Général!BK39)</f>
      </c>
      <c r="BK37" s="77">
        <f>CONCATENATE(Général!BL$3,Général!BL39)</f>
      </c>
      <c r="BL37" s="77">
        <f>CONCATENATE(Général!BM$3,Général!BM39)</f>
      </c>
      <c r="BM37" s="77">
        <f>CONCATENATE(Général!BN$3,Général!BN39)</f>
      </c>
      <c r="BN37" s="77">
        <f>CONCATENATE(Général!BO$3,Général!BO39)</f>
      </c>
      <c r="BO37" s="77">
        <f>CONCATENATE(Général!BP$3,Général!BP39)</f>
      </c>
      <c r="BP37" s="77">
        <f>CONCATENATE(Général!BQ$3,Général!BQ39)</f>
      </c>
      <c r="BQ37" s="77">
        <f>CONCATENATE(Général!BR$3,Général!BR39)</f>
      </c>
      <c r="BR37" s="77">
        <f>CONCATENATE(Général!BS$3,Général!BS39)</f>
      </c>
      <c r="BS37" s="77">
        <f>CONCATENATE(Général!BT$3,Général!BT39)</f>
      </c>
      <c r="BT37" s="77">
        <f>CONCATENATE(Général!BU$3,Général!BU39)</f>
      </c>
      <c r="BU37" s="77">
        <f>CONCATENATE(Général!BV$3,Général!BV39)</f>
      </c>
      <c r="BV37" s="77">
        <f>CONCATENATE(Général!BW$3,Général!BW39)</f>
      </c>
      <c r="BW37" s="77">
        <f>CONCATENATE(Général!BX$3,Général!BX39)</f>
      </c>
      <c r="BX37" s="77">
        <f>CONCATENATE(Général!BY$3,Général!BY39)</f>
      </c>
      <c r="BY37" s="77">
        <f>CONCATENATE(Général!BZ$3,Général!BZ39)</f>
      </c>
      <c r="BZ37" s="77">
        <f>CONCATENATE(Général!CA$3,Général!CA39)</f>
      </c>
      <c r="CA37" s="77">
        <f>CONCATENATE(Général!CB$3,Général!CB39)</f>
      </c>
      <c r="CB37" s="77">
        <f>CONCATENATE(Général!CC$3,Général!CC39)</f>
      </c>
      <c r="CC37" s="77">
        <f>CONCATENATE(Général!CD$3,Général!CD39)</f>
      </c>
      <c r="CD37" s="77">
        <f>CONCATENATE(Général!CE$3,Général!CE39)</f>
      </c>
      <c r="CE37" s="77">
        <f>CONCATENATE(Général!CF$3,Général!CF39)</f>
      </c>
      <c r="CF37" s="77">
        <f>CONCATENATE(Général!CG$3,Général!CG39)</f>
      </c>
      <c r="CG37" s="77">
        <f>CONCATENATE(Général!CH$3,Général!CH39)</f>
      </c>
      <c r="CH37" s="77">
        <f>CONCATENATE(Général!CI$3,Général!CI39)</f>
      </c>
      <c r="CI37" s="77">
        <f>CONCATENATE(Général!CJ$3,Général!CJ39)</f>
      </c>
      <c r="CJ37" s="77">
        <f>CONCATENATE(Général!CK$3,Général!CK39)</f>
      </c>
      <c r="CK37" s="77">
        <f>CONCATENATE(Général!CL$3,Général!CL39)</f>
      </c>
      <c r="CL37" s="77">
        <f>CONCATENATE(Général!CM$3,Général!CM39)</f>
      </c>
      <c r="CM37" s="77">
        <f>CONCATENATE(Général!CN$3,Général!CN39)</f>
      </c>
      <c r="CN37" s="77">
        <f>CONCATENATE(Général!CO$3,Général!CO39)</f>
      </c>
      <c r="CO37" s="77">
        <f>CONCATENATE(Général!CP$3,Général!CP39)</f>
      </c>
      <c r="CP37" s="77">
        <f>CONCATENATE(Général!CQ$3,Général!CQ39)</f>
      </c>
      <c r="CQ37" s="77">
        <f>CONCATENATE(Général!CR$3,Général!CR39)</f>
      </c>
      <c r="CR37" s="77">
        <f>CONCATENATE(Général!CS$3,Général!CS39)</f>
      </c>
      <c r="CS37" s="77">
        <f>CONCATENATE(Général!CT$3,Général!CT39)</f>
      </c>
      <c r="CT37" s="77">
        <f>CONCATENATE(Général!CU$3,Général!CU39)</f>
      </c>
      <c r="CU37" s="77">
        <f>CONCATENATE(Général!CV$3,Général!CV39)</f>
      </c>
      <c r="CV37" s="77">
        <f>CONCATENATE(Général!CW$3,Général!CW39)</f>
      </c>
      <c r="CW37" s="77">
        <f>CONCATENATE(Général!CX$3,Général!CX39)</f>
      </c>
      <c r="CY37" s="69">
        <f t="shared" si="12"/>
        <v>0</v>
      </c>
      <c r="CZ37" s="69">
        <f t="shared" si="12"/>
        <v>0</v>
      </c>
      <c r="DA37" s="69">
        <f t="shared" si="12"/>
        <v>0</v>
      </c>
      <c r="DB37" s="69">
        <f t="shared" si="12"/>
        <v>0</v>
      </c>
      <c r="DC37" s="69">
        <f t="shared" si="12"/>
        <v>0</v>
      </c>
      <c r="DD37" s="69">
        <v>4</v>
      </c>
      <c r="DE37" s="69">
        <f t="shared" si="1"/>
        <v>0</v>
      </c>
      <c r="DF37" s="78">
        <f>IF(DE37=0,"",HLOOKUP(DE37,CY37:DC$40,DD37,FALSE))</f>
      </c>
      <c r="DG37" s="69">
        <f t="shared" si="37"/>
        <v>0</v>
      </c>
      <c r="DH37" s="69">
        <f t="shared" si="37"/>
        <v>0</v>
      </c>
      <c r="DI37" s="69">
        <f t="shared" si="37"/>
        <v>0</v>
      </c>
      <c r="DJ37" s="69">
        <f t="shared" si="37"/>
        <v>0</v>
      </c>
      <c r="DK37" s="69">
        <f t="shared" si="37"/>
        <v>0</v>
      </c>
      <c r="DL37" s="69">
        <v>4</v>
      </c>
      <c r="DM37" s="69">
        <f t="shared" si="3"/>
        <v>0</v>
      </c>
      <c r="DN37" s="78">
        <f>IF(DM37=0,"",HLOOKUP(DM37,DG37:DK$40,DL37,FALSE))</f>
      </c>
      <c r="DO37" s="69">
        <f t="shared" si="38"/>
        <v>0</v>
      </c>
      <c r="DP37" s="69">
        <f t="shared" si="38"/>
        <v>0</v>
      </c>
      <c r="DQ37" s="69">
        <f t="shared" si="38"/>
        <v>0</v>
      </c>
      <c r="DR37" s="69">
        <f t="shared" si="38"/>
        <v>0</v>
      </c>
      <c r="DS37" s="69">
        <f t="shared" si="38"/>
        <v>0</v>
      </c>
      <c r="DT37" s="69">
        <v>4</v>
      </c>
      <c r="DU37" s="69">
        <f t="shared" si="5"/>
        <v>0</v>
      </c>
      <c r="DV37" s="78">
        <f>IF(DU37=0,"",HLOOKUP(DU37,DO37:DS$40,DT37,FALSE))</f>
      </c>
      <c r="DW37" s="69">
        <f t="shared" si="39"/>
        <v>0</v>
      </c>
      <c r="DX37" s="69">
        <f t="shared" si="39"/>
        <v>0</v>
      </c>
      <c r="DY37" s="69">
        <f t="shared" si="39"/>
        <v>0</v>
      </c>
      <c r="DZ37" s="69">
        <f t="shared" si="39"/>
        <v>0</v>
      </c>
      <c r="EA37" s="69">
        <f t="shared" si="39"/>
        <v>0</v>
      </c>
      <c r="EB37" s="69">
        <v>4</v>
      </c>
      <c r="EC37" s="69">
        <f t="shared" si="7"/>
        <v>0</v>
      </c>
      <c r="ED37" s="78">
        <f>IF(EC37=0,"",HLOOKUP(EC37,DW37:EA$40,EB37,FALSE))</f>
      </c>
      <c r="EE37" s="69">
        <f t="shared" si="40"/>
        <v>0</v>
      </c>
      <c r="EF37" s="69">
        <f t="shared" si="40"/>
        <v>0</v>
      </c>
      <c r="EG37" s="69">
        <f t="shared" si="40"/>
        <v>0</v>
      </c>
      <c r="EH37" s="69">
        <f t="shared" si="40"/>
        <v>0</v>
      </c>
      <c r="EI37" s="69">
        <f t="shared" si="40"/>
        <v>0</v>
      </c>
      <c r="EJ37" s="69">
        <v>4</v>
      </c>
      <c r="EK37" s="69">
        <f t="shared" si="9"/>
        <v>0</v>
      </c>
      <c r="EL37" s="78">
        <f>IF(EK37=0,"",HLOOKUP(EK37,EE37:EI$40,EJ37,FALSE))</f>
      </c>
      <c r="EM37" s="69">
        <f t="shared" si="41"/>
        <v>0</v>
      </c>
      <c r="EN37" s="69">
        <f t="shared" si="41"/>
        <v>0</v>
      </c>
      <c r="EO37" s="69">
        <f t="shared" si="41"/>
        <v>0</v>
      </c>
      <c r="EP37" s="69">
        <f t="shared" si="41"/>
        <v>0</v>
      </c>
      <c r="EQ37" s="69">
        <f t="shared" si="41"/>
        <v>0</v>
      </c>
      <c r="ER37" s="69">
        <v>4</v>
      </c>
      <c r="ES37" s="69">
        <f t="shared" si="22"/>
        <v>0</v>
      </c>
      <c r="ET37" s="78">
        <f>IF(ES37=0,"",HLOOKUP(ES37,EM37:EQ$40,ER37,FALSE))</f>
      </c>
      <c r="EU37" s="69">
        <f t="shared" si="42"/>
        <v>0</v>
      </c>
      <c r="EV37" s="69">
        <f t="shared" si="42"/>
        <v>0</v>
      </c>
      <c r="EW37" s="69">
        <f t="shared" si="42"/>
        <v>0</v>
      </c>
      <c r="EX37" s="69">
        <f t="shared" si="42"/>
        <v>0</v>
      </c>
      <c r="EY37" s="69">
        <f t="shared" si="42"/>
        <v>0</v>
      </c>
      <c r="EZ37" s="69">
        <v>4</v>
      </c>
      <c r="FA37" s="69">
        <f t="shared" si="23"/>
        <v>0</v>
      </c>
      <c r="FB37" s="78">
        <f>IF(FA37=0,"",HLOOKUP(FA37,EU37:EY$40,EZ37,FALSE))</f>
      </c>
      <c r="FC37" s="69">
        <f>COUNTIF(Général!$C39:$CX39,FC$1)</f>
        <v>0</v>
      </c>
      <c r="FD37" s="69">
        <f>COUNTIF(Général!$C39:$CX39,FD$1)</f>
        <v>0</v>
      </c>
      <c r="FE37" s="69">
        <f>COUNTIF(Général!$C39:$CX39,FE$1)</f>
        <v>0</v>
      </c>
      <c r="FF37" s="69">
        <f>COUNTIF(Général!$C39:$CX39,FF$1)</f>
        <v>0</v>
      </c>
      <c r="FG37" s="69">
        <f>COUNTIF(Général!$C39:$CX39,FG$1)</f>
        <v>0</v>
      </c>
      <c r="FH37" s="69">
        <v>4</v>
      </c>
      <c r="FI37" s="69">
        <f t="shared" si="24"/>
        <v>0</v>
      </c>
      <c r="FJ37" s="119">
        <f>IF(FI37&lt;1,"",HLOOKUP(FI37,FC37:FG$40,FH37,FALSE))</f>
      </c>
      <c r="FK37" s="117">
        <f t="shared" si="13"/>
        <v>5</v>
      </c>
      <c r="FL37" s="79" t="str">
        <f t="shared" si="14"/>
        <v>Non concerné</v>
      </c>
      <c r="FM37" s="117" t="str">
        <f t="shared" si="15"/>
        <v>1</v>
      </c>
      <c r="FN37" s="117" t="str">
        <f t="shared" si="16"/>
        <v>10</v>
      </c>
      <c r="FO37" s="117" t="str">
        <f t="shared" si="17"/>
        <v>100</v>
      </c>
      <c r="FP37" s="117" t="str">
        <f t="shared" si="18"/>
        <v>1000</v>
      </c>
      <c r="FQ37" s="117" t="str">
        <f t="shared" si="19"/>
        <v>10000</v>
      </c>
      <c r="FR37" s="117">
        <f t="shared" si="20"/>
        <v>2222.2</v>
      </c>
      <c r="FS37" s="85" t="str">
        <f t="shared" si="21"/>
        <v>Non concerné</v>
      </c>
    </row>
    <row r="38" spans="1:175" ht="15">
      <c r="A38" s="82" t="s">
        <v>121</v>
      </c>
      <c r="B38" s="77">
        <f>CONCATENATE(Général!C$3,Général!C40)</f>
      </c>
      <c r="C38" s="77">
        <f>CONCATENATE(Général!D$3,Général!D40)</f>
      </c>
      <c r="D38" s="77">
        <f>CONCATENATE(Général!E$3,Général!E40)</f>
      </c>
      <c r="E38" s="77">
        <f>CONCATENATE(Général!F$3,Général!F40)</f>
      </c>
      <c r="F38" s="77">
        <f>CONCATENATE(Général!G$3,Général!G40)</f>
      </c>
      <c r="G38" s="77">
        <f>CONCATENATE(Général!H$3,Général!H40)</f>
      </c>
      <c r="H38" s="77">
        <f>CONCATENATE(Général!I$3,Général!I40)</f>
      </c>
      <c r="I38" s="77">
        <f>CONCATENATE(Général!J$3,Général!J40)</f>
      </c>
      <c r="J38" s="77">
        <f>CONCATENATE(Général!K$3,Général!K40)</f>
      </c>
      <c r="K38" s="77">
        <f>CONCATENATE(Général!L$3,Général!L40)</f>
      </c>
      <c r="L38" s="77">
        <f>CONCATENATE(Général!M$3,Général!M40)</f>
      </c>
      <c r="M38" s="77">
        <f>CONCATENATE(Général!N$3,Général!N40)</f>
      </c>
      <c r="N38" s="77">
        <f>CONCATENATE(Général!O$3,Général!O40)</f>
      </c>
      <c r="O38" s="77">
        <f>CONCATENATE(Général!P$3,Général!P40)</f>
      </c>
      <c r="P38" s="77">
        <f>CONCATENATE(Général!Q$3,Général!Q40)</f>
      </c>
      <c r="Q38" s="77">
        <f>CONCATENATE(Général!R$3,Général!R40)</f>
      </c>
      <c r="R38" s="77">
        <f>CONCATENATE(Général!S$3,Général!S40)</f>
      </c>
      <c r="S38" s="77">
        <f>CONCATENATE(Général!T$3,Général!T40)</f>
      </c>
      <c r="T38" s="77">
        <f>CONCATENATE(Général!U$3,Général!U40)</f>
      </c>
      <c r="U38" s="77">
        <f>CONCATENATE(Général!V$3,Général!V40)</f>
      </c>
      <c r="V38" s="77">
        <f>CONCATENATE(Général!W$3,Général!W40)</f>
      </c>
      <c r="W38" s="77">
        <f>CONCATENATE(Général!X$3,Général!X40)</f>
      </c>
      <c r="X38" s="77">
        <f>CONCATENATE(Général!Y$3,Général!Y40)</f>
      </c>
      <c r="Y38" s="77">
        <f>CONCATENATE(Général!Z$3,Général!Z40)</f>
      </c>
      <c r="Z38" s="77">
        <f>CONCATENATE(Général!AA$3,Général!AA40)</f>
      </c>
      <c r="AA38" s="77">
        <f>CONCATENATE(Général!AB$3,Général!AB40)</f>
      </c>
      <c r="AB38" s="77">
        <f>CONCATENATE(Général!AC$3,Général!AC40)</f>
      </c>
      <c r="AC38" s="77">
        <f>CONCATENATE(Général!AD$3,Général!AD40)</f>
      </c>
      <c r="AD38" s="77">
        <f>CONCATENATE(Général!AE$3,Général!AE40)</f>
      </c>
      <c r="AE38" s="77">
        <f>CONCATENATE(Général!AF$3,Général!AF40)</f>
      </c>
      <c r="AF38" s="77">
        <f>CONCATENATE(Général!AG$3,Général!AG40)</f>
      </c>
      <c r="AG38" s="77">
        <f>CONCATENATE(Général!AH$3,Général!AH40)</f>
      </c>
      <c r="AH38" s="77">
        <f>CONCATENATE(Général!AI$3,Général!AI40)</f>
      </c>
      <c r="AI38" s="77">
        <f>CONCATENATE(Général!AJ$3,Général!AJ40)</f>
      </c>
      <c r="AJ38" s="77">
        <f>CONCATENATE(Général!AK$3,Général!AK40)</f>
      </c>
      <c r="AK38" s="77">
        <f>CONCATENATE(Général!AL$3,Général!AL40)</f>
      </c>
      <c r="AL38" s="77">
        <f>CONCATENATE(Général!AM$3,Général!AM40)</f>
      </c>
      <c r="AM38" s="77">
        <f>CONCATENATE(Général!AN$3,Général!AN40)</f>
      </c>
      <c r="AN38" s="77">
        <f>CONCATENATE(Général!AO$3,Général!AO40)</f>
      </c>
      <c r="AO38" s="77">
        <f>CONCATENATE(Général!AP$3,Général!AP40)</f>
      </c>
      <c r="AP38" s="77">
        <f>CONCATENATE(Général!AQ$3,Général!AQ40)</f>
      </c>
      <c r="AQ38" s="77">
        <f>CONCATENATE(Général!AR$3,Général!AR40)</f>
      </c>
      <c r="AR38" s="77">
        <f>CONCATENATE(Général!AS$3,Général!AS40)</f>
      </c>
      <c r="AS38" s="77">
        <f>CONCATENATE(Général!AT$3,Général!AT40)</f>
      </c>
      <c r="AT38" s="77">
        <f>CONCATENATE(Général!AU$3,Général!AU40)</f>
      </c>
      <c r="AU38" s="77">
        <f>CONCATENATE(Général!AV$3,Général!AV40)</f>
      </c>
      <c r="AV38" s="77">
        <f>CONCATENATE(Général!AW$3,Général!AW40)</f>
      </c>
      <c r="AW38" s="77">
        <f>CONCATENATE(Général!AX$3,Général!AX40)</f>
      </c>
      <c r="AX38" s="77">
        <f>CONCATENATE(Général!AY$3,Général!AY40)</f>
      </c>
      <c r="AY38" s="77">
        <f>CONCATENATE(Général!AZ$3,Général!AZ40)</f>
      </c>
      <c r="AZ38" s="77">
        <f>CONCATENATE(Général!BA$3,Général!BA40)</f>
      </c>
      <c r="BA38" s="77">
        <f>CONCATENATE(Général!BB$3,Général!BB40)</f>
      </c>
      <c r="BB38" s="77">
        <f>CONCATENATE(Général!BC$3,Général!BC40)</f>
      </c>
      <c r="BC38" s="77">
        <f>CONCATENATE(Général!BD$3,Général!BD40)</f>
      </c>
      <c r="BD38" s="77">
        <f>CONCATENATE(Général!BE$3,Général!BE40)</f>
      </c>
      <c r="BE38" s="77">
        <f>CONCATENATE(Général!BF$3,Général!BF40)</f>
      </c>
      <c r="BF38" s="77">
        <f>CONCATENATE(Général!BG$3,Général!BG40)</f>
      </c>
      <c r="BG38" s="77">
        <f>CONCATENATE(Général!BH$3,Général!BH40)</f>
      </c>
      <c r="BH38" s="77">
        <f>CONCATENATE(Général!BI$3,Général!BI40)</f>
      </c>
      <c r="BI38" s="77">
        <f>CONCATENATE(Général!BJ$3,Général!BJ40)</f>
      </c>
      <c r="BJ38" s="77">
        <f>CONCATENATE(Général!BK$3,Général!BK40)</f>
      </c>
      <c r="BK38" s="77">
        <f>CONCATENATE(Général!BL$3,Général!BL40)</f>
      </c>
      <c r="BL38" s="77">
        <f>CONCATENATE(Général!BM$3,Général!BM40)</f>
      </c>
      <c r="BM38" s="77">
        <f>CONCATENATE(Général!BN$3,Général!BN40)</f>
      </c>
      <c r="BN38" s="77">
        <f>CONCATENATE(Général!BO$3,Général!BO40)</f>
      </c>
      <c r="BO38" s="77">
        <f>CONCATENATE(Général!BP$3,Général!BP40)</f>
      </c>
      <c r="BP38" s="77">
        <f>CONCATENATE(Général!BQ$3,Général!BQ40)</f>
      </c>
      <c r="BQ38" s="77">
        <f>CONCATENATE(Général!BR$3,Général!BR40)</f>
      </c>
      <c r="BR38" s="77">
        <f>CONCATENATE(Général!BS$3,Général!BS40)</f>
      </c>
      <c r="BS38" s="77">
        <f>CONCATENATE(Général!BT$3,Général!BT40)</f>
      </c>
      <c r="BT38" s="77">
        <f>CONCATENATE(Général!BU$3,Général!BU40)</f>
      </c>
      <c r="BU38" s="77">
        <f>CONCATENATE(Général!BV$3,Général!BV40)</f>
      </c>
      <c r="BV38" s="77">
        <f>CONCATENATE(Général!BW$3,Général!BW40)</f>
      </c>
      <c r="BW38" s="77">
        <f>CONCATENATE(Général!BX$3,Général!BX40)</f>
      </c>
      <c r="BX38" s="77">
        <f>CONCATENATE(Général!BY$3,Général!BY40)</f>
      </c>
      <c r="BY38" s="77">
        <f>CONCATENATE(Général!BZ$3,Général!BZ40)</f>
      </c>
      <c r="BZ38" s="77">
        <f>CONCATENATE(Général!CA$3,Général!CA40)</f>
      </c>
      <c r="CA38" s="77">
        <f>CONCATENATE(Général!CB$3,Général!CB40)</f>
      </c>
      <c r="CB38" s="77">
        <f>CONCATENATE(Général!CC$3,Général!CC40)</f>
      </c>
      <c r="CC38" s="77">
        <f>CONCATENATE(Général!CD$3,Général!CD40)</f>
      </c>
      <c r="CD38" s="77">
        <f>CONCATENATE(Général!CE$3,Général!CE40)</f>
      </c>
      <c r="CE38" s="77">
        <f>CONCATENATE(Général!CF$3,Général!CF40)</f>
      </c>
      <c r="CF38" s="77">
        <f>CONCATENATE(Général!CG$3,Général!CG40)</f>
      </c>
      <c r="CG38" s="77">
        <f>CONCATENATE(Général!CH$3,Général!CH40)</f>
      </c>
      <c r="CH38" s="77">
        <f>CONCATENATE(Général!CI$3,Général!CI40)</f>
      </c>
      <c r="CI38" s="77">
        <f>CONCATENATE(Général!CJ$3,Général!CJ40)</f>
      </c>
      <c r="CJ38" s="77">
        <f>CONCATENATE(Général!CK$3,Général!CK40)</f>
      </c>
      <c r="CK38" s="77">
        <f>CONCATENATE(Général!CL$3,Général!CL40)</f>
      </c>
      <c r="CL38" s="77">
        <f>CONCATENATE(Général!CM$3,Général!CM40)</f>
      </c>
      <c r="CM38" s="77">
        <f>CONCATENATE(Général!CN$3,Général!CN40)</f>
      </c>
      <c r="CN38" s="77">
        <f>CONCATENATE(Général!CO$3,Général!CO40)</f>
      </c>
      <c r="CO38" s="77">
        <f>CONCATENATE(Général!CP$3,Général!CP40)</f>
      </c>
      <c r="CP38" s="77">
        <f>CONCATENATE(Général!CQ$3,Général!CQ40)</f>
      </c>
      <c r="CQ38" s="77">
        <f>CONCATENATE(Général!CR$3,Général!CR40)</f>
      </c>
      <c r="CR38" s="77">
        <f>CONCATENATE(Général!CS$3,Général!CS40)</f>
      </c>
      <c r="CS38" s="77">
        <f>CONCATENATE(Général!CT$3,Général!CT40)</f>
      </c>
      <c r="CT38" s="77">
        <f>CONCATENATE(Général!CU$3,Général!CU40)</f>
      </c>
      <c r="CU38" s="77">
        <f>CONCATENATE(Général!CV$3,Général!CV40)</f>
      </c>
      <c r="CV38" s="77">
        <f>CONCATENATE(Général!CW$3,Général!CW40)</f>
      </c>
      <c r="CW38" s="77">
        <f>CONCATENATE(Général!CX$3,Général!CX40)</f>
      </c>
      <c r="CY38" s="69">
        <f t="shared" si="12"/>
        <v>0</v>
      </c>
      <c r="CZ38" s="69">
        <f t="shared" si="12"/>
        <v>0</v>
      </c>
      <c r="DA38" s="69">
        <f t="shared" si="12"/>
        <v>0</v>
      </c>
      <c r="DB38" s="69">
        <f t="shared" si="12"/>
        <v>0</v>
      </c>
      <c r="DC38" s="69">
        <f t="shared" si="12"/>
        <v>0</v>
      </c>
      <c r="DD38" s="69">
        <v>3</v>
      </c>
      <c r="DE38" s="69">
        <f t="shared" si="1"/>
        <v>0</v>
      </c>
      <c r="DF38" s="78">
        <f>IF(DE38=0,"",HLOOKUP(DE38,CY38:DC$40,DD38,FALSE))</f>
      </c>
      <c r="DG38" s="69">
        <f t="shared" si="37"/>
        <v>0</v>
      </c>
      <c r="DH38" s="69">
        <f t="shared" si="37"/>
        <v>0</v>
      </c>
      <c r="DI38" s="69">
        <f t="shared" si="37"/>
        <v>0</v>
      </c>
      <c r="DJ38" s="69">
        <f t="shared" si="37"/>
        <v>0</v>
      </c>
      <c r="DK38" s="69">
        <f t="shared" si="37"/>
        <v>0</v>
      </c>
      <c r="DL38" s="69">
        <v>3</v>
      </c>
      <c r="DM38" s="69">
        <f t="shared" si="3"/>
        <v>0</v>
      </c>
      <c r="DN38" s="78">
        <f>IF(DM38=0,"",HLOOKUP(DM38,DG38:DK$40,DL38,FALSE))</f>
      </c>
      <c r="DO38" s="69">
        <f t="shared" si="38"/>
        <v>0</v>
      </c>
      <c r="DP38" s="69">
        <f t="shared" si="38"/>
        <v>0</v>
      </c>
      <c r="DQ38" s="69">
        <f t="shared" si="38"/>
        <v>0</v>
      </c>
      <c r="DR38" s="69">
        <f t="shared" si="38"/>
        <v>0</v>
      </c>
      <c r="DS38" s="69">
        <f t="shared" si="38"/>
        <v>0</v>
      </c>
      <c r="DT38" s="69">
        <v>3</v>
      </c>
      <c r="DU38" s="69">
        <f t="shared" si="5"/>
        <v>0</v>
      </c>
      <c r="DV38" s="78">
        <f>IF(DU38=0,"",HLOOKUP(DU38,DO38:DS$40,DT38,FALSE))</f>
      </c>
      <c r="DW38" s="69">
        <f t="shared" si="39"/>
        <v>0</v>
      </c>
      <c r="DX38" s="69">
        <f t="shared" si="39"/>
        <v>0</v>
      </c>
      <c r="DY38" s="69">
        <f t="shared" si="39"/>
        <v>0</v>
      </c>
      <c r="DZ38" s="69">
        <f t="shared" si="39"/>
        <v>0</v>
      </c>
      <c r="EA38" s="69">
        <f t="shared" si="39"/>
        <v>0</v>
      </c>
      <c r="EB38" s="69">
        <v>3</v>
      </c>
      <c r="EC38" s="69">
        <f t="shared" si="7"/>
        <v>0</v>
      </c>
      <c r="ED38" s="78">
        <f>IF(EC38=0,"",HLOOKUP(EC38,DW38:EA$40,EB38,FALSE))</f>
      </c>
      <c r="EE38" s="69">
        <f t="shared" si="40"/>
        <v>0</v>
      </c>
      <c r="EF38" s="69">
        <f t="shared" si="40"/>
        <v>0</v>
      </c>
      <c r="EG38" s="69">
        <f t="shared" si="40"/>
        <v>0</v>
      </c>
      <c r="EH38" s="69">
        <f t="shared" si="40"/>
        <v>0</v>
      </c>
      <c r="EI38" s="69">
        <f t="shared" si="40"/>
        <v>0</v>
      </c>
      <c r="EJ38" s="69">
        <v>3</v>
      </c>
      <c r="EK38" s="69">
        <f t="shared" si="9"/>
        <v>0</v>
      </c>
      <c r="EL38" s="78">
        <f>IF(EK38=0,"",HLOOKUP(EK38,EE38:EI$40,EJ38,FALSE))</f>
      </c>
      <c r="EM38" s="69">
        <f t="shared" si="41"/>
        <v>0</v>
      </c>
      <c r="EN38" s="69">
        <f t="shared" si="41"/>
        <v>0</v>
      </c>
      <c r="EO38" s="69">
        <f t="shared" si="41"/>
        <v>0</v>
      </c>
      <c r="EP38" s="69">
        <f t="shared" si="41"/>
        <v>0</v>
      </c>
      <c r="EQ38" s="69">
        <f t="shared" si="41"/>
        <v>0</v>
      </c>
      <c r="ER38" s="69">
        <v>3</v>
      </c>
      <c r="ES38" s="69">
        <f t="shared" si="22"/>
        <v>0</v>
      </c>
      <c r="ET38" s="78">
        <f>IF(ES38=0,"",HLOOKUP(ES38,EM38:EQ$40,ER38,FALSE))</f>
      </c>
      <c r="EU38" s="69">
        <f t="shared" si="42"/>
        <v>0</v>
      </c>
      <c r="EV38" s="69">
        <f t="shared" si="42"/>
        <v>0</v>
      </c>
      <c r="EW38" s="69">
        <f t="shared" si="42"/>
        <v>0</v>
      </c>
      <c r="EX38" s="69">
        <f t="shared" si="42"/>
        <v>0</v>
      </c>
      <c r="EY38" s="69">
        <f t="shared" si="42"/>
        <v>0</v>
      </c>
      <c r="EZ38" s="69">
        <v>3</v>
      </c>
      <c r="FA38" s="69">
        <f t="shared" si="23"/>
        <v>0</v>
      </c>
      <c r="FB38" s="78">
        <f>IF(FA38=0,"",HLOOKUP(FA38,EU38:EY$40,EZ38,FALSE))</f>
      </c>
      <c r="FC38" s="69">
        <f>COUNTIF(Général!$C40:$CX40,FC$1)</f>
        <v>0</v>
      </c>
      <c r="FD38" s="69">
        <f>COUNTIF(Général!$C40:$CX40,FD$1)</f>
        <v>0</v>
      </c>
      <c r="FE38" s="69">
        <f>COUNTIF(Général!$C40:$CX40,FE$1)</f>
        <v>0</v>
      </c>
      <c r="FF38" s="69">
        <f>COUNTIF(Général!$C40:$CX40,FF$1)</f>
        <v>0</v>
      </c>
      <c r="FG38" s="69">
        <f>COUNTIF(Général!$C40:$CX40,FG$1)</f>
        <v>0</v>
      </c>
      <c r="FH38" s="69">
        <v>3</v>
      </c>
      <c r="FI38" s="69">
        <f t="shared" si="24"/>
        <v>0</v>
      </c>
      <c r="FJ38" s="119">
        <f>IF(FI38&lt;1,"",HLOOKUP(FI38,FC38:FG$40,FH38,FALSE))</f>
      </c>
      <c r="FK38" s="117">
        <f t="shared" si="13"/>
        <v>5</v>
      </c>
      <c r="FL38" s="79" t="str">
        <f t="shared" si="14"/>
        <v>Non concerné</v>
      </c>
      <c r="FM38" s="117" t="str">
        <f t="shared" si="15"/>
        <v>1</v>
      </c>
      <c r="FN38" s="117" t="str">
        <f t="shared" si="16"/>
        <v>10</v>
      </c>
      <c r="FO38" s="117" t="str">
        <f t="shared" si="17"/>
        <v>100</v>
      </c>
      <c r="FP38" s="117" t="str">
        <f t="shared" si="18"/>
        <v>1000</v>
      </c>
      <c r="FQ38" s="117" t="str">
        <f t="shared" si="19"/>
        <v>10000</v>
      </c>
      <c r="FR38" s="117">
        <f t="shared" si="20"/>
        <v>2222.2</v>
      </c>
      <c r="FS38" s="85" t="str">
        <f t="shared" si="21"/>
        <v>Non concerné</v>
      </c>
    </row>
    <row r="39" spans="1:175" ht="15">
      <c r="A39" s="83" t="s">
        <v>122</v>
      </c>
      <c r="B39" s="77">
        <f>CONCATENATE(Général!C$3,Général!C41)</f>
      </c>
      <c r="C39" s="77">
        <f>CONCATENATE(Général!D$3,Général!D41)</f>
      </c>
      <c r="D39" s="77">
        <f>CONCATENATE(Général!E$3,Général!E41)</f>
      </c>
      <c r="E39" s="77">
        <f>CONCATENATE(Général!F$3,Général!F41)</f>
      </c>
      <c r="F39" s="77">
        <f>CONCATENATE(Général!G$3,Général!G41)</f>
      </c>
      <c r="G39" s="77">
        <f>CONCATENATE(Général!H$3,Général!H41)</f>
      </c>
      <c r="H39" s="77">
        <f>CONCATENATE(Général!I$3,Général!I41)</f>
      </c>
      <c r="I39" s="77">
        <f>CONCATENATE(Général!J$3,Général!J41)</f>
      </c>
      <c r="J39" s="77">
        <f>CONCATENATE(Général!K$3,Général!K41)</f>
      </c>
      <c r="K39" s="77">
        <f>CONCATENATE(Général!L$3,Général!L41)</f>
      </c>
      <c r="L39" s="77">
        <f>CONCATENATE(Général!M$3,Général!M41)</f>
      </c>
      <c r="M39" s="77">
        <f>CONCATENATE(Général!N$3,Général!N41)</f>
      </c>
      <c r="N39" s="77">
        <f>CONCATENATE(Général!O$3,Général!O41)</f>
      </c>
      <c r="O39" s="77">
        <f>CONCATENATE(Général!P$3,Général!P41)</f>
      </c>
      <c r="P39" s="77">
        <f>CONCATENATE(Général!Q$3,Général!Q41)</f>
      </c>
      <c r="Q39" s="77">
        <f>CONCATENATE(Général!R$3,Général!R41)</f>
      </c>
      <c r="R39" s="77">
        <f>CONCATENATE(Général!S$3,Général!S41)</f>
      </c>
      <c r="S39" s="77">
        <f>CONCATENATE(Général!T$3,Général!T41)</f>
      </c>
      <c r="T39" s="77">
        <f>CONCATENATE(Général!U$3,Général!U41)</f>
      </c>
      <c r="U39" s="77">
        <f>CONCATENATE(Général!V$3,Général!V41)</f>
      </c>
      <c r="V39" s="77">
        <f>CONCATENATE(Général!W$3,Général!W41)</f>
      </c>
      <c r="W39" s="77">
        <f>CONCATENATE(Général!X$3,Général!X41)</f>
      </c>
      <c r="X39" s="77">
        <f>CONCATENATE(Général!Y$3,Général!Y41)</f>
      </c>
      <c r="Y39" s="77">
        <f>CONCATENATE(Général!Z$3,Général!Z41)</f>
      </c>
      <c r="Z39" s="77">
        <f>CONCATENATE(Général!AA$3,Général!AA41)</f>
      </c>
      <c r="AA39" s="77">
        <f>CONCATENATE(Général!AB$3,Général!AB41)</f>
      </c>
      <c r="AB39" s="77">
        <f>CONCATENATE(Général!AC$3,Général!AC41)</f>
      </c>
      <c r="AC39" s="77">
        <f>CONCATENATE(Général!AD$3,Général!AD41)</f>
      </c>
      <c r="AD39" s="77">
        <f>CONCATENATE(Général!AE$3,Général!AE41)</f>
      </c>
      <c r="AE39" s="77">
        <f>CONCATENATE(Général!AF$3,Général!AF41)</f>
      </c>
      <c r="AF39" s="77">
        <f>CONCATENATE(Général!AG$3,Général!AG41)</f>
      </c>
      <c r="AG39" s="77">
        <f>CONCATENATE(Général!AH$3,Général!AH41)</f>
      </c>
      <c r="AH39" s="77">
        <f>CONCATENATE(Général!AI$3,Général!AI41)</f>
      </c>
      <c r="AI39" s="77">
        <f>CONCATENATE(Général!AJ$3,Général!AJ41)</f>
      </c>
      <c r="AJ39" s="77">
        <f>CONCATENATE(Général!AK$3,Général!AK41)</f>
      </c>
      <c r="AK39" s="77">
        <f>CONCATENATE(Général!AL$3,Général!AL41)</f>
      </c>
      <c r="AL39" s="77">
        <f>CONCATENATE(Général!AM$3,Général!AM41)</f>
      </c>
      <c r="AM39" s="77">
        <f>CONCATENATE(Général!AN$3,Général!AN41)</f>
      </c>
      <c r="AN39" s="77">
        <f>CONCATENATE(Général!AO$3,Général!AO41)</f>
      </c>
      <c r="AO39" s="77">
        <f>CONCATENATE(Général!AP$3,Général!AP41)</f>
      </c>
      <c r="AP39" s="77">
        <f>CONCATENATE(Général!AQ$3,Général!AQ41)</f>
      </c>
      <c r="AQ39" s="77">
        <f>CONCATENATE(Général!AR$3,Général!AR41)</f>
      </c>
      <c r="AR39" s="77">
        <f>CONCATENATE(Général!AS$3,Général!AS41)</f>
      </c>
      <c r="AS39" s="77">
        <f>CONCATENATE(Général!AT$3,Général!AT41)</f>
      </c>
      <c r="AT39" s="77">
        <f>CONCATENATE(Général!AU$3,Général!AU41)</f>
      </c>
      <c r="AU39" s="77">
        <f>CONCATENATE(Général!AV$3,Général!AV41)</f>
      </c>
      <c r="AV39" s="77">
        <f>CONCATENATE(Général!AW$3,Général!AW41)</f>
      </c>
      <c r="AW39" s="77">
        <f>CONCATENATE(Général!AX$3,Général!AX41)</f>
      </c>
      <c r="AX39" s="77">
        <f>CONCATENATE(Général!AY$3,Général!AY41)</f>
      </c>
      <c r="AY39" s="77">
        <f>CONCATENATE(Général!AZ$3,Général!AZ41)</f>
      </c>
      <c r="AZ39" s="77">
        <f>CONCATENATE(Général!BA$3,Général!BA41)</f>
      </c>
      <c r="BA39" s="77">
        <f>CONCATENATE(Général!BB$3,Général!BB41)</f>
      </c>
      <c r="BB39" s="77">
        <f>CONCATENATE(Général!BC$3,Général!BC41)</f>
      </c>
      <c r="BC39" s="77">
        <f>CONCATENATE(Général!BD$3,Général!BD41)</f>
      </c>
      <c r="BD39" s="77">
        <f>CONCATENATE(Général!BE$3,Général!BE41)</f>
      </c>
      <c r="BE39" s="77">
        <f>CONCATENATE(Général!BF$3,Général!BF41)</f>
      </c>
      <c r="BF39" s="77">
        <f>CONCATENATE(Général!BG$3,Général!BG41)</f>
      </c>
      <c r="BG39" s="77">
        <f>CONCATENATE(Général!BH$3,Général!BH41)</f>
      </c>
      <c r="BH39" s="77">
        <f>CONCATENATE(Général!BI$3,Général!BI41)</f>
      </c>
      <c r="BI39" s="77">
        <f>CONCATENATE(Général!BJ$3,Général!BJ41)</f>
      </c>
      <c r="BJ39" s="77">
        <f>CONCATENATE(Général!BK$3,Général!BK41)</f>
      </c>
      <c r="BK39" s="77">
        <f>CONCATENATE(Général!BL$3,Général!BL41)</f>
      </c>
      <c r="BL39" s="77">
        <f>CONCATENATE(Général!BM$3,Général!BM41)</f>
      </c>
      <c r="BM39" s="77">
        <f>CONCATENATE(Général!BN$3,Général!BN41)</f>
      </c>
      <c r="BN39" s="77">
        <f>CONCATENATE(Général!BO$3,Général!BO41)</f>
      </c>
      <c r="BO39" s="77">
        <f>CONCATENATE(Général!BP$3,Général!BP41)</f>
      </c>
      <c r="BP39" s="77">
        <f>CONCATENATE(Général!BQ$3,Général!BQ41)</f>
      </c>
      <c r="BQ39" s="77">
        <f>CONCATENATE(Général!BR$3,Général!BR41)</f>
      </c>
      <c r="BR39" s="77">
        <f>CONCATENATE(Général!BS$3,Général!BS41)</f>
      </c>
      <c r="BS39" s="77">
        <f>CONCATENATE(Général!BT$3,Général!BT41)</f>
      </c>
      <c r="BT39" s="77">
        <f>CONCATENATE(Général!BU$3,Général!BU41)</f>
      </c>
      <c r="BU39" s="77">
        <f>CONCATENATE(Général!BV$3,Général!BV41)</f>
      </c>
      <c r="BV39" s="77">
        <f>CONCATENATE(Général!BW$3,Général!BW41)</f>
      </c>
      <c r="BW39" s="77">
        <f>CONCATENATE(Général!BX$3,Général!BX41)</f>
      </c>
      <c r="BX39" s="77">
        <f>CONCATENATE(Général!BY$3,Général!BY41)</f>
      </c>
      <c r="BY39" s="77">
        <f>CONCATENATE(Général!BZ$3,Général!BZ41)</f>
      </c>
      <c r="BZ39" s="77">
        <f>CONCATENATE(Général!CA$3,Général!CA41)</f>
      </c>
      <c r="CA39" s="77">
        <f>CONCATENATE(Général!CB$3,Général!CB41)</f>
      </c>
      <c r="CB39" s="77">
        <f>CONCATENATE(Général!CC$3,Général!CC41)</f>
      </c>
      <c r="CC39" s="77">
        <f>CONCATENATE(Général!CD$3,Général!CD41)</f>
      </c>
      <c r="CD39" s="77">
        <f>CONCATENATE(Général!CE$3,Général!CE41)</f>
      </c>
      <c r="CE39" s="77">
        <f>CONCATENATE(Général!CF$3,Général!CF41)</f>
      </c>
      <c r="CF39" s="77">
        <f>CONCATENATE(Général!CG$3,Général!CG41)</f>
      </c>
      <c r="CG39" s="77">
        <f>CONCATENATE(Général!CH$3,Général!CH41)</f>
      </c>
      <c r="CH39" s="77">
        <f>CONCATENATE(Général!CI$3,Général!CI41)</f>
      </c>
      <c r="CI39" s="77">
        <f>CONCATENATE(Général!CJ$3,Général!CJ41)</f>
      </c>
      <c r="CJ39" s="77">
        <f>CONCATENATE(Général!CK$3,Général!CK41)</f>
      </c>
      <c r="CK39" s="77">
        <f>CONCATENATE(Général!CL$3,Général!CL41)</f>
      </c>
      <c r="CL39" s="77">
        <f>CONCATENATE(Général!CM$3,Général!CM41)</f>
      </c>
      <c r="CM39" s="77">
        <f>CONCATENATE(Général!CN$3,Général!CN41)</f>
      </c>
      <c r="CN39" s="77">
        <f>CONCATENATE(Général!CO$3,Général!CO41)</f>
      </c>
      <c r="CO39" s="77">
        <f>CONCATENATE(Général!CP$3,Général!CP41)</f>
      </c>
      <c r="CP39" s="77">
        <f>CONCATENATE(Général!CQ$3,Général!CQ41)</f>
      </c>
      <c r="CQ39" s="77">
        <f>CONCATENATE(Général!CR$3,Général!CR41)</f>
      </c>
      <c r="CR39" s="77">
        <f>CONCATENATE(Général!CS$3,Général!CS41)</f>
      </c>
      <c r="CS39" s="77">
        <f>CONCATENATE(Général!CT$3,Général!CT41)</f>
      </c>
      <c r="CT39" s="77">
        <f>CONCATENATE(Général!CU$3,Général!CU41)</f>
      </c>
      <c r="CU39" s="77">
        <f>CONCATENATE(Général!CV$3,Général!CV41)</f>
      </c>
      <c r="CV39" s="77">
        <f>CONCATENATE(Général!CW$3,Général!CW41)</f>
      </c>
      <c r="CW39" s="77">
        <f>CONCATENATE(Général!CX$3,Général!CX41)</f>
      </c>
      <c r="CY39" s="69">
        <f t="shared" si="12"/>
        <v>0</v>
      </c>
      <c r="CZ39" s="69">
        <f t="shared" si="12"/>
        <v>0</v>
      </c>
      <c r="DA39" s="69">
        <f t="shared" si="12"/>
        <v>0</v>
      </c>
      <c r="DB39" s="69">
        <f t="shared" si="12"/>
        <v>0</v>
      </c>
      <c r="DC39" s="69">
        <f t="shared" si="12"/>
        <v>0</v>
      </c>
      <c r="DD39" s="69">
        <v>2</v>
      </c>
      <c r="DE39" s="69">
        <f t="shared" si="1"/>
        <v>0</v>
      </c>
      <c r="DF39" s="78">
        <f>IF(DE39=0,"",HLOOKUP(DE39,CY39:DC$40,DD39,FALSE))</f>
      </c>
      <c r="DG39" s="69">
        <f t="shared" si="37"/>
        <v>0</v>
      </c>
      <c r="DH39" s="69">
        <f t="shared" si="37"/>
        <v>0</v>
      </c>
      <c r="DI39" s="69">
        <f t="shared" si="37"/>
        <v>0</v>
      </c>
      <c r="DJ39" s="69">
        <f t="shared" si="37"/>
        <v>0</v>
      </c>
      <c r="DK39" s="69">
        <f t="shared" si="37"/>
        <v>0</v>
      </c>
      <c r="DL39" s="69">
        <v>2</v>
      </c>
      <c r="DM39" s="69">
        <f t="shared" si="3"/>
        <v>0</v>
      </c>
      <c r="DN39" s="78">
        <f>IF(DM39=0,"",HLOOKUP(DM39,DG39:DK$40,DL39,FALSE))</f>
      </c>
      <c r="DO39" s="69">
        <f t="shared" si="38"/>
        <v>0</v>
      </c>
      <c r="DP39" s="69">
        <f t="shared" si="38"/>
        <v>0</v>
      </c>
      <c r="DQ39" s="69">
        <f t="shared" si="38"/>
        <v>0</v>
      </c>
      <c r="DR39" s="69">
        <f t="shared" si="38"/>
        <v>0</v>
      </c>
      <c r="DS39" s="69">
        <f t="shared" si="38"/>
        <v>0</v>
      </c>
      <c r="DT39" s="69">
        <v>2</v>
      </c>
      <c r="DU39" s="69">
        <f t="shared" si="5"/>
        <v>0</v>
      </c>
      <c r="DV39" s="78">
        <f>IF(DU39=0,"",HLOOKUP(DU39,DO39:DS$40,DT39,FALSE))</f>
      </c>
      <c r="DW39" s="69">
        <f t="shared" si="39"/>
        <v>0</v>
      </c>
      <c r="DX39" s="69">
        <f t="shared" si="39"/>
        <v>0</v>
      </c>
      <c r="DY39" s="69">
        <f t="shared" si="39"/>
        <v>0</v>
      </c>
      <c r="DZ39" s="69">
        <f t="shared" si="39"/>
        <v>0</v>
      </c>
      <c r="EA39" s="69">
        <f t="shared" si="39"/>
        <v>0</v>
      </c>
      <c r="EB39" s="69">
        <v>2</v>
      </c>
      <c r="EC39" s="69">
        <f t="shared" si="7"/>
        <v>0</v>
      </c>
      <c r="ED39" s="78">
        <f>IF(EC39=0,"",HLOOKUP(EC39,DW39:EA$40,EB39,FALSE))</f>
      </c>
      <c r="EE39" s="69">
        <f t="shared" si="40"/>
        <v>0</v>
      </c>
      <c r="EF39" s="69">
        <f t="shared" si="40"/>
        <v>0</v>
      </c>
      <c r="EG39" s="69">
        <f t="shared" si="40"/>
        <v>0</v>
      </c>
      <c r="EH39" s="69">
        <f t="shared" si="40"/>
        <v>0</v>
      </c>
      <c r="EI39" s="69">
        <f t="shared" si="40"/>
        <v>0</v>
      </c>
      <c r="EJ39" s="69">
        <v>2</v>
      </c>
      <c r="EK39" s="69">
        <f t="shared" si="9"/>
        <v>0</v>
      </c>
      <c r="EL39" s="78">
        <f>IF(EK39=0,"",HLOOKUP(EK39,EE39:EI$40,EJ39,FALSE))</f>
      </c>
      <c r="EM39" s="69">
        <f t="shared" si="41"/>
        <v>0</v>
      </c>
      <c r="EN39" s="69">
        <f t="shared" si="41"/>
        <v>0</v>
      </c>
      <c r="EO39" s="69">
        <f t="shared" si="41"/>
        <v>0</v>
      </c>
      <c r="EP39" s="69">
        <f t="shared" si="41"/>
        <v>0</v>
      </c>
      <c r="EQ39" s="69">
        <f t="shared" si="41"/>
        <v>0</v>
      </c>
      <c r="ER39" s="69">
        <v>2</v>
      </c>
      <c r="ES39" s="69">
        <f t="shared" si="22"/>
        <v>0</v>
      </c>
      <c r="ET39" s="78">
        <f>IF(ES39=0,"",HLOOKUP(ES39,EM39:EQ$40,ER39,FALSE))</f>
      </c>
      <c r="EU39" s="69">
        <f t="shared" si="42"/>
        <v>0</v>
      </c>
      <c r="EV39" s="69">
        <f t="shared" si="42"/>
        <v>0</v>
      </c>
      <c r="EW39" s="69">
        <f t="shared" si="42"/>
        <v>0</v>
      </c>
      <c r="EX39" s="69">
        <f t="shared" si="42"/>
        <v>0</v>
      </c>
      <c r="EY39" s="69">
        <f t="shared" si="42"/>
        <v>0</v>
      </c>
      <c r="EZ39" s="69">
        <v>2</v>
      </c>
      <c r="FA39" s="69">
        <f t="shared" si="23"/>
        <v>0</v>
      </c>
      <c r="FB39" s="78">
        <f>IF(FA39=0,"",HLOOKUP(FA39,EU39:EY$40,EZ39,FALSE))</f>
      </c>
      <c r="FC39" s="69">
        <f>COUNTIF(Général!$C41:$CX41,FC$1)</f>
        <v>0</v>
      </c>
      <c r="FD39" s="69">
        <f>COUNTIF(Général!$C41:$CX41,FD$1)</f>
        <v>0</v>
      </c>
      <c r="FE39" s="69">
        <f>COUNTIF(Général!$C41:$CX41,FE$1)</f>
        <v>0</v>
      </c>
      <c r="FF39" s="69">
        <f>COUNTIF(Général!$C41:$CX41,FF$1)</f>
        <v>0</v>
      </c>
      <c r="FG39" s="69">
        <f>COUNTIF(Général!$C41:$CX41,FG$1)</f>
        <v>0</v>
      </c>
      <c r="FH39" s="69">
        <v>2</v>
      </c>
      <c r="FI39" s="69">
        <f t="shared" si="24"/>
        <v>0</v>
      </c>
      <c r="FJ39" s="119">
        <f>IF(FI39&lt;1,"",HLOOKUP(FI39,FC39:FG$40,FH39,FALSE))</f>
      </c>
      <c r="FK39" s="117">
        <f t="shared" si="13"/>
        <v>5</v>
      </c>
      <c r="FL39" s="79" t="str">
        <f t="shared" si="14"/>
        <v>Non concerné</v>
      </c>
      <c r="FM39" s="117" t="str">
        <f t="shared" si="15"/>
        <v>1</v>
      </c>
      <c r="FN39" s="117" t="str">
        <f t="shared" si="16"/>
        <v>10</v>
      </c>
      <c r="FO39" s="117" t="str">
        <f t="shared" si="17"/>
        <v>100</v>
      </c>
      <c r="FP39" s="117" t="str">
        <f t="shared" si="18"/>
        <v>1000</v>
      </c>
      <c r="FQ39" s="117" t="str">
        <f t="shared" si="19"/>
        <v>10000</v>
      </c>
      <c r="FR39" s="117">
        <f t="shared" si="20"/>
        <v>2222.2</v>
      </c>
      <c r="FS39" s="85" t="str">
        <f t="shared" si="21"/>
        <v>Non concerné</v>
      </c>
    </row>
    <row r="40" spans="103:163" ht="15">
      <c r="CY40" s="84" t="s">
        <v>28</v>
      </c>
      <c r="CZ40" s="84" t="s">
        <v>32</v>
      </c>
      <c r="DA40" s="84" t="s">
        <v>31</v>
      </c>
      <c r="DB40" s="84" t="s">
        <v>29</v>
      </c>
      <c r="DC40" s="84" t="s">
        <v>30</v>
      </c>
      <c r="DG40" s="84" t="s">
        <v>28</v>
      </c>
      <c r="DH40" s="84" t="s">
        <v>32</v>
      </c>
      <c r="DI40" s="84" t="s">
        <v>31</v>
      </c>
      <c r="DJ40" s="84" t="s">
        <v>29</v>
      </c>
      <c r="DK40" s="84" t="s">
        <v>30</v>
      </c>
      <c r="DO40" s="84" t="s">
        <v>28</v>
      </c>
      <c r="DP40" s="84" t="s">
        <v>32</v>
      </c>
      <c r="DQ40" s="84" t="s">
        <v>31</v>
      </c>
      <c r="DR40" s="84" t="s">
        <v>29</v>
      </c>
      <c r="DS40" s="84" t="s">
        <v>30</v>
      </c>
      <c r="DW40" s="84" t="s">
        <v>28</v>
      </c>
      <c r="DX40" s="84" t="s">
        <v>32</v>
      </c>
      <c r="DY40" s="84" t="s">
        <v>31</v>
      </c>
      <c r="DZ40" s="84" t="s">
        <v>29</v>
      </c>
      <c r="EA40" s="84" t="s">
        <v>30</v>
      </c>
      <c r="EE40" s="84" t="s">
        <v>28</v>
      </c>
      <c r="EF40" s="84" t="s">
        <v>32</v>
      </c>
      <c r="EG40" s="84" t="s">
        <v>31</v>
      </c>
      <c r="EH40" s="84" t="s">
        <v>29</v>
      </c>
      <c r="EI40" s="84" t="s">
        <v>30</v>
      </c>
      <c r="EM40" s="84" t="s">
        <v>28</v>
      </c>
      <c r="EN40" s="84" t="s">
        <v>32</v>
      </c>
      <c r="EO40" s="84" t="s">
        <v>31</v>
      </c>
      <c r="EP40" s="84" t="s">
        <v>29</v>
      </c>
      <c r="EQ40" s="84" t="s">
        <v>30</v>
      </c>
      <c r="EU40" s="84" t="s">
        <v>28</v>
      </c>
      <c r="EV40" s="84" t="s">
        <v>32</v>
      </c>
      <c r="EW40" s="84" t="s">
        <v>31</v>
      </c>
      <c r="EX40" s="84" t="s">
        <v>29</v>
      </c>
      <c r="EY40" s="84" t="s">
        <v>30</v>
      </c>
      <c r="FC40" s="84" t="s">
        <v>28</v>
      </c>
      <c r="FD40" s="84" t="s">
        <v>32</v>
      </c>
      <c r="FE40" s="84" t="s">
        <v>31</v>
      </c>
      <c r="FF40" s="84" t="s">
        <v>29</v>
      </c>
      <c r="FG40" s="84" t="s">
        <v>30</v>
      </c>
    </row>
    <row r="41" spans="159:163" ht="15">
      <c r="FC41" s="69">
        <v>1</v>
      </c>
      <c r="FD41" s="69">
        <v>2</v>
      </c>
      <c r="FE41" s="69">
        <v>3</v>
      </c>
      <c r="FF41" s="69">
        <v>4</v>
      </c>
      <c r="FG41" s="69">
        <v>5</v>
      </c>
    </row>
  </sheetData>
  <sheetProtection selectLockedCells="1"/>
  <conditionalFormatting sqref="FC2:FG39">
    <cfRule type="expression" priority="3" dxfId="23">
      <formula>IF(FC2=$FI2,FALSE,TRUE)</formula>
    </cfRule>
  </conditionalFormatting>
  <conditionalFormatting sqref="FM2:FQ39">
    <cfRule type="containsErrors" priority="2" dxfId="24">
      <formula>ISERROR(FM2)</formula>
    </cfRule>
  </conditionalFormatting>
  <conditionalFormatting sqref="FJ2:FJ39">
    <cfRule type="expression" priority="1" dxfId="25">
      <formula>IF(FJ2=FL2,FALSE,TRUE)</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23"/>
  <sheetViews>
    <sheetView zoomScalePageLayoutView="0" workbookViewId="0" topLeftCell="B1">
      <selection activeCell="B6" sqref="B6"/>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spans="2:4" ht="22.5" customHeight="1">
      <c r="B1" s="92" t="s">
        <v>136</v>
      </c>
      <c r="C1" s="145">
        <f>Résultats!V4</f>
        <v>0</v>
      </c>
      <c r="D1" s="146"/>
    </row>
    <row r="2" spans="2:4" ht="31.5">
      <c r="B2" s="21" t="s">
        <v>27</v>
      </c>
      <c r="C2" s="3" t="s">
        <v>0</v>
      </c>
      <c r="D2" s="3" t="s">
        <v>36</v>
      </c>
    </row>
    <row r="3" spans="1:4" s="7" customFormat="1" ht="27" customHeight="1">
      <c r="A3" s="22">
        <v>1</v>
      </c>
      <c r="B3" s="6" t="s">
        <v>35</v>
      </c>
      <c r="C3" s="91">
        <f>IF($C$1="TOUTES","Moyenne"!FL2,(IF($C$1="Clients","Moyenne"!DF2,(IF($C$1="Fournisseurs","Moyenne"!DN2,(IF($C$1="Collaborateurs/salariés","Moyenne"!ED2,(IF($C$1="Prestataires","Moyenne"!EL2,(IF($C$1="Actionnaires","Moyenne"!ET2,(IF($C$1="Autre","Moyenne"!FB2,(IF($C$1="Collectivités/organismes locaux","Moyenne"!DV2,"")))))))))))))))</f>
      </c>
      <c r="D3" s="91">
        <f>IF($C$1="TOUTES","Moyenne"!FL21,(IF($C$1="Clients","Moyenne"!DF21,(IF($C$1="Fournisseurs","Moyenne"!DN21,(IF($C$1="Collaborateurs/salariés","Moyenne"!ED21,(IF($C$1="Prestataires","Moyenne"!EL21,(IF($C$1="Actionnaires","Moyenne"!ET21,(IF($C$1="Autre","Moyenne"!FB21,(IF($C$1="Collectivités/organismes locaux","Moyenne"!DV21,"")))))))))))))))</f>
      </c>
    </row>
    <row r="4" spans="1:4" s="7" customFormat="1" ht="27" customHeight="1">
      <c r="A4" s="22">
        <v>2</v>
      </c>
      <c r="B4" s="23" t="s">
        <v>37</v>
      </c>
      <c r="C4" s="93">
        <f>IF($C$1="TOUTES","Moyenne"!FL3,(IF($C$1="Clients","Moyenne"!DF3,(IF($C$1="Fournisseurs","Moyenne"!DN3,(IF($C$1="Collaborateurs/salariés","Moyenne"!ED3,(IF($C$1="Prestataires","Moyenne"!EL3,(IF($C$1="Actionnaires","Moyenne"!ET3,(IF($C$1="Autre","Moyenne"!FB3,(IF($C$1="Collectivités/organismes locaux","Moyenne"!DV3,"")))))))))))))))</f>
      </c>
      <c r="D4" s="93">
        <f>IF($C$1="TOUTES","Moyenne"!FL22,(IF($C$1="Clients","Moyenne"!DF22,(IF($C$1="Fournisseurs","Moyenne"!DN22,(IF($C$1="Collaborateurs/salariés","Moyenne"!ED22,(IF($C$1="Prestataires","Moyenne"!EL22,(IF($C$1="Actionnaires","Moyenne"!ET22,(IF($C$1="Autre","Moyenne"!FB22,(IF($C$1="Collectivités/organismes locaux","Moyenne"!DV22,"")))))))))))))))</f>
      </c>
    </row>
    <row r="5" spans="1:4" s="7" customFormat="1" ht="27" customHeight="1">
      <c r="A5" s="22">
        <v>3</v>
      </c>
      <c r="B5" s="6" t="s">
        <v>38</v>
      </c>
      <c r="C5" s="91">
        <f>IF($C$1="TOUTES","Moyenne"!FL4,(IF($C$1="Clients","Moyenne"!DF4,(IF($C$1="Fournisseurs","Moyenne"!DN4,(IF($C$1="Collaborateurs/salariés","Moyenne"!ED4,(IF($C$1="Prestataires","Moyenne"!EL4,(IF($C$1="Actionnaires","Moyenne"!ET4,(IF($C$1="Autre","Moyenne"!FB4,(IF($C$1="Collectivités/organismes locaux","Moyenne"!DV4,"")))))))))))))))</f>
      </c>
      <c r="D5" s="91">
        <f>IF($C$1="TOUTES","Moyenne"!FL23,(IF($C$1="Clients","Moyenne"!DF23,(IF($C$1="Fournisseurs","Moyenne"!DN23,(IF($C$1="Collaborateurs/salariés","Moyenne"!ED23,(IF($C$1="Prestataires","Moyenne"!EL23,(IF($C$1="Actionnaires","Moyenne"!ET23,(IF($C$1="Autre","Moyenne"!FB23,(IF($C$1="Collectivités/organismes locaux","Moyenne"!DV23,"")))))))))))))))</f>
      </c>
    </row>
    <row r="6" spans="1:4" s="7" customFormat="1" ht="27" customHeight="1">
      <c r="A6" s="22">
        <v>4</v>
      </c>
      <c r="B6" s="23" t="s">
        <v>39</v>
      </c>
      <c r="C6" s="93">
        <f>IF($C$1="TOUTES","Moyenne"!FL5,(IF($C$1="Clients","Moyenne"!DF5,(IF($C$1="Fournisseurs","Moyenne"!DN5,(IF($C$1="Collaborateurs/salariés","Moyenne"!ED5,(IF($C$1="Prestataires","Moyenne"!EL5,(IF($C$1="Actionnaires","Moyenne"!ET5,(IF($C$1="Autre","Moyenne"!FB5,(IF($C$1="Collectivités/organismes locaux","Moyenne"!DV5,"")))))))))))))))</f>
      </c>
      <c r="D6" s="93">
        <f>IF($C$1="TOUTES","Moyenne"!FL24,(IF($C$1="Clients","Moyenne"!DF24,(IF($C$1="Fournisseurs","Moyenne"!DN24,(IF($C$1="Collaborateurs/salariés","Moyenne"!ED24,(IF($C$1="Prestataires","Moyenne"!EL24,(IF($C$1="Actionnaires","Moyenne"!ET24,(IF($C$1="Autre","Moyenne"!FB24,(IF($C$1="Collectivités/organismes locaux","Moyenne"!DV24,"")))))))))))))))</f>
      </c>
    </row>
    <row r="7" spans="1:4" s="7" customFormat="1" ht="27" customHeight="1">
      <c r="A7" s="22">
        <v>5</v>
      </c>
      <c r="B7" s="6" t="s">
        <v>40</v>
      </c>
      <c r="C7" s="91">
        <f>IF($C$1="TOUTES","Moyenne"!FL6,(IF($C$1="Clients","Moyenne"!DF6,(IF($C$1="Fournisseurs","Moyenne"!DN6,(IF($C$1="Collaborateurs/salariés","Moyenne"!ED6,(IF($C$1="Prestataires","Moyenne"!EL6,(IF($C$1="Actionnaires","Moyenne"!ET6,(IF($C$1="Autre","Moyenne"!FB6,(IF($C$1="Collectivités/organismes locaux","Moyenne"!DV6,"")))))))))))))))</f>
      </c>
      <c r="D7" s="91">
        <f>IF($C$1="TOUTES","Moyenne"!FL25,(IF($C$1="Clients","Moyenne"!DF25,(IF($C$1="Fournisseurs","Moyenne"!DN25,(IF($C$1="Collaborateurs/salariés","Moyenne"!ED25,(IF($C$1="Prestataires","Moyenne"!EL25,(IF($C$1="Actionnaires","Moyenne"!ET25,(IF($C$1="Autre","Moyenne"!FB25,(IF($C$1="Collectivités/organismes locaux","Moyenne"!DV25,"")))))))))))))))</f>
      </c>
    </row>
    <row r="8" spans="1:4" s="7" customFormat="1" ht="27" customHeight="1">
      <c r="A8" s="22">
        <v>6</v>
      </c>
      <c r="B8" s="23" t="s">
        <v>41</v>
      </c>
      <c r="C8" s="93">
        <f>IF($C$1="TOUTES","Moyenne"!FL7,(IF($C$1="Clients","Moyenne"!DF7,(IF($C$1="Fournisseurs","Moyenne"!DN7,(IF($C$1="Collaborateurs/salariés","Moyenne"!ED7,(IF($C$1="Prestataires","Moyenne"!EL7,(IF($C$1="Actionnaires","Moyenne"!ET7,(IF($C$1="Autre","Moyenne"!FB7,(IF($C$1="Collectivités/organismes locaux","Moyenne"!DV7,"")))))))))))))))</f>
      </c>
      <c r="D8" s="93">
        <f>IF($C$1="TOUTES","Moyenne"!FL26,(IF($C$1="Clients","Moyenne"!DF26,(IF($C$1="Fournisseurs","Moyenne"!DN26,(IF($C$1="Collaborateurs/salariés","Moyenne"!ED26,(IF($C$1="Prestataires","Moyenne"!EL26,(IF($C$1="Actionnaires","Moyenne"!ET26,(IF($C$1="Autre","Moyenne"!FB26,(IF($C$1="Collectivités/organismes locaux","Moyenne"!DV26,"")))))))))))))))</f>
      </c>
    </row>
    <row r="9" spans="1:4" s="7" customFormat="1" ht="27" customHeight="1">
      <c r="A9" s="22">
        <v>7</v>
      </c>
      <c r="B9" s="6" t="s">
        <v>42</v>
      </c>
      <c r="C9" s="91">
        <f>IF($C$1="TOUTES","Moyenne"!FL8,(IF($C$1="Clients","Moyenne"!DF8,(IF($C$1="Fournisseurs","Moyenne"!DN8,(IF($C$1="Collaborateurs/salariés","Moyenne"!ED8,(IF($C$1="Prestataires","Moyenne"!EL8,(IF($C$1="Actionnaires","Moyenne"!ET8,(IF($C$1="Autre","Moyenne"!FB8,(IF($C$1="Collectivités/organismes locaux","Moyenne"!DV8,"")))))))))))))))</f>
      </c>
      <c r="D9" s="91">
        <f>IF($C$1="TOUTES","Moyenne"!FL27,(IF($C$1="Clients","Moyenne"!DF27,(IF($C$1="Fournisseurs","Moyenne"!DN27,(IF($C$1="Collaborateurs/salariés","Moyenne"!ED27,(IF($C$1="Prestataires","Moyenne"!EL27,(IF($C$1="Actionnaires","Moyenne"!ET27,(IF($C$1="Autre","Moyenne"!FB27,(IF($C$1="Collectivités/organismes locaux","Moyenne"!DV27,"")))))))))))))))</f>
      </c>
    </row>
    <row r="10" spans="1:4" s="7" customFormat="1" ht="27" customHeight="1">
      <c r="A10" s="22">
        <v>8</v>
      </c>
      <c r="B10" s="23" t="s">
        <v>43</v>
      </c>
      <c r="C10" s="93">
        <f>IF($C$1="TOUTES","Moyenne"!FL9,(IF($C$1="Clients","Moyenne"!DF9,(IF($C$1="Fournisseurs","Moyenne"!DN9,(IF($C$1="Collaborateurs/salariés","Moyenne"!ED9,(IF($C$1="Prestataires","Moyenne"!EL9,(IF($C$1="Actionnaires","Moyenne"!ET9,(IF($C$1="Autre","Moyenne"!FB9,(IF($C$1="Collectivités/organismes locaux","Moyenne"!DV9,"")))))))))))))))</f>
      </c>
      <c r="D10" s="93">
        <f>IF($C$1="TOUTES","Moyenne"!FL28,(IF($C$1="Clients","Moyenne"!DF28,(IF($C$1="Fournisseurs","Moyenne"!DN28,(IF($C$1="Collaborateurs/salariés","Moyenne"!ED28,(IF($C$1="Prestataires","Moyenne"!EL28,(IF($C$1="Actionnaires","Moyenne"!ET28,(IF($C$1="Autre","Moyenne"!FB28,(IF($C$1="Collectivités/organismes locaux","Moyenne"!DV28,"")))))))))))))))</f>
      </c>
    </row>
    <row r="11" spans="1:4" s="7" customFormat="1" ht="27" customHeight="1">
      <c r="A11" s="22">
        <v>9</v>
      </c>
      <c r="B11" s="6" t="s">
        <v>44</v>
      </c>
      <c r="C11" s="91">
        <f>IF($C$1="TOUTES","Moyenne"!FL10,(IF($C$1="Clients","Moyenne"!DF10,(IF($C$1="Fournisseurs","Moyenne"!DN10,(IF($C$1="Collaborateurs/salariés","Moyenne"!ED10,(IF($C$1="Prestataires","Moyenne"!EL10,(IF($C$1="Actionnaires","Moyenne"!ET10,(IF($C$1="Autre","Moyenne"!FB10,(IF($C$1="Collectivités/organismes locaux","Moyenne"!DV10,"")))))))))))))))</f>
      </c>
      <c r="D11" s="91">
        <f>IF($C$1="TOUTES","Moyenne"!FL29,(IF($C$1="Clients","Moyenne"!DF29,(IF($C$1="Fournisseurs","Moyenne"!DN29,(IF($C$1="Collaborateurs/salariés","Moyenne"!ED29,(IF($C$1="Prestataires","Moyenne"!EL29,(IF($C$1="Actionnaires","Moyenne"!ET29,(IF($C$1="Autre","Moyenne"!FB29,(IF($C$1="Collectivités/organismes locaux","Moyenne"!DV29,"")))))))))))))))</f>
      </c>
    </row>
    <row r="12" spans="1:4" s="7" customFormat="1" ht="27" customHeight="1">
      <c r="A12" s="22">
        <v>10</v>
      </c>
      <c r="B12" s="23" t="s">
        <v>45</v>
      </c>
      <c r="C12" s="93">
        <f>IF($C$1="TOUTES","Moyenne"!FL11,(IF($C$1="Clients","Moyenne"!DF11,(IF($C$1="Fournisseurs","Moyenne"!DN11,(IF($C$1="Collaborateurs/salariés","Moyenne"!ED11,(IF($C$1="Prestataires","Moyenne"!EL11,(IF($C$1="Actionnaires","Moyenne"!ET11,(IF($C$1="Autre","Moyenne"!FB11,(IF($C$1="Collectivités/organismes locaux","Moyenne"!DV11,"")))))))))))))))</f>
      </c>
      <c r="D12" s="93">
        <f>IF($C$1="TOUTES","Moyenne"!FL30,(IF($C$1="Clients","Moyenne"!DF30,(IF($C$1="Fournisseurs","Moyenne"!DN30,(IF($C$1="Collaborateurs/salariés","Moyenne"!ED30,(IF($C$1="Prestataires","Moyenne"!EL30,(IF($C$1="Actionnaires","Moyenne"!ET30,(IF($C$1="Autre","Moyenne"!FB30,(IF($C$1="Collectivités/organismes locaux","Moyenne"!DV30,"")))))))))))))))</f>
      </c>
    </row>
    <row r="13" spans="1:4" s="7" customFormat="1" ht="27" customHeight="1">
      <c r="A13" s="22">
        <v>11</v>
      </c>
      <c r="B13" s="6" t="s">
        <v>46</v>
      </c>
      <c r="C13" s="91">
        <f>IF($C$1="TOUTES","Moyenne"!FL12,(IF($C$1="Clients","Moyenne"!DF12,(IF($C$1="Fournisseurs","Moyenne"!DN12,(IF($C$1="Collaborateurs/salariés","Moyenne"!ED12,(IF($C$1="Prestataires","Moyenne"!EL12,(IF($C$1="Actionnaires","Moyenne"!ET12,(IF($C$1="Autre","Moyenne"!FB12,(IF($C$1="Collectivités/organismes locaux","Moyenne"!DV12,"")))))))))))))))</f>
      </c>
      <c r="D13" s="91">
        <f>IF($C$1="TOUTES","Moyenne"!FL31,(IF($C$1="Clients","Moyenne"!DF31,(IF($C$1="Fournisseurs","Moyenne"!DN31,(IF($C$1="Collaborateurs/salariés","Moyenne"!ED31,(IF($C$1="Prestataires","Moyenne"!EL31,(IF($C$1="Actionnaires","Moyenne"!ET31,(IF($C$1="Autre","Moyenne"!FB31,(IF($C$1="Collectivités/organismes locaux","Moyenne"!DV31,"")))))))))))))))</f>
      </c>
    </row>
    <row r="14" spans="1:4" s="7" customFormat="1" ht="27" customHeight="1">
      <c r="A14" s="22">
        <v>12</v>
      </c>
      <c r="B14" s="23" t="s">
        <v>49</v>
      </c>
      <c r="C14" s="93">
        <f>IF($C$1="TOUTES","Moyenne"!FL13,(IF($C$1="Clients","Moyenne"!DF13,(IF($C$1="Fournisseurs","Moyenne"!DN13,(IF($C$1="Collaborateurs/salariés","Moyenne"!ED13,(IF($C$1="Prestataires","Moyenne"!EL13,(IF($C$1="Actionnaires","Moyenne"!ET13,(IF($C$1="Autre","Moyenne"!FB13,(IF($C$1="Collectivités/organismes locaux","Moyenne"!DV13,"")))))))))))))))</f>
      </c>
      <c r="D14" s="93">
        <f>IF($C$1="TOUTES","Moyenne"!FL32,(IF($C$1="Clients","Moyenne"!DF32,(IF($C$1="Fournisseurs","Moyenne"!DN32,(IF($C$1="Collaborateurs/salariés","Moyenne"!ED32,(IF($C$1="Prestataires","Moyenne"!EL32,(IF($C$1="Actionnaires","Moyenne"!ET32,(IF($C$1="Autre","Moyenne"!FB32,(IF($C$1="Collectivités/organismes locaux","Moyenne"!DV32,"")))))))))))))))</f>
      </c>
    </row>
    <row r="15" spans="1:4" s="7" customFormat="1" ht="27" customHeight="1">
      <c r="A15" s="22">
        <v>13</v>
      </c>
      <c r="B15" s="6" t="s">
        <v>48</v>
      </c>
      <c r="C15" s="91">
        <f>IF($C$1="TOUTES","Moyenne"!FL14,(IF($C$1="Clients","Moyenne"!DF14,(IF($C$1="Fournisseurs","Moyenne"!DN14,(IF($C$1="Collaborateurs/salariés","Moyenne"!ED14,(IF($C$1="Prestataires","Moyenne"!EL14,(IF($C$1="Actionnaires","Moyenne"!ET14,(IF($C$1="Autre","Moyenne"!FB14,(IF($C$1="Collectivités/organismes locaux","Moyenne"!DV14,"")))))))))))))))</f>
      </c>
      <c r="D15" s="91">
        <f>IF($C$1="TOUTES","Moyenne"!FL33,(IF($C$1="Clients","Moyenne"!DF33,(IF($C$1="Fournisseurs","Moyenne"!DN33,(IF($C$1="Collaborateurs/salariés","Moyenne"!ED33,(IF($C$1="Prestataires","Moyenne"!EL33,(IF($C$1="Actionnaires","Moyenne"!ET33,(IF($C$1="Autre","Moyenne"!FB33,(IF($C$1="Collectivités/organismes locaux","Moyenne"!DV33,"")))))))))))))))</f>
      </c>
    </row>
    <row r="16" spans="1:4" s="7" customFormat="1" ht="27" customHeight="1">
      <c r="A16" s="22">
        <v>14</v>
      </c>
      <c r="B16" s="23" t="s">
        <v>47</v>
      </c>
      <c r="C16" s="93">
        <f>IF($C$1="TOUTES","Moyenne"!FL15,(IF($C$1="Clients","Moyenne"!DF15,(IF($C$1="Fournisseurs","Moyenne"!DN15,(IF($C$1="Collaborateurs/salariés","Moyenne"!ED15,(IF($C$1="Prestataires","Moyenne"!EL15,(IF($C$1="Actionnaires","Moyenne"!ET15,(IF($C$1="Autre","Moyenne"!FB15,(IF($C$1="Collectivités/organismes locaux","Moyenne"!DV15,"")))))))))))))))</f>
      </c>
      <c r="D16" s="93">
        <f>IF($C$1="TOUTES","Moyenne"!FL34,(IF($C$1="Clients","Moyenne"!DF34,(IF($C$1="Fournisseurs","Moyenne"!DN34,(IF($C$1="Collaborateurs/salariés","Moyenne"!ED34,(IF($C$1="Prestataires","Moyenne"!EL34,(IF($C$1="Actionnaires","Moyenne"!ET34,(IF($C$1="Autre","Moyenne"!FB34,(IF($C$1="Collectivités/organismes locaux","Moyenne"!DV34,"")))))))))))))))</f>
      </c>
    </row>
    <row r="17" spans="1:4" s="7" customFormat="1" ht="27" customHeight="1">
      <c r="A17" s="22">
        <v>15</v>
      </c>
      <c r="B17" s="6" t="s">
        <v>50</v>
      </c>
      <c r="C17" s="91">
        <f>IF($C$1="TOUTES","Moyenne"!FL16,(IF($C$1="Clients","Moyenne"!DF16,(IF($C$1="Fournisseurs","Moyenne"!DN16,(IF($C$1="Collaborateurs/salariés","Moyenne"!ED16,(IF($C$1="Prestataires","Moyenne"!EL16,(IF($C$1="Actionnaires","Moyenne"!ET16,(IF($C$1="Autre","Moyenne"!FB16,(IF($C$1="Collectivités/organismes locaux","Moyenne"!DV16,"")))))))))))))))</f>
      </c>
      <c r="D17" s="91">
        <f>IF($C$1="TOUTES","Moyenne"!FL35,(IF($C$1="Clients","Moyenne"!DF35,(IF($C$1="Fournisseurs","Moyenne"!DN35,(IF($C$1="Collaborateurs/salariés","Moyenne"!ED35,(IF($C$1="Prestataires","Moyenne"!EL35,(IF($C$1="Actionnaires","Moyenne"!ET35,(IF($C$1="Autre","Moyenne"!FB35,(IF($C$1="Collectivités/organismes locaux","Moyenne"!DV35,"")))))))))))))))</f>
      </c>
    </row>
    <row r="18" spans="1:4" s="7" customFormat="1" ht="27" customHeight="1">
      <c r="A18" s="22">
        <v>16</v>
      </c>
      <c r="B18" s="23" t="s">
        <v>51</v>
      </c>
      <c r="C18" s="93">
        <f>IF($C$1="TOUTES","Moyenne"!FL17,(IF($C$1="Clients","Moyenne"!DF17,(IF($C$1="Fournisseurs","Moyenne"!DN17,(IF($C$1="Collaborateurs/salariés","Moyenne"!ED17,(IF($C$1="Prestataires","Moyenne"!EL17,(IF($C$1="Actionnaires","Moyenne"!ET17,(IF($C$1="Autre","Moyenne"!FB17,(IF($C$1="Collectivités/organismes locaux","Moyenne"!DV17,"")))))))))))))))</f>
      </c>
      <c r="D18" s="93">
        <f>IF($C$1="TOUTES","Moyenne"!FL36,(IF($C$1="Clients","Moyenne"!DF36,(IF($C$1="Fournisseurs","Moyenne"!DN36,(IF($C$1="Collaborateurs/salariés","Moyenne"!ED36,(IF($C$1="Prestataires","Moyenne"!EL36,(IF($C$1="Actionnaires","Moyenne"!ET36,(IF($C$1="Autre","Moyenne"!FB36,(IF($C$1="Collectivités/organismes locaux","Moyenne"!DV36,"")))))))))))))))</f>
      </c>
    </row>
    <row r="19" spans="1:4" s="7" customFormat="1" ht="27" customHeight="1">
      <c r="A19" s="22">
        <v>17</v>
      </c>
      <c r="B19" s="6" t="s">
        <v>52</v>
      </c>
      <c r="C19" s="91">
        <f>IF($C$1="TOUTES","Moyenne"!FL18,(IF($C$1="Clients","Moyenne"!DF18,(IF($C$1="Fournisseurs","Moyenne"!DN18,(IF($C$1="Collaborateurs/salariés","Moyenne"!ED18,(IF($C$1="Prestataires","Moyenne"!EL18,(IF($C$1="Actionnaires","Moyenne"!ET18,(IF($C$1="Autre","Moyenne"!FB18,(IF($C$1="Collectivités/organismes locaux","Moyenne"!DV18,"")))))))))))))))</f>
      </c>
      <c r="D19" s="91">
        <f>IF($C$1="TOUTES","Moyenne"!FL37,(IF($C$1="Clients","Moyenne"!DF37,(IF($C$1="Fournisseurs","Moyenne"!DN37,(IF($C$1="Collaborateurs/salariés","Moyenne"!ED37,(IF($C$1="Prestataires","Moyenne"!EL37,(IF($C$1="Actionnaires","Moyenne"!ET37,(IF($C$1="Autre","Moyenne"!FB37,(IF($C$1="Collectivités/organismes locaux","Moyenne"!DV37,"")))))))))))))))</f>
      </c>
    </row>
    <row r="20" spans="1:4" s="7" customFormat="1" ht="27" customHeight="1">
      <c r="A20" s="22">
        <v>18</v>
      </c>
      <c r="B20" s="23" t="s">
        <v>53</v>
      </c>
      <c r="C20" s="93">
        <f>IF($C$1="TOUTES","Moyenne"!FL19,(IF($C$1="Clients","Moyenne"!DF19,(IF($C$1="Fournisseurs","Moyenne"!DN19,(IF($C$1="Collaborateurs/salariés","Moyenne"!ED19,(IF($C$1="Prestataires","Moyenne"!EL19,(IF($C$1="Actionnaires","Moyenne"!ET19,(IF($C$1="Autre","Moyenne"!FB19,(IF($C$1="Collectivités/organismes locaux","Moyenne"!DV19,"")))))))))))))))</f>
      </c>
      <c r="D20" s="93">
        <f>IF($C$1="TOUTES","Moyenne"!FL38,(IF($C$1="Clients","Moyenne"!DF38,(IF($C$1="Fournisseurs","Moyenne"!DN38,(IF($C$1="Collaborateurs/salariés","Moyenne"!ED38,(IF($C$1="Prestataires","Moyenne"!EL38,(IF($C$1="Actionnaires","Moyenne"!ET38,(IF($C$1="Autre","Moyenne"!FB38,(IF($C$1="Collectivités/organismes locaux","Moyenne"!DV38,"")))))))))))))))</f>
      </c>
    </row>
    <row r="21" spans="1:4" s="7" customFormat="1" ht="27" customHeight="1">
      <c r="A21" s="22">
        <v>19</v>
      </c>
      <c r="B21" s="6" t="s">
        <v>54</v>
      </c>
      <c r="C21" s="91">
        <f>IF($C$1="TOUTES","Moyenne"!FL20,(IF($C$1="Clients","Moyenne"!DF20,(IF($C$1="Fournisseurs","Moyenne"!DN20,(IF($C$1="Collaborateurs/salariés","Moyenne"!ED20,(IF($C$1="Prestataires","Moyenne"!EL20,(IF($C$1="Actionnaires","Moyenne"!ET20,(IF($C$1="Autre","Moyenne"!FB20,(IF($C$1="Collectivités/organismes locaux","Moyenne"!DV20,"")))))))))))))))</f>
      </c>
      <c r="D21" s="91">
        <f>IF($C$1="TOUTES","Moyenne"!FL39,(IF($C$1="Clients","Moyenne"!DF39,(IF($C$1="Fournisseurs","Moyenne"!DN39,(IF($C$1="Collaborateurs/salariés","Moyenne"!ED39,(IF($C$1="Prestataires","Moyenne"!EL39,(IF($C$1="Actionnaires","Moyenne"!ET39,(IF($C$1="Autre","Moyenne"!FB39,(IF($C$1="Collectivités/organismes locaux","Moyenne"!DV39,"")))))))))))))))</f>
      </c>
    </row>
    <row r="22" s="7" customFormat="1" ht="27" customHeight="1">
      <c r="A22" s="22">
        <v>20</v>
      </c>
    </row>
    <row r="23" ht="18.75">
      <c r="C23" s="25">
        <f>COUNTBLANK(C3:C22)+COUNTBLANK(D3:D21)</f>
        <v>39</v>
      </c>
    </row>
  </sheetData>
  <sheetProtection selectLockedCells="1"/>
  <mergeCells count="1">
    <mergeCell ref="C1:D1"/>
  </mergeCells>
  <dataValidations count="1">
    <dataValidation allowBlank="1" showErrorMessage="1" errorTitle="Réponse non valide." error="Merci de selectionnez une réponse." sqref="C3:C21 D3:D22"/>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K21"/>
  <sheetViews>
    <sheetView zoomScalePageLayoutView="0" workbookViewId="0" topLeftCell="A1">
      <selection activeCell="E3" sqref="E3:E21"/>
    </sheetView>
  </sheetViews>
  <sheetFormatPr defaultColWidth="11.421875" defaultRowHeight="15"/>
  <cols>
    <col min="1" max="1" width="7.421875" style="4" customWidth="1"/>
    <col min="2" max="2" width="81.00390625" style="2" customWidth="1"/>
    <col min="3" max="3" width="10.421875" style="2" customWidth="1"/>
    <col min="4" max="4" width="9.421875" style="14" customWidth="1"/>
    <col min="5" max="5" width="5.140625" style="4" customWidth="1"/>
    <col min="6" max="6" width="53.7109375" style="4" customWidth="1"/>
    <col min="7" max="8" width="11.421875" style="10" customWidth="1"/>
    <col min="9" max="9" width="11.421875" style="9" customWidth="1"/>
    <col min="10" max="11" width="11.421875" style="10" customWidth="1"/>
    <col min="12" max="16384" width="11.421875" style="4" customWidth="1"/>
  </cols>
  <sheetData>
    <row r="1" ht="44.25" customHeight="1">
      <c r="B1" s="50" t="s">
        <v>82</v>
      </c>
    </row>
    <row r="2" spans="1:4" ht="40.5" customHeight="1">
      <c r="A2" s="147" t="s">
        <v>7</v>
      </c>
      <c r="B2" s="147"/>
      <c r="D2" s="3" t="s">
        <v>1</v>
      </c>
    </row>
    <row r="3" spans="1:11" s="7" customFormat="1" ht="27" customHeight="1">
      <c r="A3" s="7" t="s">
        <v>8</v>
      </c>
      <c r="B3" s="5" t="s">
        <v>35</v>
      </c>
      <c r="C3" s="2"/>
      <c r="D3" s="15">
        <v>1</v>
      </c>
      <c r="E3" s="1"/>
      <c r="F3" s="11">
        <f>_xlfn.IFERROR(VLOOKUP(E3,$A$3:$B$21,2,FALSE),"")</f>
      </c>
      <c r="G3" s="8">
        <v>1</v>
      </c>
      <c r="H3" s="8"/>
      <c r="J3" s="8"/>
      <c r="K3" s="8"/>
    </row>
    <row r="4" spans="1:11" s="7" customFormat="1" ht="27" customHeight="1">
      <c r="A4" s="7" t="s">
        <v>9</v>
      </c>
      <c r="B4" s="5" t="s">
        <v>37</v>
      </c>
      <c r="C4" s="2"/>
      <c r="D4" s="15">
        <v>2</v>
      </c>
      <c r="E4" s="1"/>
      <c r="F4" s="11">
        <f aca="true" t="shared" si="0" ref="F4:F21">_xlfn.IFERROR(VLOOKUP(E4,$A$3:$B$21,2,FALSE),"")</f>
      </c>
      <c r="G4" s="8">
        <v>2</v>
      </c>
      <c r="H4" s="8"/>
      <c r="J4" s="8"/>
      <c r="K4" s="8"/>
    </row>
    <row r="5" spans="1:11" s="7" customFormat="1" ht="27" customHeight="1">
      <c r="A5" s="7" t="s">
        <v>10</v>
      </c>
      <c r="B5" s="5" t="s">
        <v>38</v>
      </c>
      <c r="C5" s="2"/>
      <c r="D5" s="15">
        <v>3</v>
      </c>
      <c r="E5" s="1"/>
      <c r="F5" s="11">
        <f t="shared" si="0"/>
      </c>
      <c r="G5" s="8">
        <v>3</v>
      </c>
      <c r="H5" s="8"/>
      <c r="J5" s="8"/>
      <c r="K5" s="8"/>
    </row>
    <row r="6" spans="1:11" s="7" customFormat="1" ht="27" customHeight="1">
      <c r="A6" s="7" t="s">
        <v>11</v>
      </c>
      <c r="B6" s="5" t="s">
        <v>39</v>
      </c>
      <c r="C6" s="2"/>
      <c r="D6" s="15">
        <v>4</v>
      </c>
      <c r="E6" s="1"/>
      <c r="F6" s="11">
        <f t="shared" si="0"/>
      </c>
      <c r="G6" s="8">
        <v>4</v>
      </c>
      <c r="H6" s="8"/>
      <c r="J6" s="8"/>
      <c r="K6" s="8"/>
    </row>
    <row r="7" spans="1:11" s="7" customFormat="1" ht="27" customHeight="1">
      <c r="A7" s="7" t="s">
        <v>12</v>
      </c>
      <c r="B7" s="5" t="s">
        <v>40</v>
      </c>
      <c r="C7" s="2"/>
      <c r="D7" s="15">
        <v>5</v>
      </c>
      <c r="E7" s="1"/>
      <c r="F7" s="11">
        <f t="shared" si="0"/>
      </c>
      <c r="G7" s="8">
        <v>5</v>
      </c>
      <c r="H7" s="8"/>
      <c r="J7" s="8"/>
      <c r="K7" s="8"/>
    </row>
    <row r="8" spans="1:11" s="7" customFormat="1" ht="27" customHeight="1">
      <c r="A8" s="7" t="s">
        <v>13</v>
      </c>
      <c r="B8" s="5" t="s">
        <v>41</v>
      </c>
      <c r="C8" s="2"/>
      <c r="D8" s="15">
        <v>6</v>
      </c>
      <c r="E8" s="1"/>
      <c r="F8" s="11">
        <f t="shared" si="0"/>
      </c>
      <c r="G8" s="8">
        <v>6</v>
      </c>
      <c r="H8" s="8"/>
      <c r="J8" s="8"/>
      <c r="K8" s="8"/>
    </row>
    <row r="9" spans="1:11" s="7" customFormat="1" ht="27" customHeight="1">
      <c r="A9" s="7" t="s">
        <v>14</v>
      </c>
      <c r="B9" s="5" t="s">
        <v>42</v>
      </c>
      <c r="C9" s="2"/>
      <c r="D9" s="15">
        <v>7</v>
      </c>
      <c r="E9" s="1"/>
      <c r="F9" s="11">
        <f t="shared" si="0"/>
      </c>
      <c r="G9" s="8">
        <v>7</v>
      </c>
      <c r="H9" s="8"/>
      <c r="J9" s="8"/>
      <c r="K9" s="8"/>
    </row>
    <row r="10" spans="1:11" s="7" customFormat="1" ht="27" customHeight="1">
      <c r="A10" s="7" t="s">
        <v>15</v>
      </c>
      <c r="B10" s="5" t="s">
        <v>43</v>
      </c>
      <c r="C10" s="2"/>
      <c r="D10" s="15">
        <v>8</v>
      </c>
      <c r="E10" s="1"/>
      <c r="F10" s="11">
        <f t="shared" si="0"/>
      </c>
      <c r="G10" s="8">
        <v>8</v>
      </c>
      <c r="H10" s="8"/>
      <c r="J10" s="8"/>
      <c r="K10" s="8"/>
    </row>
    <row r="11" spans="1:11" s="7" customFormat="1" ht="27" customHeight="1">
      <c r="A11" s="7" t="s">
        <v>16</v>
      </c>
      <c r="B11" s="5" t="s">
        <v>44</v>
      </c>
      <c r="C11" s="2"/>
      <c r="D11" s="15">
        <v>9</v>
      </c>
      <c r="E11" s="1"/>
      <c r="F11" s="11">
        <f t="shared" si="0"/>
      </c>
      <c r="G11" s="8">
        <v>9</v>
      </c>
      <c r="H11" s="8"/>
      <c r="J11" s="8"/>
      <c r="K11" s="8"/>
    </row>
    <row r="12" spans="1:11" s="7" customFormat="1" ht="27" customHeight="1">
      <c r="A12" s="7" t="s">
        <v>17</v>
      </c>
      <c r="B12" s="5" t="s">
        <v>45</v>
      </c>
      <c r="C12" s="2"/>
      <c r="D12" s="15">
        <v>10</v>
      </c>
      <c r="E12" s="1"/>
      <c r="F12" s="11">
        <f t="shared" si="0"/>
      </c>
      <c r="G12" s="8">
        <v>10</v>
      </c>
      <c r="H12" s="8"/>
      <c r="J12" s="8"/>
      <c r="K12" s="8"/>
    </row>
    <row r="13" spans="1:11" s="7" customFormat="1" ht="27" customHeight="1">
      <c r="A13" s="7" t="s">
        <v>18</v>
      </c>
      <c r="B13" s="5" t="s">
        <v>46</v>
      </c>
      <c r="C13" s="2"/>
      <c r="D13" s="15">
        <v>11</v>
      </c>
      <c r="E13" s="1"/>
      <c r="F13" s="11">
        <f t="shared" si="0"/>
      </c>
      <c r="G13" s="8">
        <v>11</v>
      </c>
      <c r="H13" s="8"/>
      <c r="J13" s="8"/>
      <c r="K13" s="8"/>
    </row>
    <row r="14" spans="1:11" s="7" customFormat="1" ht="27" customHeight="1">
      <c r="A14" s="7" t="s">
        <v>19</v>
      </c>
      <c r="B14" s="5" t="s">
        <v>49</v>
      </c>
      <c r="C14" s="2"/>
      <c r="D14" s="15">
        <v>12</v>
      </c>
      <c r="E14" s="1"/>
      <c r="F14" s="11">
        <f t="shared" si="0"/>
      </c>
      <c r="G14" s="8">
        <v>12</v>
      </c>
      <c r="H14" s="8"/>
      <c r="J14" s="8"/>
      <c r="K14" s="8"/>
    </row>
    <row r="15" spans="1:11" s="7" customFormat="1" ht="27" customHeight="1">
      <c r="A15" s="7" t="s">
        <v>20</v>
      </c>
      <c r="B15" s="5" t="s">
        <v>48</v>
      </c>
      <c r="C15" s="2"/>
      <c r="D15" s="15">
        <v>13</v>
      </c>
      <c r="E15" s="1"/>
      <c r="F15" s="11">
        <f t="shared" si="0"/>
      </c>
      <c r="G15" s="8">
        <v>13</v>
      </c>
      <c r="H15" s="8"/>
      <c r="J15" s="8"/>
      <c r="K15" s="8"/>
    </row>
    <row r="16" spans="1:11" s="7" customFormat="1" ht="27" customHeight="1">
      <c r="A16" s="7" t="s">
        <v>21</v>
      </c>
      <c r="B16" s="5" t="s">
        <v>47</v>
      </c>
      <c r="C16" s="2"/>
      <c r="D16" s="15">
        <v>14</v>
      </c>
      <c r="E16" s="1"/>
      <c r="F16" s="11">
        <f t="shared" si="0"/>
      </c>
      <c r="G16" s="8">
        <v>14</v>
      </c>
      <c r="H16" s="8"/>
      <c r="J16" s="8"/>
      <c r="K16" s="8"/>
    </row>
    <row r="17" spans="1:11" s="7" customFormat="1" ht="27" customHeight="1">
      <c r="A17" s="7" t="s">
        <v>22</v>
      </c>
      <c r="B17" s="5" t="s">
        <v>50</v>
      </c>
      <c r="C17" s="2"/>
      <c r="D17" s="15">
        <v>15</v>
      </c>
      <c r="E17" s="1"/>
      <c r="F17" s="11">
        <f t="shared" si="0"/>
      </c>
      <c r="G17" s="8">
        <v>15</v>
      </c>
      <c r="H17" s="8"/>
      <c r="J17" s="8"/>
      <c r="K17" s="8"/>
    </row>
    <row r="18" spans="1:11" s="7" customFormat="1" ht="27" customHeight="1">
      <c r="A18" s="7" t="s">
        <v>23</v>
      </c>
      <c r="B18" s="5" t="s">
        <v>51</v>
      </c>
      <c r="C18" s="2"/>
      <c r="D18" s="15">
        <v>16</v>
      </c>
      <c r="E18" s="1"/>
      <c r="F18" s="11">
        <f t="shared" si="0"/>
      </c>
      <c r="G18" s="8">
        <v>16</v>
      </c>
      <c r="H18" s="8"/>
      <c r="J18" s="8"/>
      <c r="K18" s="8"/>
    </row>
    <row r="19" spans="1:11" s="7" customFormat="1" ht="27" customHeight="1">
      <c r="A19" s="7" t="s">
        <v>24</v>
      </c>
      <c r="B19" s="5" t="s">
        <v>52</v>
      </c>
      <c r="C19" s="2"/>
      <c r="D19" s="15">
        <v>17</v>
      </c>
      <c r="E19" s="1"/>
      <c r="F19" s="11">
        <f t="shared" si="0"/>
      </c>
      <c r="G19" s="8">
        <v>17</v>
      </c>
      <c r="H19" s="8"/>
      <c r="J19" s="8"/>
      <c r="K19" s="8"/>
    </row>
    <row r="20" spans="1:11" s="7" customFormat="1" ht="27" customHeight="1">
      <c r="A20" s="7" t="s">
        <v>25</v>
      </c>
      <c r="B20" s="5" t="s">
        <v>53</v>
      </c>
      <c r="C20" s="2"/>
      <c r="D20" s="15">
        <v>18</v>
      </c>
      <c r="E20" s="1"/>
      <c r="F20" s="11">
        <f t="shared" si="0"/>
      </c>
      <c r="G20" s="8">
        <v>18</v>
      </c>
      <c r="H20" s="8"/>
      <c r="J20" s="8"/>
      <c r="K20" s="8"/>
    </row>
    <row r="21" spans="1:11" s="7" customFormat="1" ht="27" customHeight="1">
      <c r="A21" s="7" t="s">
        <v>26</v>
      </c>
      <c r="B21" s="5" t="s">
        <v>54</v>
      </c>
      <c r="C21" s="2"/>
      <c r="D21" s="15">
        <v>19</v>
      </c>
      <c r="E21" s="1"/>
      <c r="F21" s="11">
        <f t="shared" si="0"/>
      </c>
      <c r="G21" s="8">
        <v>19</v>
      </c>
      <c r="H21" s="8"/>
      <c r="J21" s="8"/>
      <c r="K21" s="8"/>
    </row>
  </sheetData>
  <sheetProtection sheet="1" objects="1" scenarios="1" selectLockedCells="1"/>
  <mergeCells count="1">
    <mergeCell ref="A2:B2"/>
  </mergeCells>
  <conditionalFormatting sqref="A3:F21">
    <cfRule type="duplicateValues" priority="7" dxfId="26">
      <formula>AND(COUNTIF($A$3:$F$21,A3)&gt;1,NOT(ISBLANK(A3)))</formula>
    </cfRule>
  </conditionalFormatting>
  <conditionalFormatting sqref="E3:F21">
    <cfRule type="uniqueValues" priority="4" dxfId="27">
      <formula>AND(COUNTIF($E$3:$F$21,E3)=1,NOT(ISBLANK(E3)))</formula>
    </cfRule>
    <cfRule type="containsErrors" priority="8" dxfId="28">
      <formula>ISERROR(E3)</formula>
    </cfRule>
  </conditionalFormatting>
  <conditionalFormatting sqref="E3:E21">
    <cfRule type="duplicateValues" priority="2" dxfId="29">
      <formula>AND(COUNTIF($E$3:$E$21,E3)&gt;1,NOT(ISBLANK(E3)))</formula>
    </cfRule>
    <cfRule type="cellIs" priority="3" dxfId="16" operator="equal">
      <formula>0</formula>
    </cfRule>
  </conditionalFormatting>
  <conditionalFormatting sqref="A2:B2">
    <cfRule type="expression" priority="1" dxfId="30">
      <formula>IF(COUNTA($E$3:$E$21)=19,TRUE,FALSE)</formula>
    </cfRule>
  </conditionalFormatting>
  <dataValidations count="2">
    <dataValidation type="list" allowBlank="1" showInputMessage="1" showErrorMessage="1" sqref="E3:E21">
      <formula1>$A$3:$A$21</formula1>
    </dataValidation>
    <dataValidation allowBlank="1" showErrorMessage="1" errorTitle="Réponse non valide." error="Merci de selectionnez une réponse." sqref="D1:D65536 F1:F65536"/>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dimension ref="A2:V29"/>
  <sheetViews>
    <sheetView zoomScalePageLayoutView="0" workbookViewId="0" topLeftCell="A1">
      <selection activeCell="H4" sqref="H4"/>
    </sheetView>
  </sheetViews>
  <sheetFormatPr defaultColWidth="11.421875" defaultRowHeight="15"/>
  <cols>
    <col min="1" max="1" width="14.140625" style="0" customWidth="1"/>
    <col min="3" max="4" width="7.00390625" style="0" customWidth="1"/>
    <col min="5" max="6" width="6.00390625" style="0" customWidth="1"/>
    <col min="7" max="7" width="9.140625" style="0" customWidth="1"/>
    <col min="8" max="8" width="13.421875" style="0" customWidth="1"/>
    <col min="10" max="10" width="8.421875" style="0" customWidth="1"/>
    <col min="11" max="11" width="7.57421875" style="0" customWidth="1"/>
    <col min="12" max="15" width="7.140625" style="0" customWidth="1"/>
    <col min="16" max="16" width="7.7109375" style="0" customWidth="1"/>
    <col min="18" max="18" width="23.28125" style="0" customWidth="1"/>
  </cols>
  <sheetData>
    <row r="2" spans="1:21" ht="15">
      <c r="A2" s="18" t="s">
        <v>2</v>
      </c>
      <c r="B2" s="17" t="s">
        <v>6</v>
      </c>
      <c r="C2" s="17"/>
      <c r="D2" s="18"/>
      <c r="H2" s="18" t="s">
        <v>2</v>
      </c>
      <c r="I2" s="17" t="s">
        <v>6</v>
      </c>
      <c r="J2" s="17"/>
      <c r="K2" s="18"/>
      <c r="U2" t="s">
        <v>34</v>
      </c>
    </row>
    <row r="3" spans="1:22" ht="15">
      <c r="A3" s="18" t="s">
        <v>4</v>
      </c>
      <c r="B3" s="17" t="s">
        <v>3</v>
      </c>
      <c r="C3" s="17" t="s">
        <v>3</v>
      </c>
      <c r="D3" s="18" t="s">
        <v>2</v>
      </c>
      <c r="G3" s="19" t="s">
        <v>33</v>
      </c>
      <c r="H3" s="18" t="s">
        <v>5</v>
      </c>
      <c r="I3" s="17" t="s">
        <v>3</v>
      </c>
      <c r="J3" s="17" t="s">
        <v>3</v>
      </c>
      <c r="K3" s="18" t="s">
        <v>2</v>
      </c>
      <c r="N3" s="42" t="s">
        <v>76</v>
      </c>
      <c r="O3" s="42"/>
      <c r="P3" s="19" t="s">
        <v>33</v>
      </c>
      <c r="R3" t="s">
        <v>28</v>
      </c>
      <c r="S3">
        <v>19</v>
      </c>
      <c r="U3">
        <v>1</v>
      </c>
      <c r="V3">
        <v>19</v>
      </c>
    </row>
    <row r="4" spans="1:22" ht="15">
      <c r="A4" s="16">
        <f>VLOOKUP(G4,'Parties prenantes'!A:D,3,FALSE)</f>
      </c>
      <c r="B4" t="e">
        <f>VLOOKUP(CONCATENATE("N°",G4),Entreprise!E:G,3,FALSE)</f>
        <v>#N/A</v>
      </c>
      <c r="C4" t="e">
        <f aca="true" t="shared" si="0" ref="C4:C22">VLOOKUP(B4,$U$3:$V$21,2,FALSE)</f>
        <v>#N/A</v>
      </c>
      <c r="D4" t="e">
        <f aca="true" t="shared" si="1" ref="D4:D23">VLOOKUP(A4,$R$3:$S$6,2,FALSE)</f>
        <v>#N/A</v>
      </c>
      <c r="E4" t="e">
        <f>AVERAGE(C4,D4)+(C4/100)</f>
        <v>#N/A</v>
      </c>
      <c r="F4" t="e">
        <f>RANK(E4,$E$4:$E$22)</f>
        <v>#N/A</v>
      </c>
      <c r="G4" s="19">
        <v>1</v>
      </c>
      <c r="H4" s="16">
        <f>VLOOKUP(G4,'Parties prenantes'!A:D,4,FALSE)</f>
      </c>
      <c r="I4" t="e">
        <f>VLOOKUP(CONCATENATE("N°",G4),Entreprise!E:G,3,FALSE)</f>
        <v>#N/A</v>
      </c>
      <c r="J4" t="e">
        <f aca="true" t="shared" si="2" ref="J4:J22">VLOOKUP(I4,$U$3:$V$21,2,FALSE)</f>
        <v>#N/A</v>
      </c>
      <c r="K4" s="33" t="e">
        <f aca="true" t="shared" si="3" ref="K4:K22">VLOOKUP(H4,$R$3:$S$6,2,FALSE)</f>
        <v>#N/A</v>
      </c>
      <c r="L4" t="e">
        <f>AVERAGE(J4,K4)+(C4/100)</f>
        <v>#N/A</v>
      </c>
      <c r="M4" t="e">
        <f>RANK(L4,$L$4:$L$22)</f>
        <v>#N/A</v>
      </c>
      <c r="N4" t="e">
        <f aca="true" t="shared" si="4" ref="N4:N22">RANK(O4,$O$4:$O$22)</f>
        <v>#N/A</v>
      </c>
      <c r="O4" t="e">
        <f>('Synth.'!E4-'Synth.'!L4)+('Synth.'!C4/100)</f>
        <v>#N/A</v>
      </c>
      <c r="P4" s="19">
        <v>1</v>
      </c>
      <c r="R4" t="s">
        <v>32</v>
      </c>
      <c r="S4">
        <v>13</v>
      </c>
      <c r="U4">
        <v>2</v>
      </c>
      <c r="V4">
        <v>18</v>
      </c>
    </row>
    <row r="5" spans="1:22" ht="15">
      <c r="A5" s="16">
        <f>VLOOKUP(G5,'Parties prenantes'!A:D,3,FALSE)</f>
      </c>
      <c r="B5" t="e">
        <f>VLOOKUP(CONCATENATE("N°",G5),Entreprise!E:G,3,FALSE)</f>
        <v>#N/A</v>
      </c>
      <c r="C5" t="e">
        <f t="shared" si="0"/>
        <v>#N/A</v>
      </c>
      <c r="D5" t="e">
        <f t="shared" si="1"/>
        <v>#N/A</v>
      </c>
      <c r="E5" t="e">
        <f aca="true" t="shared" si="5" ref="E5:E22">AVERAGE(C5,D5)+(C5/100)</f>
        <v>#N/A</v>
      </c>
      <c r="F5" t="e">
        <f aca="true" t="shared" si="6" ref="F5:F22">RANK(E5,$E$4:$E$22)</f>
        <v>#N/A</v>
      </c>
      <c r="G5" s="19">
        <v>2</v>
      </c>
      <c r="H5" s="16">
        <f>VLOOKUP(G5,'Parties prenantes'!A:D,4,FALSE)</f>
      </c>
      <c r="I5" t="e">
        <f>VLOOKUP(CONCATENATE("N°",G5),Entreprise!E:G,3,FALSE)</f>
        <v>#N/A</v>
      </c>
      <c r="J5" t="e">
        <f t="shared" si="2"/>
        <v>#N/A</v>
      </c>
      <c r="K5" s="33" t="e">
        <f t="shared" si="3"/>
        <v>#N/A</v>
      </c>
      <c r="L5" t="e">
        <f aca="true" t="shared" si="7" ref="L5:L22">AVERAGE(J5,K5)+(C5/100)</f>
        <v>#N/A</v>
      </c>
      <c r="M5" t="e">
        <f aca="true" t="shared" si="8" ref="M5:M22">RANK(L5,$L$4:$L$22)</f>
        <v>#N/A</v>
      </c>
      <c r="N5" t="e">
        <f t="shared" si="4"/>
        <v>#N/A</v>
      </c>
      <c r="O5" t="e">
        <f>('Synth.'!E5-'Synth.'!L5)+('Synth.'!C5/100)</f>
        <v>#N/A</v>
      </c>
      <c r="P5" s="19">
        <v>2</v>
      </c>
      <c r="R5" t="s">
        <v>31</v>
      </c>
      <c r="S5">
        <v>7</v>
      </c>
      <c r="U5">
        <v>3</v>
      </c>
      <c r="V5">
        <v>17</v>
      </c>
    </row>
    <row r="6" spans="1:22" ht="15">
      <c r="A6" s="16">
        <f>VLOOKUP(G6,'Parties prenantes'!A:D,3,FALSE)</f>
      </c>
      <c r="B6" t="e">
        <f>VLOOKUP(CONCATENATE("N°",G6),Entreprise!E:G,3,FALSE)</f>
        <v>#N/A</v>
      </c>
      <c r="C6" t="e">
        <f t="shared" si="0"/>
        <v>#N/A</v>
      </c>
      <c r="D6" t="e">
        <f t="shared" si="1"/>
        <v>#N/A</v>
      </c>
      <c r="E6" t="e">
        <f t="shared" si="5"/>
        <v>#N/A</v>
      </c>
      <c r="F6" t="e">
        <f t="shared" si="6"/>
        <v>#N/A</v>
      </c>
      <c r="G6" s="19">
        <v>3</v>
      </c>
      <c r="H6" s="16">
        <f>VLOOKUP(G6,'Parties prenantes'!A:D,4,FALSE)</f>
      </c>
      <c r="I6" t="e">
        <f>VLOOKUP(CONCATENATE("N°",G6),Entreprise!E:G,3,FALSE)</f>
        <v>#N/A</v>
      </c>
      <c r="J6" t="e">
        <f t="shared" si="2"/>
        <v>#N/A</v>
      </c>
      <c r="K6" s="33" t="e">
        <f t="shared" si="3"/>
        <v>#N/A</v>
      </c>
      <c r="L6" t="e">
        <f t="shared" si="7"/>
        <v>#N/A</v>
      </c>
      <c r="M6" t="e">
        <f t="shared" si="8"/>
        <v>#N/A</v>
      </c>
      <c r="N6" t="e">
        <f t="shared" si="4"/>
        <v>#N/A</v>
      </c>
      <c r="O6" t="e">
        <f>('Synth.'!E6-'Synth.'!L6)+('Synth.'!C6/100)</f>
        <v>#N/A</v>
      </c>
      <c r="P6" s="19">
        <v>3</v>
      </c>
      <c r="R6" t="s">
        <v>29</v>
      </c>
      <c r="S6">
        <v>1</v>
      </c>
      <c r="U6">
        <v>4</v>
      </c>
      <c r="V6">
        <v>16</v>
      </c>
    </row>
    <row r="7" spans="1:22" ht="15">
      <c r="A7" s="16">
        <f>VLOOKUP(G7,'Parties prenantes'!A:D,3,FALSE)</f>
      </c>
      <c r="B7" t="e">
        <f>VLOOKUP(CONCATENATE("N°",G7),Entreprise!E:G,3,FALSE)</f>
        <v>#N/A</v>
      </c>
      <c r="C7" t="e">
        <f t="shared" si="0"/>
        <v>#N/A</v>
      </c>
      <c r="D7" t="e">
        <f t="shared" si="1"/>
        <v>#N/A</v>
      </c>
      <c r="E7" t="e">
        <f t="shared" si="5"/>
        <v>#N/A</v>
      </c>
      <c r="F7" t="e">
        <f t="shared" si="6"/>
        <v>#N/A</v>
      </c>
      <c r="G7" s="19">
        <v>4</v>
      </c>
      <c r="H7" s="16">
        <f>VLOOKUP(G7,'Parties prenantes'!A:D,4,FALSE)</f>
      </c>
      <c r="I7" t="e">
        <f>VLOOKUP(CONCATENATE("N°",G7),Entreprise!E:G,3,FALSE)</f>
        <v>#N/A</v>
      </c>
      <c r="J7" t="e">
        <f t="shared" si="2"/>
        <v>#N/A</v>
      </c>
      <c r="K7" s="33" t="e">
        <f t="shared" si="3"/>
        <v>#N/A</v>
      </c>
      <c r="L7" t="e">
        <f t="shared" si="7"/>
        <v>#N/A</v>
      </c>
      <c r="M7" t="e">
        <f t="shared" si="8"/>
        <v>#N/A</v>
      </c>
      <c r="N7" t="e">
        <f t="shared" si="4"/>
        <v>#N/A</v>
      </c>
      <c r="O7" t="e">
        <f>('Synth.'!E7-'Synth.'!L7)+('Synth.'!C7/100)</f>
        <v>#N/A</v>
      </c>
      <c r="P7" s="19">
        <v>4</v>
      </c>
      <c r="R7" t="s">
        <v>30</v>
      </c>
      <c r="S7">
        <v>0</v>
      </c>
      <c r="U7">
        <v>5</v>
      </c>
      <c r="V7">
        <v>15</v>
      </c>
    </row>
    <row r="8" spans="1:22" ht="15">
      <c r="A8" s="16">
        <f>VLOOKUP(G8,'Parties prenantes'!A:D,3,FALSE)</f>
      </c>
      <c r="B8" t="e">
        <f>VLOOKUP(CONCATENATE("N°",G8),Entreprise!E:G,3,FALSE)</f>
        <v>#N/A</v>
      </c>
      <c r="C8" t="e">
        <f t="shared" si="0"/>
        <v>#N/A</v>
      </c>
      <c r="D8" t="e">
        <f t="shared" si="1"/>
        <v>#N/A</v>
      </c>
      <c r="E8" t="e">
        <f t="shared" si="5"/>
        <v>#N/A</v>
      </c>
      <c r="F8" t="e">
        <f t="shared" si="6"/>
        <v>#N/A</v>
      </c>
      <c r="G8" s="19">
        <v>5</v>
      </c>
      <c r="H8" s="16">
        <f>VLOOKUP(G8,'Parties prenantes'!A:D,4,FALSE)</f>
      </c>
      <c r="I8" t="e">
        <f>VLOOKUP(CONCATENATE("N°",G8),Entreprise!E:G,3,FALSE)</f>
        <v>#N/A</v>
      </c>
      <c r="J8" t="e">
        <f t="shared" si="2"/>
        <v>#N/A</v>
      </c>
      <c r="K8" s="33" t="e">
        <f t="shared" si="3"/>
        <v>#N/A</v>
      </c>
      <c r="L8" t="e">
        <f t="shared" si="7"/>
        <v>#N/A</v>
      </c>
      <c r="M8" t="e">
        <f t="shared" si="8"/>
        <v>#N/A</v>
      </c>
      <c r="N8" t="e">
        <f t="shared" si="4"/>
        <v>#N/A</v>
      </c>
      <c r="O8" t="e">
        <f>('Synth.'!E8-'Synth.'!L8)+('Synth.'!C8/100)</f>
        <v>#N/A</v>
      </c>
      <c r="P8" s="19">
        <v>5</v>
      </c>
      <c r="U8">
        <v>6</v>
      </c>
      <c r="V8">
        <v>14</v>
      </c>
    </row>
    <row r="9" spans="1:22" ht="15">
      <c r="A9" s="16">
        <f>VLOOKUP(G9,'Parties prenantes'!A:D,3,FALSE)</f>
      </c>
      <c r="B9" t="e">
        <f>VLOOKUP(CONCATENATE("N°",G9),Entreprise!E:G,3,FALSE)</f>
        <v>#N/A</v>
      </c>
      <c r="C9" t="e">
        <f t="shared" si="0"/>
        <v>#N/A</v>
      </c>
      <c r="D9" t="e">
        <f t="shared" si="1"/>
        <v>#N/A</v>
      </c>
      <c r="E9" t="e">
        <f t="shared" si="5"/>
        <v>#N/A</v>
      </c>
      <c r="F9" t="e">
        <f t="shared" si="6"/>
        <v>#N/A</v>
      </c>
      <c r="G9" s="19">
        <v>6</v>
      </c>
      <c r="H9" s="16">
        <f>VLOOKUP(G9,'Parties prenantes'!A:D,4,FALSE)</f>
      </c>
      <c r="I9" t="e">
        <f>VLOOKUP(CONCATENATE("N°",G9),Entreprise!E:G,3,FALSE)</f>
        <v>#N/A</v>
      </c>
      <c r="J9" t="e">
        <f t="shared" si="2"/>
        <v>#N/A</v>
      </c>
      <c r="K9" s="33" t="e">
        <f t="shared" si="3"/>
        <v>#N/A</v>
      </c>
      <c r="L9" t="e">
        <f t="shared" si="7"/>
        <v>#N/A</v>
      </c>
      <c r="M9" t="e">
        <f t="shared" si="8"/>
        <v>#N/A</v>
      </c>
      <c r="N9" t="e">
        <f t="shared" si="4"/>
        <v>#N/A</v>
      </c>
      <c r="O9" t="e">
        <f>('Synth.'!E9-'Synth.'!L9)+('Synth.'!C9/100)</f>
        <v>#N/A</v>
      </c>
      <c r="P9" s="19">
        <v>6</v>
      </c>
      <c r="U9">
        <v>7</v>
      </c>
      <c r="V9">
        <v>13</v>
      </c>
    </row>
    <row r="10" spans="1:22" ht="15">
      <c r="A10" s="16">
        <f>VLOOKUP(G10,'Parties prenantes'!A:D,3,FALSE)</f>
      </c>
      <c r="B10" t="e">
        <f>VLOOKUP(CONCATENATE("N°",G10),Entreprise!E:G,3,FALSE)</f>
        <v>#N/A</v>
      </c>
      <c r="C10" t="e">
        <f t="shared" si="0"/>
        <v>#N/A</v>
      </c>
      <c r="D10" t="e">
        <f t="shared" si="1"/>
        <v>#N/A</v>
      </c>
      <c r="E10" t="e">
        <f t="shared" si="5"/>
        <v>#N/A</v>
      </c>
      <c r="F10" t="e">
        <f t="shared" si="6"/>
        <v>#N/A</v>
      </c>
      <c r="G10" s="19">
        <v>7</v>
      </c>
      <c r="H10" s="16">
        <f>VLOOKUP(G10,'Parties prenantes'!A:D,4,FALSE)</f>
      </c>
      <c r="I10" t="e">
        <f>VLOOKUP(CONCATENATE("N°",G10),Entreprise!E:G,3,FALSE)</f>
        <v>#N/A</v>
      </c>
      <c r="J10" t="e">
        <f t="shared" si="2"/>
        <v>#N/A</v>
      </c>
      <c r="K10" s="33" t="e">
        <f t="shared" si="3"/>
        <v>#N/A</v>
      </c>
      <c r="L10" t="e">
        <f t="shared" si="7"/>
        <v>#N/A</v>
      </c>
      <c r="M10" t="e">
        <f t="shared" si="8"/>
        <v>#N/A</v>
      </c>
      <c r="N10" t="e">
        <f t="shared" si="4"/>
        <v>#N/A</v>
      </c>
      <c r="O10" t="e">
        <f>('Synth.'!E10-'Synth.'!L10)+('Synth.'!C10/100)</f>
        <v>#N/A</v>
      </c>
      <c r="P10" s="19">
        <v>7</v>
      </c>
      <c r="U10">
        <v>8</v>
      </c>
      <c r="V10">
        <v>12</v>
      </c>
    </row>
    <row r="11" spans="1:22" ht="15">
      <c r="A11" s="16">
        <f>VLOOKUP(G11,'Parties prenantes'!A:D,3,FALSE)</f>
      </c>
      <c r="B11" t="e">
        <f>VLOOKUP(CONCATENATE("N°",G11),Entreprise!E:G,3,FALSE)</f>
        <v>#N/A</v>
      </c>
      <c r="C11" t="e">
        <f t="shared" si="0"/>
        <v>#N/A</v>
      </c>
      <c r="D11" t="e">
        <f t="shared" si="1"/>
        <v>#N/A</v>
      </c>
      <c r="E11" t="e">
        <f t="shared" si="5"/>
        <v>#N/A</v>
      </c>
      <c r="F11" t="e">
        <f t="shared" si="6"/>
        <v>#N/A</v>
      </c>
      <c r="G11" s="19">
        <v>8</v>
      </c>
      <c r="H11" s="16">
        <f>VLOOKUP(G11,'Parties prenantes'!A:D,4,FALSE)</f>
      </c>
      <c r="I11" t="e">
        <f>VLOOKUP(CONCATENATE("N°",G11),Entreprise!E:G,3,FALSE)</f>
        <v>#N/A</v>
      </c>
      <c r="J11" t="e">
        <f t="shared" si="2"/>
        <v>#N/A</v>
      </c>
      <c r="K11" s="33" t="e">
        <f t="shared" si="3"/>
        <v>#N/A</v>
      </c>
      <c r="L11" t="e">
        <f t="shared" si="7"/>
        <v>#N/A</v>
      </c>
      <c r="M11" t="e">
        <f t="shared" si="8"/>
        <v>#N/A</v>
      </c>
      <c r="N11" t="e">
        <f t="shared" si="4"/>
        <v>#N/A</v>
      </c>
      <c r="O11" t="e">
        <f>('Synth.'!E11-'Synth.'!L11)+('Synth.'!C11/100)</f>
        <v>#N/A</v>
      </c>
      <c r="P11" s="19">
        <v>8</v>
      </c>
      <c r="Q11">
        <v>1</v>
      </c>
      <c r="R11" t="s">
        <v>57</v>
      </c>
      <c r="U11">
        <v>9</v>
      </c>
      <c r="V11">
        <v>11</v>
      </c>
    </row>
    <row r="12" spans="1:22" ht="15">
      <c r="A12" s="16">
        <f>VLOOKUP(G12,'Parties prenantes'!A:D,3,FALSE)</f>
      </c>
      <c r="B12" t="e">
        <f>VLOOKUP(CONCATENATE("N°",G12),Entreprise!E:G,3,FALSE)</f>
        <v>#N/A</v>
      </c>
      <c r="C12" t="e">
        <f t="shared" si="0"/>
        <v>#N/A</v>
      </c>
      <c r="D12" t="e">
        <f t="shared" si="1"/>
        <v>#N/A</v>
      </c>
      <c r="E12" t="e">
        <f t="shared" si="5"/>
        <v>#N/A</v>
      </c>
      <c r="F12" t="e">
        <f t="shared" si="6"/>
        <v>#N/A</v>
      </c>
      <c r="G12" s="19">
        <v>9</v>
      </c>
      <c r="H12" s="16">
        <f>VLOOKUP(G12,'Parties prenantes'!A:D,4,FALSE)</f>
      </c>
      <c r="I12" t="e">
        <f>VLOOKUP(CONCATENATE("N°",G12),Entreprise!E:G,3,FALSE)</f>
        <v>#N/A</v>
      </c>
      <c r="J12" t="e">
        <f t="shared" si="2"/>
        <v>#N/A</v>
      </c>
      <c r="K12" s="33" t="e">
        <f t="shared" si="3"/>
        <v>#N/A</v>
      </c>
      <c r="L12" t="e">
        <f t="shared" si="7"/>
        <v>#N/A</v>
      </c>
      <c r="M12" t="e">
        <f t="shared" si="8"/>
        <v>#N/A</v>
      </c>
      <c r="N12" t="e">
        <f t="shared" si="4"/>
        <v>#N/A</v>
      </c>
      <c r="O12" t="e">
        <f>('Synth.'!E12-'Synth.'!L12)+('Synth.'!C12/100)</f>
        <v>#N/A</v>
      </c>
      <c r="P12" s="19">
        <v>9</v>
      </c>
      <c r="Q12">
        <v>2</v>
      </c>
      <c r="R12" t="s">
        <v>58</v>
      </c>
      <c r="U12">
        <v>10</v>
      </c>
      <c r="V12">
        <v>10</v>
      </c>
    </row>
    <row r="13" spans="1:22" ht="15">
      <c r="A13" s="16">
        <f>VLOOKUP(G13,'Parties prenantes'!A:D,3,FALSE)</f>
      </c>
      <c r="B13" t="e">
        <f>VLOOKUP(CONCATENATE("N°",G13),Entreprise!E:G,3,FALSE)</f>
        <v>#N/A</v>
      </c>
      <c r="C13" t="e">
        <f t="shared" si="0"/>
        <v>#N/A</v>
      </c>
      <c r="D13" t="e">
        <f t="shared" si="1"/>
        <v>#N/A</v>
      </c>
      <c r="E13" t="e">
        <f t="shared" si="5"/>
        <v>#N/A</v>
      </c>
      <c r="F13" t="e">
        <f t="shared" si="6"/>
        <v>#N/A</v>
      </c>
      <c r="G13" s="19">
        <v>10</v>
      </c>
      <c r="H13" s="16">
        <f>VLOOKUP(G13,'Parties prenantes'!A:D,4,FALSE)</f>
      </c>
      <c r="I13" t="e">
        <f>VLOOKUP(CONCATENATE("N°",G13),Entreprise!E:G,3,FALSE)</f>
        <v>#N/A</v>
      </c>
      <c r="J13" t="e">
        <f t="shared" si="2"/>
        <v>#N/A</v>
      </c>
      <c r="K13" s="33" t="e">
        <f t="shared" si="3"/>
        <v>#N/A</v>
      </c>
      <c r="L13" t="e">
        <f t="shared" si="7"/>
        <v>#N/A</v>
      </c>
      <c r="M13" t="e">
        <f t="shared" si="8"/>
        <v>#N/A</v>
      </c>
      <c r="N13" t="e">
        <f t="shared" si="4"/>
        <v>#N/A</v>
      </c>
      <c r="O13" t="e">
        <f>('Synth.'!E13-'Synth.'!L13)+('Synth.'!C13/100)</f>
        <v>#N/A</v>
      </c>
      <c r="P13" s="19">
        <v>10</v>
      </c>
      <c r="Q13">
        <v>3</v>
      </c>
      <c r="R13" t="s">
        <v>75</v>
      </c>
      <c r="U13">
        <v>11</v>
      </c>
      <c r="V13">
        <v>9</v>
      </c>
    </row>
    <row r="14" spans="1:22" ht="15">
      <c r="A14" s="16">
        <f>VLOOKUP(G14,'Parties prenantes'!A:D,3,FALSE)</f>
      </c>
      <c r="B14" t="e">
        <f>VLOOKUP(CONCATENATE("N°",G14),Entreprise!E:G,3,FALSE)</f>
        <v>#N/A</v>
      </c>
      <c r="C14" t="e">
        <f t="shared" si="0"/>
        <v>#N/A</v>
      </c>
      <c r="D14" t="e">
        <f t="shared" si="1"/>
        <v>#N/A</v>
      </c>
      <c r="E14" t="e">
        <f t="shared" si="5"/>
        <v>#N/A</v>
      </c>
      <c r="F14" t="e">
        <f t="shared" si="6"/>
        <v>#N/A</v>
      </c>
      <c r="G14" s="19">
        <v>11</v>
      </c>
      <c r="H14" s="16">
        <f>VLOOKUP(G14,'Parties prenantes'!A:D,4,FALSE)</f>
      </c>
      <c r="I14" t="e">
        <f>VLOOKUP(CONCATENATE("N°",G14),Entreprise!E:G,3,FALSE)</f>
        <v>#N/A</v>
      </c>
      <c r="J14" t="e">
        <f t="shared" si="2"/>
        <v>#N/A</v>
      </c>
      <c r="K14" s="33" t="e">
        <f t="shared" si="3"/>
        <v>#N/A</v>
      </c>
      <c r="L14" t="e">
        <f t="shared" si="7"/>
        <v>#N/A</v>
      </c>
      <c r="M14" t="e">
        <f t="shared" si="8"/>
        <v>#N/A</v>
      </c>
      <c r="N14" t="e">
        <f t="shared" si="4"/>
        <v>#N/A</v>
      </c>
      <c r="O14" t="e">
        <f>('Synth.'!E14-'Synth.'!L14)+('Synth.'!C14/100)</f>
        <v>#N/A</v>
      </c>
      <c r="P14" s="19">
        <v>11</v>
      </c>
      <c r="Q14">
        <v>4</v>
      </c>
      <c r="R14" t="s">
        <v>59</v>
      </c>
      <c r="U14">
        <v>12</v>
      </c>
      <c r="V14">
        <v>8</v>
      </c>
    </row>
    <row r="15" spans="1:22" ht="15">
      <c r="A15" s="16">
        <f>VLOOKUP(G15,'Parties prenantes'!A:D,3,FALSE)</f>
      </c>
      <c r="B15" t="e">
        <f>VLOOKUP(CONCATENATE("N°",G15),Entreprise!E:G,3,FALSE)</f>
        <v>#N/A</v>
      </c>
      <c r="C15" t="e">
        <f t="shared" si="0"/>
        <v>#N/A</v>
      </c>
      <c r="D15" t="e">
        <f t="shared" si="1"/>
        <v>#N/A</v>
      </c>
      <c r="E15" t="e">
        <f t="shared" si="5"/>
        <v>#N/A</v>
      </c>
      <c r="F15" t="e">
        <f t="shared" si="6"/>
        <v>#N/A</v>
      </c>
      <c r="G15" s="19">
        <v>12</v>
      </c>
      <c r="H15" s="16">
        <f>VLOOKUP(G15,'Parties prenantes'!A:D,4,FALSE)</f>
      </c>
      <c r="I15" t="e">
        <f>VLOOKUP(CONCATENATE("N°",G15),Entreprise!E:G,3,FALSE)</f>
        <v>#N/A</v>
      </c>
      <c r="J15" t="e">
        <f t="shared" si="2"/>
        <v>#N/A</v>
      </c>
      <c r="K15" s="33" t="e">
        <f t="shared" si="3"/>
        <v>#N/A</v>
      </c>
      <c r="L15" t="e">
        <f t="shared" si="7"/>
        <v>#N/A</v>
      </c>
      <c r="M15" t="e">
        <f t="shared" si="8"/>
        <v>#N/A</v>
      </c>
      <c r="N15" t="e">
        <f t="shared" si="4"/>
        <v>#N/A</v>
      </c>
      <c r="O15" t="e">
        <f>('Synth.'!E15-'Synth.'!L15)+('Synth.'!C15/100)</f>
        <v>#N/A</v>
      </c>
      <c r="P15" s="19">
        <v>12</v>
      </c>
      <c r="Q15">
        <v>5</v>
      </c>
      <c r="R15" t="s">
        <v>60</v>
      </c>
      <c r="U15">
        <v>13</v>
      </c>
      <c r="V15">
        <v>7</v>
      </c>
    </row>
    <row r="16" spans="1:22" ht="15">
      <c r="A16" s="16">
        <f>VLOOKUP(G16,'Parties prenantes'!A:D,3,FALSE)</f>
      </c>
      <c r="B16" t="e">
        <f>VLOOKUP(CONCATENATE("N°",G16),Entreprise!E:G,3,FALSE)</f>
        <v>#N/A</v>
      </c>
      <c r="C16" t="e">
        <f t="shared" si="0"/>
        <v>#N/A</v>
      </c>
      <c r="D16" t="e">
        <f t="shared" si="1"/>
        <v>#N/A</v>
      </c>
      <c r="E16" t="e">
        <f t="shared" si="5"/>
        <v>#N/A</v>
      </c>
      <c r="F16" t="e">
        <f t="shared" si="6"/>
        <v>#N/A</v>
      </c>
      <c r="G16" s="19">
        <v>13</v>
      </c>
      <c r="H16" s="16">
        <f>VLOOKUP(G16,'Parties prenantes'!A:D,4,FALSE)</f>
      </c>
      <c r="I16" t="e">
        <f>VLOOKUP(CONCATENATE("N°",G16),Entreprise!E:G,3,FALSE)</f>
        <v>#N/A</v>
      </c>
      <c r="J16" t="e">
        <f t="shared" si="2"/>
        <v>#N/A</v>
      </c>
      <c r="K16" s="33" t="e">
        <f t="shared" si="3"/>
        <v>#N/A</v>
      </c>
      <c r="L16" t="e">
        <f t="shared" si="7"/>
        <v>#N/A</v>
      </c>
      <c r="M16" t="e">
        <f t="shared" si="8"/>
        <v>#N/A</v>
      </c>
      <c r="N16" t="e">
        <f t="shared" si="4"/>
        <v>#N/A</v>
      </c>
      <c r="O16" t="e">
        <f>('Synth.'!E16-'Synth.'!L16)+('Synth.'!C16/100)</f>
        <v>#N/A</v>
      </c>
      <c r="P16" s="19">
        <v>13</v>
      </c>
      <c r="Q16">
        <v>6</v>
      </c>
      <c r="R16" t="s">
        <v>61</v>
      </c>
      <c r="U16">
        <v>14</v>
      </c>
      <c r="V16">
        <v>6</v>
      </c>
    </row>
    <row r="17" spans="1:22" ht="15">
      <c r="A17" s="16">
        <f>VLOOKUP(G17,'Parties prenantes'!A:D,3,FALSE)</f>
      </c>
      <c r="B17" t="e">
        <f>VLOOKUP(CONCATENATE("N°",G17),Entreprise!E:G,3,FALSE)</f>
        <v>#N/A</v>
      </c>
      <c r="C17" t="e">
        <f t="shared" si="0"/>
        <v>#N/A</v>
      </c>
      <c r="D17" t="e">
        <f t="shared" si="1"/>
        <v>#N/A</v>
      </c>
      <c r="E17" t="e">
        <f t="shared" si="5"/>
        <v>#N/A</v>
      </c>
      <c r="F17" t="e">
        <f t="shared" si="6"/>
        <v>#N/A</v>
      </c>
      <c r="G17" s="19">
        <v>14</v>
      </c>
      <c r="H17" s="16">
        <f>VLOOKUP(G17,'Parties prenantes'!A:D,4,FALSE)</f>
      </c>
      <c r="I17" t="e">
        <f>VLOOKUP(CONCATENATE("N°",G17),Entreprise!E:G,3,FALSE)</f>
        <v>#N/A</v>
      </c>
      <c r="J17" t="e">
        <f t="shared" si="2"/>
        <v>#N/A</v>
      </c>
      <c r="K17" s="33" t="e">
        <f t="shared" si="3"/>
        <v>#N/A</v>
      </c>
      <c r="L17" t="e">
        <f t="shared" si="7"/>
        <v>#N/A</v>
      </c>
      <c r="M17" t="e">
        <f t="shared" si="8"/>
        <v>#N/A</v>
      </c>
      <c r="N17" t="e">
        <f t="shared" si="4"/>
        <v>#N/A</v>
      </c>
      <c r="O17" t="e">
        <f>('Synth.'!E17-'Synth.'!L17)+('Synth.'!C17/100)</f>
        <v>#N/A</v>
      </c>
      <c r="P17" s="19">
        <v>14</v>
      </c>
      <c r="Q17">
        <v>7</v>
      </c>
      <c r="R17" t="s">
        <v>62</v>
      </c>
      <c r="U17">
        <v>15</v>
      </c>
      <c r="V17">
        <v>5</v>
      </c>
    </row>
    <row r="18" spans="1:22" ht="15">
      <c r="A18" s="16">
        <f>VLOOKUP(G18,'Parties prenantes'!A:D,3,FALSE)</f>
      </c>
      <c r="B18" t="e">
        <f>VLOOKUP(CONCATENATE("N°",G18),Entreprise!E:G,3,FALSE)</f>
        <v>#N/A</v>
      </c>
      <c r="C18" t="e">
        <f t="shared" si="0"/>
        <v>#N/A</v>
      </c>
      <c r="D18" t="e">
        <f t="shared" si="1"/>
        <v>#N/A</v>
      </c>
      <c r="E18" t="e">
        <f t="shared" si="5"/>
        <v>#N/A</v>
      </c>
      <c r="F18" t="e">
        <f t="shared" si="6"/>
        <v>#N/A</v>
      </c>
      <c r="G18" s="19">
        <v>15</v>
      </c>
      <c r="H18" s="16">
        <f>VLOOKUP(G18,'Parties prenantes'!A:D,4,FALSE)</f>
      </c>
      <c r="I18" t="e">
        <f>VLOOKUP(CONCATENATE("N°",G18),Entreprise!E:G,3,FALSE)</f>
        <v>#N/A</v>
      </c>
      <c r="J18" t="e">
        <f t="shared" si="2"/>
        <v>#N/A</v>
      </c>
      <c r="K18" s="33" t="e">
        <f t="shared" si="3"/>
        <v>#N/A</v>
      </c>
      <c r="L18" t="e">
        <f t="shared" si="7"/>
        <v>#N/A</v>
      </c>
      <c r="M18" t="e">
        <f t="shared" si="8"/>
        <v>#N/A</v>
      </c>
      <c r="N18" t="e">
        <f t="shared" si="4"/>
        <v>#N/A</v>
      </c>
      <c r="O18" t="e">
        <f>('Synth.'!E18-'Synth.'!L18)+('Synth.'!C18/100)</f>
        <v>#N/A</v>
      </c>
      <c r="P18" s="19">
        <v>15</v>
      </c>
      <c r="Q18">
        <v>8</v>
      </c>
      <c r="R18" t="s">
        <v>63</v>
      </c>
      <c r="U18">
        <v>16</v>
      </c>
      <c r="V18">
        <v>4</v>
      </c>
    </row>
    <row r="19" spans="1:22" ht="15">
      <c r="A19" s="16">
        <f>VLOOKUP(G19,'Parties prenantes'!A:D,3,FALSE)</f>
      </c>
      <c r="B19" t="e">
        <f>VLOOKUP(CONCATENATE("N°",G19),Entreprise!E:G,3,FALSE)</f>
        <v>#N/A</v>
      </c>
      <c r="C19" t="e">
        <f t="shared" si="0"/>
        <v>#N/A</v>
      </c>
      <c r="D19" t="e">
        <f t="shared" si="1"/>
        <v>#N/A</v>
      </c>
      <c r="E19" t="e">
        <f t="shared" si="5"/>
        <v>#N/A</v>
      </c>
      <c r="F19" t="e">
        <f t="shared" si="6"/>
        <v>#N/A</v>
      </c>
      <c r="G19" s="19">
        <v>16</v>
      </c>
      <c r="H19" s="16">
        <f>VLOOKUP(G19,'Parties prenantes'!A:D,4,FALSE)</f>
      </c>
      <c r="I19" t="e">
        <f>VLOOKUP(CONCATENATE("N°",G19),Entreprise!E:G,3,FALSE)</f>
        <v>#N/A</v>
      </c>
      <c r="J19" t="e">
        <f t="shared" si="2"/>
        <v>#N/A</v>
      </c>
      <c r="K19" s="33" t="e">
        <f t="shared" si="3"/>
        <v>#N/A</v>
      </c>
      <c r="L19" t="e">
        <f t="shared" si="7"/>
        <v>#N/A</v>
      </c>
      <c r="M19" t="e">
        <f t="shared" si="8"/>
        <v>#N/A</v>
      </c>
      <c r="N19" t="e">
        <f t="shared" si="4"/>
        <v>#N/A</v>
      </c>
      <c r="O19" t="e">
        <f>('Synth.'!E19-'Synth.'!L19)+('Synth.'!C19/100)</f>
        <v>#N/A</v>
      </c>
      <c r="P19" s="19">
        <v>16</v>
      </c>
      <c r="Q19">
        <v>9</v>
      </c>
      <c r="R19" t="s">
        <v>64</v>
      </c>
      <c r="U19">
        <v>17</v>
      </c>
      <c r="V19">
        <v>3</v>
      </c>
    </row>
    <row r="20" spans="1:22" ht="15">
      <c r="A20" s="16">
        <f>VLOOKUP(G20,'Parties prenantes'!A:D,3,FALSE)</f>
      </c>
      <c r="B20" t="e">
        <f>VLOOKUP(CONCATENATE("N°",G20),Entreprise!E:G,3,FALSE)</f>
        <v>#N/A</v>
      </c>
      <c r="C20" t="e">
        <f t="shared" si="0"/>
        <v>#N/A</v>
      </c>
      <c r="D20" t="e">
        <f t="shared" si="1"/>
        <v>#N/A</v>
      </c>
      <c r="E20" t="e">
        <f t="shared" si="5"/>
        <v>#N/A</v>
      </c>
      <c r="F20" t="e">
        <f t="shared" si="6"/>
        <v>#N/A</v>
      </c>
      <c r="G20" s="19">
        <v>17</v>
      </c>
      <c r="H20" s="16">
        <f>VLOOKUP(G20,'Parties prenantes'!A:D,4,FALSE)</f>
      </c>
      <c r="I20" t="e">
        <f>VLOOKUP(CONCATENATE("N°",G20),Entreprise!E:G,3,FALSE)</f>
        <v>#N/A</v>
      </c>
      <c r="J20" t="e">
        <f t="shared" si="2"/>
        <v>#N/A</v>
      </c>
      <c r="K20" s="33" t="e">
        <f t="shared" si="3"/>
        <v>#N/A</v>
      </c>
      <c r="L20" t="e">
        <f t="shared" si="7"/>
        <v>#N/A</v>
      </c>
      <c r="M20" t="e">
        <f t="shared" si="8"/>
        <v>#N/A</v>
      </c>
      <c r="N20" t="e">
        <f t="shared" si="4"/>
        <v>#N/A</v>
      </c>
      <c r="O20" t="e">
        <f>('Synth.'!E20-'Synth.'!L20)+('Synth.'!C20/100)</f>
        <v>#N/A</v>
      </c>
      <c r="P20" s="19">
        <v>17</v>
      </c>
      <c r="Q20">
        <v>10</v>
      </c>
      <c r="R20" t="s">
        <v>65</v>
      </c>
      <c r="U20">
        <v>18</v>
      </c>
      <c r="V20">
        <v>2</v>
      </c>
    </row>
    <row r="21" spans="1:22" ht="15">
      <c r="A21" s="16">
        <f>VLOOKUP(G21,'Parties prenantes'!A:D,3,FALSE)</f>
      </c>
      <c r="B21" t="e">
        <f>VLOOKUP(CONCATENATE("N°",G21),Entreprise!E:G,3,FALSE)</f>
        <v>#N/A</v>
      </c>
      <c r="C21" t="e">
        <f t="shared" si="0"/>
        <v>#N/A</v>
      </c>
      <c r="D21" t="e">
        <f t="shared" si="1"/>
        <v>#N/A</v>
      </c>
      <c r="E21" t="e">
        <f t="shared" si="5"/>
        <v>#N/A</v>
      </c>
      <c r="F21" t="e">
        <f t="shared" si="6"/>
        <v>#N/A</v>
      </c>
      <c r="G21" s="19">
        <v>18</v>
      </c>
      <c r="H21" s="16">
        <f>VLOOKUP(G21,'Parties prenantes'!A:D,4,FALSE)</f>
      </c>
      <c r="I21" t="e">
        <f>VLOOKUP(CONCATENATE("N°",G21),Entreprise!E:G,3,FALSE)</f>
        <v>#N/A</v>
      </c>
      <c r="J21" t="e">
        <f t="shared" si="2"/>
        <v>#N/A</v>
      </c>
      <c r="K21" s="33" t="e">
        <f t="shared" si="3"/>
        <v>#N/A</v>
      </c>
      <c r="L21" t="e">
        <f t="shared" si="7"/>
        <v>#N/A</v>
      </c>
      <c r="M21" t="e">
        <f t="shared" si="8"/>
        <v>#N/A</v>
      </c>
      <c r="N21" t="e">
        <f t="shared" si="4"/>
        <v>#N/A</v>
      </c>
      <c r="O21" t="e">
        <f>('Synth.'!E21-'Synth.'!L21)+('Synth.'!C21/100)</f>
        <v>#N/A</v>
      </c>
      <c r="P21" s="19">
        <v>18</v>
      </c>
      <c r="Q21">
        <v>11</v>
      </c>
      <c r="R21" t="s">
        <v>66</v>
      </c>
      <c r="U21">
        <v>19</v>
      </c>
      <c r="V21">
        <v>1</v>
      </c>
    </row>
    <row r="22" spans="1:18" ht="15">
      <c r="A22" s="16">
        <f>VLOOKUP(G22,'Parties prenantes'!A:D,3,FALSE)</f>
      </c>
      <c r="B22" t="e">
        <f>VLOOKUP(CONCATENATE("N°",G22),Entreprise!E:G,3,FALSE)</f>
        <v>#N/A</v>
      </c>
      <c r="C22" t="e">
        <f t="shared" si="0"/>
        <v>#N/A</v>
      </c>
      <c r="D22" t="e">
        <f t="shared" si="1"/>
        <v>#N/A</v>
      </c>
      <c r="E22" t="e">
        <f t="shared" si="5"/>
        <v>#N/A</v>
      </c>
      <c r="F22" t="e">
        <f t="shared" si="6"/>
        <v>#N/A</v>
      </c>
      <c r="G22" s="19">
        <v>19</v>
      </c>
      <c r="H22" s="16">
        <f>VLOOKUP(G22,'Parties prenantes'!A:D,4,FALSE)</f>
      </c>
      <c r="I22" t="e">
        <f>VLOOKUP(CONCATENATE("N°",G22),Entreprise!E:G,3,FALSE)</f>
        <v>#N/A</v>
      </c>
      <c r="J22" t="e">
        <f t="shared" si="2"/>
        <v>#N/A</v>
      </c>
      <c r="K22" s="33" t="e">
        <f t="shared" si="3"/>
        <v>#N/A</v>
      </c>
      <c r="L22" t="e">
        <f t="shared" si="7"/>
        <v>#N/A</v>
      </c>
      <c r="M22" t="e">
        <f t="shared" si="8"/>
        <v>#N/A</v>
      </c>
      <c r="N22" t="e">
        <f t="shared" si="4"/>
        <v>#N/A</v>
      </c>
      <c r="O22" t="e">
        <f>('Synth.'!E22-'Synth.'!L22)+('Synth.'!C22/100)</f>
        <v>#N/A</v>
      </c>
      <c r="P22" s="19">
        <v>19</v>
      </c>
      <c r="Q22">
        <v>12</v>
      </c>
      <c r="R22" t="s">
        <v>67</v>
      </c>
    </row>
    <row r="23" spans="1:18" ht="15">
      <c r="A23" s="16" t="e">
        <f>VLOOKUP(G23,'Parties prenantes'!A:D,3,FALSE)</f>
        <v>#N/A</v>
      </c>
      <c r="D23" t="e">
        <f t="shared" si="1"/>
        <v>#N/A</v>
      </c>
      <c r="G23" s="19"/>
      <c r="P23" s="19"/>
      <c r="Q23">
        <v>13</v>
      </c>
      <c r="R23" t="s">
        <v>68</v>
      </c>
    </row>
    <row r="24" spans="17:18" ht="15">
      <c r="Q24">
        <v>14</v>
      </c>
      <c r="R24" t="s">
        <v>69</v>
      </c>
    </row>
    <row r="25" spans="17:18" ht="15">
      <c r="Q25">
        <v>15</v>
      </c>
      <c r="R25" t="s">
        <v>70</v>
      </c>
    </row>
    <row r="26" spans="17:18" ht="15">
      <c r="Q26">
        <v>16</v>
      </c>
      <c r="R26" t="s">
        <v>71</v>
      </c>
    </row>
    <row r="27" spans="17:18" ht="15">
      <c r="Q27">
        <v>17</v>
      </c>
      <c r="R27" t="s">
        <v>72</v>
      </c>
    </row>
    <row r="28" spans="17:18" ht="15">
      <c r="Q28">
        <v>18</v>
      </c>
      <c r="R28" t="s">
        <v>73</v>
      </c>
    </row>
    <row r="29" spans="17:18" ht="15">
      <c r="Q29">
        <v>19</v>
      </c>
      <c r="R29" t="s">
        <v>74</v>
      </c>
    </row>
  </sheetData>
  <sheetProtection/>
  <conditionalFormatting sqref="P1:IV65536 J2:J23 K1:K65536 A1:D65536 G1:I65536">
    <cfRule type="containsErrors" priority="11" dxfId="24">
      <formula>ISERROR(A1)</formula>
    </cfRule>
  </conditionalFormatting>
  <conditionalFormatting sqref="K2:K3 J2:J23 A1:D65536 H1:H65536">
    <cfRule type="cellIs" priority="10" dxfId="24" operator="equal">
      <formula>0</formula>
    </cfRule>
  </conditionalFormatting>
  <conditionalFormatting sqref="N1:O65536">
    <cfRule type="duplicateValues" priority="3" dxfId="31">
      <formula>AND(COUNTIF($N$1:$O$65536,N1)&gt;1,NOT(ISBLANK(N1)))</formula>
    </cfRule>
  </conditionalFormatting>
  <conditionalFormatting sqref="F4:F22">
    <cfRule type="duplicateValues" priority="2" dxfId="31">
      <formula>AND(COUNTIF($F$4:$F$22,F4)&gt;1,NOT(ISBLANK(F4)))</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M48"/>
  <sheetViews>
    <sheetView zoomScale="80" zoomScaleNormal="80" zoomScalePageLayoutView="0" workbookViewId="0" topLeftCell="A1">
      <selection activeCell="V4" sqref="V4:AA4"/>
    </sheetView>
  </sheetViews>
  <sheetFormatPr defaultColWidth="11.421875" defaultRowHeight="15"/>
  <cols>
    <col min="1" max="1" width="13.140625" style="30" customWidth="1"/>
    <col min="2" max="2" width="8.57421875" style="30" customWidth="1"/>
    <col min="3" max="3" width="11.421875" style="30" customWidth="1"/>
    <col min="4" max="4" width="12.421875" style="30" bestFit="1" customWidth="1"/>
    <col min="5" max="7" width="11.421875" style="30" customWidth="1"/>
    <col min="8" max="8" width="15.57421875" style="30" customWidth="1"/>
    <col min="9" max="9" width="7.8515625" style="30" customWidth="1"/>
    <col min="10" max="10" width="6.8515625" style="30" customWidth="1"/>
    <col min="11" max="15" width="11.421875" style="30" customWidth="1"/>
    <col min="16" max="16" width="12.28125" style="39" customWidth="1"/>
    <col min="17" max="17" width="7.7109375" style="38" customWidth="1"/>
    <col min="18" max="18" width="2.8515625" style="39" customWidth="1"/>
    <col min="19" max="19" width="4.28125" style="114" customWidth="1"/>
    <col min="20" max="20" width="4.421875" style="39" customWidth="1"/>
    <col min="21" max="21" width="5.57421875" style="39" customWidth="1"/>
    <col min="22" max="24" width="11.421875" style="39" customWidth="1"/>
    <col min="25" max="25" width="12.00390625" style="39" customWidth="1"/>
    <col min="26" max="27" width="11.421875" style="39" customWidth="1"/>
    <col min="28" max="28" width="10.57421875" style="39" customWidth="1"/>
    <col min="29" max="29" width="5.28125" style="39" customWidth="1"/>
    <col min="30" max="16384" width="11.421875" style="30" customWidth="1"/>
  </cols>
  <sheetData>
    <row r="1" spans="10:16" ht="36">
      <c r="J1" s="34" t="s">
        <v>84</v>
      </c>
      <c r="M1" s="29" t="s">
        <v>56</v>
      </c>
      <c r="N1" s="148">
        <f ca="1">TODAY()</f>
        <v>43284</v>
      </c>
      <c r="O1" s="148"/>
      <c r="P1" s="148"/>
    </row>
    <row r="3" spans="22:27" ht="19.5" customHeight="1">
      <c r="V3" s="149" t="s">
        <v>137</v>
      </c>
      <c r="W3" s="150"/>
      <c r="X3" s="150"/>
      <c r="Y3" s="150"/>
      <c r="Z3" s="150"/>
      <c r="AA3" s="150"/>
    </row>
    <row r="4" spans="22:27" ht="19.5" customHeight="1">
      <c r="V4" s="151"/>
      <c r="W4" s="152"/>
      <c r="X4" s="152"/>
      <c r="Y4" s="152"/>
      <c r="Z4" s="152"/>
      <c r="AA4" s="153"/>
    </row>
    <row r="5" spans="22:23" ht="19.5" customHeight="1">
      <c r="V5" s="25"/>
      <c r="W5" s="10"/>
    </row>
    <row r="6" spans="17:39" ht="19.5" customHeight="1">
      <c r="Q6" s="38" t="e">
        <f>IF(Q7&gt;0,"1","0")</f>
        <v>#N/A</v>
      </c>
      <c r="S6" s="116" t="e">
        <f>IF(Q7&gt;0,"AXES À AMÉLIORER par ordre de priorité:","")</f>
        <v>#N/A</v>
      </c>
      <c r="T6" s="43"/>
      <c r="U6" s="43"/>
      <c r="V6" s="43"/>
      <c r="W6" s="43"/>
      <c r="X6" s="43"/>
      <c r="Y6" s="43"/>
      <c r="AD6" s="39">
        <f>COUNT($R7)</f>
        <v>0</v>
      </c>
      <c r="AE6" s="39">
        <f aca="true" t="shared" si="0" ref="AE6:AL6">COUNT($R7)</f>
        <v>0</v>
      </c>
      <c r="AF6" s="39">
        <f t="shared" si="0"/>
        <v>0</v>
      </c>
      <c r="AG6" s="39">
        <f t="shared" si="0"/>
        <v>0</v>
      </c>
      <c r="AH6" s="39">
        <f t="shared" si="0"/>
        <v>0</v>
      </c>
      <c r="AI6" s="39">
        <f t="shared" si="0"/>
        <v>0</v>
      </c>
      <c r="AJ6" s="39">
        <f t="shared" si="0"/>
        <v>0</v>
      </c>
      <c r="AK6" s="39">
        <f t="shared" si="0"/>
        <v>0</v>
      </c>
      <c r="AL6" s="39">
        <f t="shared" si="0"/>
        <v>0</v>
      </c>
      <c r="AM6" s="39">
        <f>COUNT($R7)</f>
        <v>0</v>
      </c>
    </row>
    <row r="7" spans="1:39" ht="19.5" customHeight="1">
      <c r="A7" s="48" t="s">
        <v>80</v>
      </c>
      <c r="P7" s="39">
        <v>1</v>
      </c>
      <c r="Q7" s="38" t="e">
        <f>VLOOKUP(P7,'Synth.'!$N$4:$O$22,2,FALSE)</f>
        <v>#N/A</v>
      </c>
      <c r="R7" s="94">
        <f>_xlfn.IFERROR(IF(Q7&gt;0,_xlfn.IFERROR(VLOOKUP(Q7,'Synth.'!$O$4:$P$22,2,FALSE),""),""),"")</f>
      </c>
      <c r="S7" s="113">
        <f>IF(T7="-","","1")</f>
      </c>
      <c r="T7" s="112" t="str">
        <f>CONCATENATE(R7,"-")</f>
        <v>-</v>
      </c>
      <c r="U7" s="95">
        <f>_xlfn.IFERROR(IF(Q7&gt;0,_xlfn.IFERROR(VLOOKUP(R7,'Synth.'!$Q$11:$R$29,2,FALSE),""),""),"")</f>
      </c>
      <c r="V7" s="94"/>
      <c r="W7" s="96"/>
      <c r="X7" s="96"/>
      <c r="Y7" s="96"/>
      <c r="Z7" s="96"/>
      <c r="AA7" s="96"/>
      <c r="AB7" s="96"/>
      <c r="AC7" s="96"/>
      <c r="AD7" s="39">
        <f>COUNT($R7)</f>
        <v>0</v>
      </c>
      <c r="AE7" s="39">
        <f aca="true" t="shared" si="1" ref="AE7:AM7">COUNT($R7)</f>
        <v>0</v>
      </c>
      <c r="AF7" s="39">
        <f t="shared" si="1"/>
        <v>0</v>
      </c>
      <c r="AG7" s="39">
        <f t="shared" si="1"/>
        <v>0</v>
      </c>
      <c r="AH7" s="39">
        <f t="shared" si="1"/>
        <v>0</v>
      </c>
      <c r="AI7" s="39">
        <f t="shared" si="1"/>
        <v>0</v>
      </c>
      <c r="AJ7" s="39">
        <f t="shared" si="1"/>
        <v>0</v>
      </c>
      <c r="AK7" s="39">
        <f t="shared" si="1"/>
        <v>0</v>
      </c>
      <c r="AL7" s="39">
        <f t="shared" si="1"/>
        <v>0</v>
      </c>
      <c r="AM7" s="39">
        <f t="shared" si="1"/>
        <v>0</v>
      </c>
    </row>
    <row r="8" spans="1:39" ht="19.5" customHeight="1">
      <c r="A8" s="49" t="s">
        <v>79</v>
      </c>
      <c r="P8" s="39">
        <v>2</v>
      </c>
      <c r="Q8" s="38" t="e">
        <f>VLOOKUP(P8,'Synth.'!$N$4:$O$22,2,FALSE)</f>
        <v>#N/A</v>
      </c>
      <c r="R8" s="94">
        <f>_xlfn.IFERROR(IF(Q8&gt;0,_xlfn.IFERROR(VLOOKUP(Q8,'Synth.'!$O$4:$P$22,2,FALSE),""),""),"")</f>
      </c>
      <c r="S8" s="113">
        <f>IF(T8="-","","2")</f>
      </c>
      <c r="T8" s="112" t="str">
        <f aca="true" t="shared" si="2" ref="T8:T25">CONCATENATE(R8,"-")</f>
        <v>-</v>
      </c>
      <c r="U8" s="95">
        <f>_xlfn.IFERROR(IF(Q8&gt;0,_xlfn.IFERROR(VLOOKUP(R8,'Synth.'!$Q$11:$R$29,2,FALSE),""),""),"")</f>
      </c>
      <c r="V8" s="94"/>
      <c r="W8" s="96"/>
      <c r="X8" s="96"/>
      <c r="Y8" s="96"/>
      <c r="Z8" s="96"/>
      <c r="AA8" s="96"/>
      <c r="AB8" s="96"/>
      <c r="AC8" s="96"/>
      <c r="AD8" s="39">
        <f aca="true" t="shared" si="3" ref="AD8:AM25">COUNT($R8)</f>
        <v>0</v>
      </c>
      <c r="AE8" s="39">
        <f t="shared" si="3"/>
        <v>0</v>
      </c>
      <c r="AF8" s="39">
        <f t="shared" si="3"/>
        <v>0</v>
      </c>
      <c r="AG8" s="39">
        <f t="shared" si="3"/>
        <v>0</v>
      </c>
      <c r="AH8" s="39">
        <f t="shared" si="3"/>
        <v>0</v>
      </c>
      <c r="AI8" s="39">
        <f t="shared" si="3"/>
        <v>0</v>
      </c>
      <c r="AJ8" s="39">
        <f t="shared" si="3"/>
        <v>0</v>
      </c>
      <c r="AK8" s="39">
        <f t="shared" si="3"/>
        <v>0</v>
      </c>
      <c r="AL8" s="39">
        <f t="shared" si="3"/>
        <v>0</v>
      </c>
      <c r="AM8" s="39">
        <f t="shared" si="3"/>
        <v>0</v>
      </c>
    </row>
    <row r="9" spans="1:39" ht="19.5" customHeight="1">
      <c r="A9" s="46" t="s">
        <v>78</v>
      </c>
      <c r="P9" s="39">
        <v>3</v>
      </c>
      <c r="Q9" s="38" t="e">
        <f>VLOOKUP(P9,'Synth.'!$N$4:$O$22,2,FALSE)</f>
        <v>#N/A</v>
      </c>
      <c r="R9" s="94">
        <f>_xlfn.IFERROR(IF(Q9&gt;0,_xlfn.IFERROR(VLOOKUP(Q9,'Synth.'!$O$4:$P$22,2,FALSE),""),""),"")</f>
      </c>
      <c r="S9" s="113">
        <f>IF(T9="-","","3")</f>
      </c>
      <c r="T9" s="112" t="str">
        <f t="shared" si="2"/>
        <v>-</v>
      </c>
      <c r="U9" s="95">
        <f>_xlfn.IFERROR(IF(Q9&gt;0,_xlfn.IFERROR(VLOOKUP(R9,'Synth.'!$Q$11:$R$29,2,FALSE),""),""),"")</f>
      </c>
      <c r="V9" s="94"/>
      <c r="W9" s="96"/>
      <c r="X9" s="96"/>
      <c r="Y9" s="96"/>
      <c r="Z9" s="96"/>
      <c r="AA9" s="96"/>
      <c r="AB9" s="96"/>
      <c r="AC9" s="96"/>
      <c r="AD9" s="39">
        <f t="shared" si="3"/>
        <v>0</v>
      </c>
      <c r="AE9" s="39">
        <f t="shared" si="3"/>
        <v>0</v>
      </c>
      <c r="AF9" s="39">
        <f t="shared" si="3"/>
        <v>0</v>
      </c>
      <c r="AG9" s="39">
        <f t="shared" si="3"/>
        <v>0</v>
      </c>
      <c r="AH9" s="39">
        <f t="shared" si="3"/>
        <v>0</v>
      </c>
      <c r="AI9" s="39">
        <f t="shared" si="3"/>
        <v>0</v>
      </c>
      <c r="AJ9" s="39">
        <f t="shared" si="3"/>
        <v>0</v>
      </c>
      <c r="AK9" s="39">
        <f t="shared" si="3"/>
        <v>0</v>
      </c>
      <c r="AL9" s="39">
        <f t="shared" si="3"/>
        <v>0</v>
      </c>
      <c r="AM9" s="39">
        <f t="shared" si="3"/>
        <v>0</v>
      </c>
    </row>
    <row r="10" spans="1:39" ht="19.5" customHeight="1">
      <c r="A10" s="45" t="s">
        <v>77</v>
      </c>
      <c r="P10" s="39">
        <v>4</v>
      </c>
      <c r="Q10" s="38" t="e">
        <f>VLOOKUP(P10,'Synth.'!$N$4:$O$22,2,FALSE)</f>
        <v>#N/A</v>
      </c>
      <c r="R10" s="94">
        <f>_xlfn.IFERROR(IF(Q10&gt;0,_xlfn.IFERROR(VLOOKUP(Q10,'Synth.'!$O$4:$P$22,2,FALSE),""),""),"")</f>
      </c>
      <c r="S10" s="113">
        <f>IF(T10="-","","4")</f>
      </c>
      <c r="T10" s="112" t="str">
        <f t="shared" si="2"/>
        <v>-</v>
      </c>
      <c r="U10" s="95">
        <f>_xlfn.IFERROR(IF(Q10&gt;0,_xlfn.IFERROR(VLOOKUP(R10,'Synth.'!$Q$11:$R$29,2,FALSE),""),""),"")</f>
      </c>
      <c r="V10" s="94"/>
      <c r="W10" s="96"/>
      <c r="X10" s="96"/>
      <c r="Y10" s="96"/>
      <c r="Z10" s="96"/>
      <c r="AA10" s="96"/>
      <c r="AB10" s="96"/>
      <c r="AC10" s="96"/>
      <c r="AD10" s="39">
        <f t="shared" si="3"/>
        <v>0</v>
      </c>
      <c r="AE10" s="39">
        <f t="shared" si="3"/>
        <v>0</v>
      </c>
      <c r="AF10" s="39">
        <f t="shared" si="3"/>
        <v>0</v>
      </c>
      <c r="AG10" s="39">
        <f t="shared" si="3"/>
        <v>0</v>
      </c>
      <c r="AH10" s="39">
        <f t="shared" si="3"/>
        <v>0</v>
      </c>
      <c r="AI10" s="39">
        <f t="shared" si="3"/>
        <v>0</v>
      </c>
      <c r="AJ10" s="39">
        <f t="shared" si="3"/>
        <v>0</v>
      </c>
      <c r="AK10" s="39">
        <f t="shared" si="3"/>
        <v>0</v>
      </c>
      <c r="AL10" s="39">
        <f t="shared" si="3"/>
        <v>0</v>
      </c>
      <c r="AM10" s="39">
        <f t="shared" si="3"/>
        <v>0</v>
      </c>
    </row>
    <row r="11" spans="1:39" ht="19.5" customHeight="1">
      <c r="A11" s="47" t="s">
        <v>81</v>
      </c>
      <c r="P11" s="39">
        <v>5</v>
      </c>
      <c r="Q11" s="38" t="e">
        <f>VLOOKUP(P11,'Synth.'!$N$4:$O$22,2,FALSE)</f>
        <v>#N/A</v>
      </c>
      <c r="R11" s="94">
        <f>_xlfn.IFERROR(IF(Q11&gt;0,_xlfn.IFERROR(VLOOKUP(Q11,'Synth.'!$O$4:$P$22,2,FALSE),""),""),"")</f>
      </c>
      <c r="S11" s="113">
        <f>IF(T11="-","","5")</f>
      </c>
      <c r="T11" s="112" t="str">
        <f t="shared" si="2"/>
        <v>-</v>
      </c>
      <c r="U11" s="95">
        <f>_xlfn.IFERROR(IF(Q11&gt;0,_xlfn.IFERROR(VLOOKUP(R11,'Synth.'!$Q$11:$R$29,2,FALSE),""),""),"")</f>
      </c>
      <c r="V11" s="94"/>
      <c r="W11" s="96"/>
      <c r="X11" s="96"/>
      <c r="Y11" s="96"/>
      <c r="Z11" s="96"/>
      <c r="AA11" s="96"/>
      <c r="AB11" s="96"/>
      <c r="AC11" s="96"/>
      <c r="AD11" s="39">
        <f t="shared" si="3"/>
        <v>0</v>
      </c>
      <c r="AE11" s="39">
        <f t="shared" si="3"/>
        <v>0</v>
      </c>
      <c r="AF11" s="39">
        <f t="shared" si="3"/>
        <v>0</v>
      </c>
      <c r="AG11" s="39">
        <f t="shared" si="3"/>
        <v>0</v>
      </c>
      <c r="AH11" s="39">
        <f t="shared" si="3"/>
        <v>0</v>
      </c>
      <c r="AI11" s="39">
        <f t="shared" si="3"/>
        <v>0</v>
      </c>
      <c r="AJ11" s="39">
        <f t="shared" si="3"/>
        <v>0</v>
      </c>
      <c r="AK11" s="39">
        <f t="shared" si="3"/>
        <v>0</v>
      </c>
      <c r="AL11" s="39">
        <f t="shared" si="3"/>
        <v>0</v>
      </c>
      <c r="AM11" s="39">
        <f t="shared" si="3"/>
        <v>0</v>
      </c>
    </row>
    <row r="12" spans="16:39" ht="19.5" customHeight="1">
      <c r="P12" s="39">
        <v>6</v>
      </c>
      <c r="Q12" s="38" t="e">
        <f>VLOOKUP(P12,'Synth.'!$N$4:$O$22,2,FALSE)</f>
        <v>#N/A</v>
      </c>
      <c r="R12" s="94">
        <f>_xlfn.IFERROR(IF(Q12&gt;0,_xlfn.IFERROR(VLOOKUP(Q12,'Synth.'!$O$4:$P$22,2,FALSE),""),""),"")</f>
      </c>
      <c r="S12" s="113">
        <f>IF(T12="-","","6")</f>
      </c>
      <c r="T12" s="112" t="str">
        <f t="shared" si="2"/>
        <v>-</v>
      </c>
      <c r="U12" s="95">
        <f>_xlfn.IFERROR(IF(Q12&gt;0,_xlfn.IFERROR(VLOOKUP(R12,'Synth.'!$Q$11:$R$29,2,FALSE),""),""),"")</f>
      </c>
      <c r="V12" s="94"/>
      <c r="W12" s="96"/>
      <c r="X12" s="96"/>
      <c r="Y12" s="96"/>
      <c r="Z12" s="96"/>
      <c r="AA12" s="96"/>
      <c r="AB12" s="96"/>
      <c r="AC12" s="96"/>
      <c r="AD12" s="39">
        <f t="shared" si="3"/>
        <v>0</v>
      </c>
      <c r="AE12" s="39">
        <f t="shared" si="3"/>
        <v>0</v>
      </c>
      <c r="AF12" s="39">
        <f t="shared" si="3"/>
        <v>0</v>
      </c>
      <c r="AG12" s="39">
        <f t="shared" si="3"/>
        <v>0</v>
      </c>
      <c r="AH12" s="39">
        <f t="shared" si="3"/>
        <v>0</v>
      </c>
      <c r="AI12" s="39">
        <f t="shared" si="3"/>
        <v>0</v>
      </c>
      <c r="AJ12" s="39">
        <f t="shared" si="3"/>
        <v>0</v>
      </c>
      <c r="AK12" s="39">
        <f t="shared" si="3"/>
        <v>0</v>
      </c>
      <c r="AL12" s="39">
        <f t="shared" si="3"/>
        <v>0</v>
      </c>
      <c r="AM12" s="39">
        <f t="shared" si="3"/>
        <v>0</v>
      </c>
    </row>
    <row r="13" spans="16:39" ht="19.5" customHeight="1">
      <c r="P13" s="39">
        <v>7</v>
      </c>
      <c r="Q13" s="38" t="e">
        <f>VLOOKUP(P13,'Synth.'!$N$4:$O$22,2,FALSE)</f>
        <v>#N/A</v>
      </c>
      <c r="R13" s="94">
        <f>_xlfn.IFERROR(IF(Q13&gt;0,_xlfn.IFERROR(VLOOKUP(Q13,'Synth.'!$O$4:$P$22,2,FALSE),""),""),"")</f>
      </c>
      <c r="S13" s="113">
        <f>IF(T13="-","","7")</f>
      </c>
      <c r="T13" s="112" t="str">
        <f t="shared" si="2"/>
        <v>-</v>
      </c>
      <c r="U13" s="95">
        <f>_xlfn.IFERROR(IF(Q13&gt;0,_xlfn.IFERROR(VLOOKUP(R13,'Synth.'!$Q$11:$R$29,2,FALSE),""),""),"")</f>
      </c>
      <c r="V13" s="94"/>
      <c r="W13" s="96"/>
      <c r="X13" s="96"/>
      <c r="Y13" s="96"/>
      <c r="Z13" s="96"/>
      <c r="AA13" s="96"/>
      <c r="AB13" s="96"/>
      <c r="AC13" s="96"/>
      <c r="AD13" s="39">
        <f t="shared" si="3"/>
        <v>0</v>
      </c>
      <c r="AE13" s="39">
        <f t="shared" si="3"/>
        <v>0</v>
      </c>
      <c r="AF13" s="39">
        <f t="shared" si="3"/>
        <v>0</v>
      </c>
      <c r="AG13" s="39">
        <f t="shared" si="3"/>
        <v>0</v>
      </c>
      <c r="AH13" s="39">
        <f t="shared" si="3"/>
        <v>0</v>
      </c>
      <c r="AI13" s="39">
        <f t="shared" si="3"/>
        <v>0</v>
      </c>
      <c r="AJ13" s="39">
        <f t="shared" si="3"/>
        <v>0</v>
      </c>
      <c r="AK13" s="39">
        <f t="shared" si="3"/>
        <v>0</v>
      </c>
      <c r="AL13" s="39">
        <f t="shared" si="3"/>
        <v>0</v>
      </c>
      <c r="AM13" s="39">
        <f t="shared" si="3"/>
        <v>0</v>
      </c>
    </row>
    <row r="14" spans="16:39" ht="19.5" customHeight="1">
      <c r="P14" s="39">
        <v>8</v>
      </c>
      <c r="Q14" s="38" t="e">
        <f>VLOOKUP(P14,'Synth.'!$N$4:$O$22,2,FALSE)</f>
        <v>#N/A</v>
      </c>
      <c r="R14" s="94">
        <f>_xlfn.IFERROR(IF(Q14&gt;0,_xlfn.IFERROR(VLOOKUP(Q14,'Synth.'!$O$4:$P$22,2,FALSE),""),""),"")</f>
      </c>
      <c r="S14" s="113">
        <f>IF(T14="-","","8")</f>
      </c>
      <c r="T14" s="112" t="str">
        <f t="shared" si="2"/>
        <v>-</v>
      </c>
      <c r="U14" s="95">
        <f>_xlfn.IFERROR(IF(Q14&gt;0,_xlfn.IFERROR(VLOOKUP(R14,'Synth.'!$Q$11:$R$29,2,FALSE),""),""),"")</f>
      </c>
      <c r="V14" s="94"/>
      <c r="W14" s="96"/>
      <c r="X14" s="96"/>
      <c r="Y14" s="96"/>
      <c r="Z14" s="96"/>
      <c r="AA14" s="96"/>
      <c r="AB14" s="96"/>
      <c r="AC14" s="96"/>
      <c r="AD14" s="39">
        <f t="shared" si="3"/>
        <v>0</v>
      </c>
      <c r="AE14" s="39">
        <f t="shared" si="3"/>
        <v>0</v>
      </c>
      <c r="AF14" s="39">
        <f t="shared" si="3"/>
        <v>0</v>
      </c>
      <c r="AG14" s="39">
        <f t="shared" si="3"/>
        <v>0</v>
      </c>
      <c r="AH14" s="39">
        <f t="shared" si="3"/>
        <v>0</v>
      </c>
      <c r="AI14" s="39">
        <f t="shared" si="3"/>
        <v>0</v>
      </c>
      <c r="AJ14" s="39">
        <f t="shared" si="3"/>
        <v>0</v>
      </c>
      <c r="AK14" s="39">
        <f t="shared" si="3"/>
        <v>0</v>
      </c>
      <c r="AL14" s="39">
        <f t="shared" si="3"/>
        <v>0</v>
      </c>
      <c r="AM14" s="39">
        <f t="shared" si="3"/>
        <v>0</v>
      </c>
    </row>
    <row r="15" spans="16:39" ht="19.5" customHeight="1">
      <c r="P15" s="39">
        <v>9</v>
      </c>
      <c r="Q15" s="38" t="e">
        <f>VLOOKUP(P15,'Synth.'!$N$4:$O$22,2,FALSE)</f>
        <v>#N/A</v>
      </c>
      <c r="R15" s="94">
        <f>_xlfn.IFERROR(IF(Q15&gt;0,_xlfn.IFERROR(VLOOKUP(Q15,'Synth.'!$O$4:$P$22,2,FALSE),""),""),"")</f>
      </c>
      <c r="S15" s="113">
        <f>IF(T15="-","","9")</f>
      </c>
      <c r="T15" s="112" t="str">
        <f t="shared" si="2"/>
        <v>-</v>
      </c>
      <c r="U15" s="95">
        <f>_xlfn.IFERROR(IF(Q15&gt;0,_xlfn.IFERROR(VLOOKUP(R15,'Synth.'!$Q$11:$R$29,2,FALSE),""),""),"")</f>
      </c>
      <c r="V15" s="94"/>
      <c r="W15" s="96"/>
      <c r="X15" s="96"/>
      <c r="Y15" s="96"/>
      <c r="Z15" s="96"/>
      <c r="AA15" s="96"/>
      <c r="AB15" s="96"/>
      <c r="AC15" s="96"/>
      <c r="AD15" s="39">
        <f t="shared" si="3"/>
        <v>0</v>
      </c>
      <c r="AE15" s="39">
        <f t="shared" si="3"/>
        <v>0</v>
      </c>
      <c r="AF15" s="39">
        <f t="shared" si="3"/>
        <v>0</v>
      </c>
      <c r="AG15" s="39">
        <f t="shared" si="3"/>
        <v>0</v>
      </c>
      <c r="AH15" s="39">
        <f t="shared" si="3"/>
        <v>0</v>
      </c>
      <c r="AI15" s="39">
        <f t="shared" si="3"/>
        <v>0</v>
      </c>
      <c r="AJ15" s="39">
        <f t="shared" si="3"/>
        <v>0</v>
      </c>
      <c r="AK15" s="39">
        <f t="shared" si="3"/>
        <v>0</v>
      </c>
      <c r="AL15" s="39">
        <f t="shared" si="3"/>
        <v>0</v>
      </c>
      <c r="AM15" s="39">
        <f t="shared" si="3"/>
        <v>0</v>
      </c>
    </row>
    <row r="16" spans="16:39" ht="19.5" customHeight="1">
      <c r="P16" s="39">
        <v>10</v>
      </c>
      <c r="Q16" s="38" t="e">
        <f>VLOOKUP(P16,'Synth.'!$N$4:$O$22,2,FALSE)</f>
        <v>#N/A</v>
      </c>
      <c r="R16" s="94">
        <f>_xlfn.IFERROR(IF(Q16&gt;0,_xlfn.IFERROR(VLOOKUP(Q16,'Synth.'!$O$4:$P$22,2,FALSE),""),""),"")</f>
      </c>
      <c r="S16" s="113">
        <f>IF(T16="-","","10")</f>
      </c>
      <c r="T16" s="112" t="str">
        <f t="shared" si="2"/>
        <v>-</v>
      </c>
      <c r="U16" s="95">
        <f>_xlfn.IFERROR(IF(Q16&gt;0,_xlfn.IFERROR(VLOOKUP(R16,'Synth.'!$Q$11:$R$29,2,FALSE),""),""),"")</f>
      </c>
      <c r="V16" s="94"/>
      <c r="W16" s="96"/>
      <c r="X16" s="96"/>
      <c r="Y16" s="96"/>
      <c r="Z16" s="96"/>
      <c r="AA16" s="96"/>
      <c r="AB16" s="96"/>
      <c r="AC16" s="96"/>
      <c r="AD16" s="39">
        <f t="shared" si="3"/>
        <v>0</v>
      </c>
      <c r="AE16" s="39">
        <f t="shared" si="3"/>
        <v>0</v>
      </c>
      <c r="AF16" s="39">
        <f t="shared" si="3"/>
        <v>0</v>
      </c>
      <c r="AG16" s="39">
        <f t="shared" si="3"/>
        <v>0</v>
      </c>
      <c r="AH16" s="39">
        <f t="shared" si="3"/>
        <v>0</v>
      </c>
      <c r="AI16" s="39">
        <f t="shared" si="3"/>
        <v>0</v>
      </c>
      <c r="AJ16" s="39">
        <f t="shared" si="3"/>
        <v>0</v>
      </c>
      <c r="AK16" s="39">
        <f t="shared" si="3"/>
        <v>0</v>
      </c>
      <c r="AL16" s="39">
        <f t="shared" si="3"/>
        <v>0</v>
      </c>
      <c r="AM16" s="39">
        <f t="shared" si="3"/>
        <v>0</v>
      </c>
    </row>
    <row r="17" spans="16:39" ht="19.5" customHeight="1">
      <c r="P17" s="39">
        <v>11</v>
      </c>
      <c r="Q17" s="38" t="e">
        <f>VLOOKUP(P17,'Synth.'!$N$4:$O$22,2,FALSE)</f>
        <v>#N/A</v>
      </c>
      <c r="R17" s="94">
        <f>_xlfn.IFERROR(IF(Q17&gt;0,_xlfn.IFERROR(VLOOKUP(Q17,'Synth.'!$O$4:$P$22,2,FALSE),""),""),"")</f>
      </c>
      <c r="S17" s="113">
        <f>IF(T17="-","","11")</f>
      </c>
      <c r="T17" s="112" t="str">
        <f t="shared" si="2"/>
        <v>-</v>
      </c>
      <c r="U17" s="95">
        <f>_xlfn.IFERROR(IF(Q17&gt;0,_xlfn.IFERROR(VLOOKUP(R17,'Synth.'!$Q$11:$R$29,2,FALSE),""),""),"")</f>
      </c>
      <c r="V17" s="94"/>
      <c r="W17" s="96"/>
      <c r="X17" s="96"/>
      <c r="Y17" s="96"/>
      <c r="Z17" s="96"/>
      <c r="AA17" s="96"/>
      <c r="AB17" s="96"/>
      <c r="AC17" s="96"/>
      <c r="AD17" s="39">
        <f t="shared" si="3"/>
        <v>0</v>
      </c>
      <c r="AE17" s="39">
        <f t="shared" si="3"/>
        <v>0</v>
      </c>
      <c r="AF17" s="39">
        <f t="shared" si="3"/>
        <v>0</v>
      </c>
      <c r="AG17" s="39">
        <f t="shared" si="3"/>
        <v>0</v>
      </c>
      <c r="AH17" s="39">
        <f t="shared" si="3"/>
        <v>0</v>
      </c>
      <c r="AI17" s="39">
        <f t="shared" si="3"/>
        <v>0</v>
      </c>
      <c r="AJ17" s="39">
        <f t="shared" si="3"/>
        <v>0</v>
      </c>
      <c r="AK17" s="39">
        <f t="shared" si="3"/>
        <v>0</v>
      </c>
      <c r="AL17" s="39">
        <f t="shared" si="3"/>
        <v>0</v>
      </c>
      <c r="AM17" s="39">
        <f t="shared" si="3"/>
        <v>0</v>
      </c>
    </row>
    <row r="18" spans="16:39" ht="19.5" customHeight="1">
      <c r="P18" s="39">
        <v>12</v>
      </c>
      <c r="Q18" s="38" t="e">
        <f>VLOOKUP(P18,'Synth.'!$N$4:$O$22,2,FALSE)</f>
        <v>#N/A</v>
      </c>
      <c r="R18" s="94">
        <f>_xlfn.IFERROR(IF(Q18&gt;0,_xlfn.IFERROR(VLOOKUP(Q18,'Synth.'!$O$4:$P$22,2,FALSE),""),""),"")</f>
      </c>
      <c r="S18" s="113">
        <f>IF(T18="-","","12")</f>
      </c>
      <c r="T18" s="112" t="str">
        <f t="shared" si="2"/>
        <v>-</v>
      </c>
      <c r="U18" s="95">
        <f>_xlfn.IFERROR(IF(Q18&gt;0,_xlfn.IFERROR(VLOOKUP(R18,'Synth.'!$Q$11:$R$29,2,FALSE),""),""),"")</f>
      </c>
      <c r="V18" s="94"/>
      <c r="W18" s="96"/>
      <c r="X18" s="96"/>
      <c r="Y18" s="96"/>
      <c r="Z18" s="96"/>
      <c r="AA18" s="96"/>
      <c r="AB18" s="96"/>
      <c r="AC18" s="96"/>
      <c r="AD18" s="39">
        <f t="shared" si="3"/>
        <v>0</v>
      </c>
      <c r="AE18" s="39">
        <f t="shared" si="3"/>
        <v>0</v>
      </c>
      <c r="AF18" s="39">
        <f t="shared" si="3"/>
        <v>0</v>
      </c>
      <c r="AG18" s="39">
        <f t="shared" si="3"/>
        <v>0</v>
      </c>
      <c r="AH18" s="39">
        <f t="shared" si="3"/>
        <v>0</v>
      </c>
      <c r="AI18" s="39">
        <f t="shared" si="3"/>
        <v>0</v>
      </c>
      <c r="AJ18" s="39">
        <f t="shared" si="3"/>
        <v>0</v>
      </c>
      <c r="AK18" s="39">
        <f t="shared" si="3"/>
        <v>0</v>
      </c>
      <c r="AL18" s="39">
        <f t="shared" si="3"/>
        <v>0</v>
      </c>
      <c r="AM18" s="39">
        <f t="shared" si="3"/>
        <v>0</v>
      </c>
    </row>
    <row r="19" spans="16:39" ht="19.5" customHeight="1">
      <c r="P19" s="39">
        <v>13</v>
      </c>
      <c r="Q19" s="38" t="e">
        <f>VLOOKUP(P19,'Synth.'!$N$4:$O$22,2,FALSE)</f>
        <v>#N/A</v>
      </c>
      <c r="R19" s="94">
        <f>_xlfn.IFERROR(IF(Q19&gt;0,_xlfn.IFERROR(VLOOKUP(Q19,'Synth.'!$O$4:$P$22,2,FALSE),""),""),"")</f>
      </c>
      <c r="S19" s="113">
        <f>IF(T19="-","","13")</f>
      </c>
      <c r="T19" s="112" t="str">
        <f t="shared" si="2"/>
        <v>-</v>
      </c>
      <c r="U19" s="95">
        <f>_xlfn.IFERROR(IF(Q19&gt;0,_xlfn.IFERROR(VLOOKUP(R19,'Synth.'!$Q$11:$R$29,2,FALSE),""),""),"")</f>
      </c>
      <c r="V19" s="94"/>
      <c r="W19" s="96"/>
      <c r="X19" s="96"/>
      <c r="Y19" s="96"/>
      <c r="Z19" s="96"/>
      <c r="AA19" s="96"/>
      <c r="AB19" s="96"/>
      <c r="AC19" s="96"/>
      <c r="AD19" s="39">
        <f t="shared" si="3"/>
        <v>0</v>
      </c>
      <c r="AE19" s="39">
        <f t="shared" si="3"/>
        <v>0</v>
      </c>
      <c r="AF19" s="39">
        <f t="shared" si="3"/>
        <v>0</v>
      </c>
      <c r="AG19" s="39">
        <f t="shared" si="3"/>
        <v>0</v>
      </c>
      <c r="AH19" s="39">
        <f t="shared" si="3"/>
        <v>0</v>
      </c>
      <c r="AI19" s="39">
        <f t="shared" si="3"/>
        <v>0</v>
      </c>
      <c r="AJ19" s="39">
        <f t="shared" si="3"/>
        <v>0</v>
      </c>
      <c r="AK19" s="39">
        <f t="shared" si="3"/>
        <v>0</v>
      </c>
      <c r="AL19" s="39">
        <f t="shared" si="3"/>
        <v>0</v>
      </c>
      <c r="AM19" s="39">
        <f t="shared" si="3"/>
        <v>0</v>
      </c>
    </row>
    <row r="20" spans="16:39" ht="19.5" customHeight="1">
      <c r="P20" s="39">
        <v>14</v>
      </c>
      <c r="Q20" s="38" t="e">
        <f>VLOOKUP(P20,'Synth.'!$N$4:$O$22,2,FALSE)</f>
        <v>#N/A</v>
      </c>
      <c r="R20" s="94">
        <f>_xlfn.IFERROR(IF(Q20&gt;0,_xlfn.IFERROR(VLOOKUP(Q20,'Synth.'!$O$4:$P$22,2,FALSE),""),""),"")</f>
      </c>
      <c r="S20" s="113">
        <f>IF(T20="-","","14")</f>
      </c>
      <c r="T20" s="112" t="str">
        <f t="shared" si="2"/>
        <v>-</v>
      </c>
      <c r="U20" s="95">
        <f>_xlfn.IFERROR(IF(Q20&gt;0,_xlfn.IFERROR(VLOOKUP(R20,'Synth.'!$Q$11:$R$29,2,FALSE),""),""),"")</f>
      </c>
      <c r="V20" s="94"/>
      <c r="W20" s="96"/>
      <c r="X20" s="96"/>
      <c r="Y20" s="96"/>
      <c r="Z20" s="96"/>
      <c r="AA20" s="96"/>
      <c r="AB20" s="96"/>
      <c r="AC20" s="96"/>
      <c r="AD20" s="39">
        <f t="shared" si="3"/>
        <v>0</v>
      </c>
      <c r="AE20" s="39">
        <f t="shared" si="3"/>
        <v>0</v>
      </c>
      <c r="AF20" s="39">
        <f t="shared" si="3"/>
        <v>0</v>
      </c>
      <c r="AG20" s="39">
        <f t="shared" si="3"/>
        <v>0</v>
      </c>
      <c r="AH20" s="39">
        <f t="shared" si="3"/>
        <v>0</v>
      </c>
      <c r="AI20" s="39">
        <f t="shared" si="3"/>
        <v>0</v>
      </c>
      <c r="AJ20" s="39">
        <f t="shared" si="3"/>
        <v>0</v>
      </c>
      <c r="AK20" s="39">
        <f t="shared" si="3"/>
        <v>0</v>
      </c>
      <c r="AL20" s="39">
        <f t="shared" si="3"/>
        <v>0</v>
      </c>
      <c r="AM20" s="39">
        <f t="shared" si="3"/>
        <v>0</v>
      </c>
    </row>
    <row r="21" spans="16:39" ht="19.5" customHeight="1">
      <c r="P21" s="39">
        <v>15</v>
      </c>
      <c r="Q21" s="38" t="e">
        <f>VLOOKUP(P21,'Synth.'!$N$4:$O$22,2,FALSE)</f>
        <v>#N/A</v>
      </c>
      <c r="R21" s="94">
        <f>_xlfn.IFERROR(IF(Q21&gt;0,_xlfn.IFERROR(VLOOKUP(Q21,'Synth.'!$O$4:$P$22,2,FALSE),""),""),"")</f>
      </c>
      <c r="S21" s="113">
        <f>IF(T21="-","","15")</f>
      </c>
      <c r="T21" s="112" t="str">
        <f t="shared" si="2"/>
        <v>-</v>
      </c>
      <c r="U21" s="95">
        <f>_xlfn.IFERROR(IF(Q21&gt;0,_xlfn.IFERROR(VLOOKUP(R21,'Synth.'!$Q$11:$R$29,2,FALSE),""),""),"")</f>
      </c>
      <c r="V21" s="94"/>
      <c r="W21" s="96"/>
      <c r="X21" s="96"/>
      <c r="Y21" s="96"/>
      <c r="Z21" s="96"/>
      <c r="AA21" s="96"/>
      <c r="AB21" s="96"/>
      <c r="AC21" s="96"/>
      <c r="AD21" s="39">
        <f t="shared" si="3"/>
        <v>0</v>
      </c>
      <c r="AE21" s="39">
        <f t="shared" si="3"/>
        <v>0</v>
      </c>
      <c r="AF21" s="39">
        <f t="shared" si="3"/>
        <v>0</v>
      </c>
      <c r="AG21" s="39">
        <f t="shared" si="3"/>
        <v>0</v>
      </c>
      <c r="AH21" s="39">
        <f t="shared" si="3"/>
        <v>0</v>
      </c>
      <c r="AI21" s="39">
        <f t="shared" si="3"/>
        <v>0</v>
      </c>
      <c r="AJ21" s="39">
        <f t="shared" si="3"/>
        <v>0</v>
      </c>
      <c r="AK21" s="39">
        <f t="shared" si="3"/>
        <v>0</v>
      </c>
      <c r="AL21" s="39">
        <f t="shared" si="3"/>
        <v>0</v>
      </c>
      <c r="AM21" s="39">
        <f t="shared" si="3"/>
        <v>0</v>
      </c>
    </row>
    <row r="22" spans="16:39" ht="19.5" customHeight="1">
      <c r="P22" s="39">
        <v>16</v>
      </c>
      <c r="Q22" s="38" t="e">
        <f>VLOOKUP(P22,'Synth.'!$N$4:$O$22,2,FALSE)</f>
        <v>#N/A</v>
      </c>
      <c r="R22" s="94">
        <f>_xlfn.IFERROR(IF(Q22&gt;0,_xlfn.IFERROR(VLOOKUP(Q22,'Synth.'!$O$4:$P$22,2,FALSE),""),""),"")</f>
      </c>
      <c r="S22" s="113">
        <f>IF(T22="-","","16")</f>
      </c>
      <c r="T22" s="112" t="str">
        <f t="shared" si="2"/>
        <v>-</v>
      </c>
      <c r="U22" s="95">
        <f>_xlfn.IFERROR(IF(Q22&gt;0,_xlfn.IFERROR(VLOOKUP(R22,'Synth.'!$Q$11:$R$29,2,FALSE),""),""),"")</f>
      </c>
      <c r="V22" s="96"/>
      <c r="W22" s="96"/>
      <c r="X22" s="96"/>
      <c r="Y22" s="96"/>
      <c r="Z22" s="96"/>
      <c r="AA22" s="96"/>
      <c r="AB22" s="96"/>
      <c r="AC22" s="96"/>
      <c r="AD22" s="39">
        <f t="shared" si="3"/>
        <v>0</v>
      </c>
      <c r="AE22" s="39">
        <f t="shared" si="3"/>
        <v>0</v>
      </c>
      <c r="AF22" s="39">
        <f t="shared" si="3"/>
        <v>0</v>
      </c>
      <c r="AG22" s="39">
        <f t="shared" si="3"/>
        <v>0</v>
      </c>
      <c r="AH22" s="39">
        <f t="shared" si="3"/>
        <v>0</v>
      </c>
      <c r="AI22" s="39">
        <f t="shared" si="3"/>
        <v>0</v>
      </c>
      <c r="AJ22" s="39">
        <f t="shared" si="3"/>
        <v>0</v>
      </c>
      <c r="AK22" s="39">
        <f t="shared" si="3"/>
        <v>0</v>
      </c>
      <c r="AL22" s="39">
        <f t="shared" si="3"/>
        <v>0</v>
      </c>
      <c r="AM22" s="39">
        <f t="shared" si="3"/>
        <v>0</v>
      </c>
    </row>
    <row r="23" spans="16:39" ht="19.5" customHeight="1">
      <c r="P23" s="39">
        <v>17</v>
      </c>
      <c r="Q23" s="38" t="e">
        <f>VLOOKUP(P23,'Synth.'!$N$4:$O$22,2,FALSE)</f>
        <v>#N/A</v>
      </c>
      <c r="R23" s="94">
        <f>_xlfn.IFERROR(IF(Q23&gt;0,_xlfn.IFERROR(VLOOKUP(Q23,'Synth.'!$O$4:$P$22,2,FALSE),""),""),"")</f>
      </c>
      <c r="S23" s="113">
        <f>IF(T23="-","","17")</f>
      </c>
      <c r="T23" s="112" t="str">
        <f t="shared" si="2"/>
        <v>-</v>
      </c>
      <c r="U23" s="95">
        <f>_xlfn.IFERROR(IF(Q23&gt;0,_xlfn.IFERROR(VLOOKUP(R23,'Synth.'!$Q$11:$R$29,2,FALSE),""),""),"")</f>
      </c>
      <c r="V23" s="94"/>
      <c r="W23" s="96"/>
      <c r="X23" s="96"/>
      <c r="Y23" s="96"/>
      <c r="Z23" s="96"/>
      <c r="AA23" s="96"/>
      <c r="AB23" s="96"/>
      <c r="AC23" s="96"/>
      <c r="AD23" s="39">
        <f t="shared" si="3"/>
        <v>0</v>
      </c>
      <c r="AE23" s="39">
        <f t="shared" si="3"/>
        <v>0</v>
      </c>
      <c r="AF23" s="39">
        <f t="shared" si="3"/>
        <v>0</v>
      </c>
      <c r="AG23" s="39">
        <f t="shared" si="3"/>
        <v>0</v>
      </c>
      <c r="AH23" s="39">
        <f t="shared" si="3"/>
        <v>0</v>
      </c>
      <c r="AI23" s="39">
        <f t="shared" si="3"/>
        <v>0</v>
      </c>
      <c r="AJ23" s="39">
        <f t="shared" si="3"/>
        <v>0</v>
      </c>
      <c r="AK23" s="39">
        <f t="shared" si="3"/>
        <v>0</v>
      </c>
      <c r="AL23" s="39">
        <f t="shared" si="3"/>
        <v>0</v>
      </c>
      <c r="AM23" s="39">
        <f t="shared" si="3"/>
        <v>0</v>
      </c>
    </row>
    <row r="24" spans="16:39" ht="19.5" customHeight="1">
      <c r="P24" s="39">
        <v>18</v>
      </c>
      <c r="Q24" s="38" t="e">
        <f>VLOOKUP(P24,'Synth.'!$N$4:$O$22,2,FALSE)</f>
        <v>#N/A</v>
      </c>
      <c r="R24" s="94">
        <f>_xlfn.IFERROR(IF(Q24&gt;0,_xlfn.IFERROR(VLOOKUP(Q24,'Synth.'!$O$4:$P$22,2,FALSE),""),""),"")</f>
      </c>
      <c r="S24" s="113">
        <f>IF(T24="-","","18")</f>
      </c>
      <c r="T24" s="95" t="str">
        <f t="shared" si="2"/>
        <v>-</v>
      </c>
      <c r="U24" s="95">
        <f>_xlfn.IFERROR(IF(Q24&gt;0,_xlfn.IFERROR(VLOOKUP(R24,'Synth.'!$Q$11:$R$29,2,FALSE),""),""),"")</f>
      </c>
      <c r="V24" s="94"/>
      <c r="W24" s="96"/>
      <c r="X24" s="96"/>
      <c r="Y24" s="96"/>
      <c r="Z24" s="96"/>
      <c r="AA24" s="96"/>
      <c r="AB24" s="96"/>
      <c r="AC24" s="96"/>
      <c r="AD24" s="39">
        <f t="shared" si="3"/>
        <v>0</v>
      </c>
      <c r="AE24" s="39">
        <f t="shared" si="3"/>
        <v>0</v>
      </c>
      <c r="AF24" s="39">
        <f t="shared" si="3"/>
        <v>0</v>
      </c>
      <c r="AG24" s="39">
        <f t="shared" si="3"/>
        <v>0</v>
      </c>
      <c r="AH24" s="39">
        <f t="shared" si="3"/>
        <v>0</v>
      </c>
      <c r="AI24" s="39">
        <f t="shared" si="3"/>
        <v>0</v>
      </c>
      <c r="AJ24" s="39">
        <f t="shared" si="3"/>
        <v>0</v>
      </c>
      <c r="AK24" s="39">
        <f t="shared" si="3"/>
        <v>0</v>
      </c>
      <c r="AL24" s="39">
        <f t="shared" si="3"/>
        <v>0</v>
      </c>
      <c r="AM24" s="39">
        <f t="shared" si="3"/>
        <v>0</v>
      </c>
    </row>
    <row r="25" spans="16:39" ht="19.5" customHeight="1">
      <c r="P25" s="39">
        <v>19</v>
      </c>
      <c r="Q25" s="38" t="e">
        <f>VLOOKUP(P25,'Synth.'!$N$4:$O$22,2,FALSE)</f>
        <v>#N/A</v>
      </c>
      <c r="R25" s="94">
        <f>_xlfn.IFERROR(IF(Q25&gt;0,_xlfn.IFERROR(VLOOKUP(Q25,'Synth.'!$O$4:$P$22,2,FALSE),""),""),"")</f>
      </c>
      <c r="S25" s="113">
        <f>IF(T25="-","","19")</f>
      </c>
      <c r="T25" s="112" t="str">
        <f t="shared" si="2"/>
        <v>-</v>
      </c>
      <c r="U25" s="95">
        <f>_xlfn.IFERROR(IF(Q25&gt;0,_xlfn.IFERROR(VLOOKUP(R25,'Synth.'!$Q$11:$R$29,2,FALSE),""),""),"")</f>
      </c>
      <c r="V25" s="94"/>
      <c r="W25" s="96"/>
      <c r="X25" s="96"/>
      <c r="Y25" s="96"/>
      <c r="Z25" s="96"/>
      <c r="AA25" s="96"/>
      <c r="AB25" s="96"/>
      <c r="AC25" s="96"/>
      <c r="AD25" s="39">
        <f t="shared" si="3"/>
        <v>0</v>
      </c>
      <c r="AE25" s="39">
        <f t="shared" si="3"/>
        <v>0</v>
      </c>
      <c r="AF25" s="39">
        <f t="shared" si="3"/>
        <v>0</v>
      </c>
      <c r="AG25" s="39">
        <f t="shared" si="3"/>
        <v>0</v>
      </c>
      <c r="AH25" s="39">
        <f t="shared" si="3"/>
        <v>0</v>
      </c>
      <c r="AI25" s="39">
        <f t="shared" si="3"/>
        <v>0</v>
      </c>
      <c r="AJ25" s="39">
        <f t="shared" si="3"/>
        <v>0</v>
      </c>
      <c r="AK25" s="39">
        <f t="shared" si="3"/>
        <v>0</v>
      </c>
      <c r="AL25" s="39">
        <f t="shared" si="3"/>
        <v>0</v>
      </c>
      <c r="AM25" s="39">
        <f t="shared" si="3"/>
        <v>0</v>
      </c>
    </row>
    <row r="26" spans="9:23" ht="19.5" customHeight="1">
      <c r="I26" s="31"/>
      <c r="V26" s="25"/>
      <c r="W26" s="10"/>
    </row>
    <row r="27" spans="2:23" s="35" customFormat="1" ht="18.75">
      <c r="B27" s="36"/>
      <c r="C27" s="44" t="str">
        <f>IF(B28=0,"","ORDRE DE PRIORITÉS DES PARTIES PRENANTES:")</f>
        <v>ORDRE DE PRIORITÉS DES PARTIES PRENANTES:</v>
      </c>
      <c r="I27" s="40"/>
      <c r="K27" s="36"/>
      <c r="L27" s="44" t="str">
        <f>_xlfn.IFERROR(IF(K28=0,"","QUALITÉ PERCUE / PRIORITÉS APPARANTES DE L'ENTREPRISE:"),"")</f>
        <v>QUALITÉ PERCUE / PRIORITÉS APPARANTES DE L'ENTREPRISE:</v>
      </c>
      <c r="Q27" s="40"/>
      <c r="R27" s="39"/>
      <c r="S27" s="115"/>
      <c r="V27" s="36"/>
      <c r="W27" s="9"/>
    </row>
    <row r="28" spans="1:23" ht="18.75">
      <c r="A28" s="39">
        <v>1</v>
      </c>
      <c r="B28" s="41">
        <f>_xlfn.IFERROR(VLOOKUP(A28,'Synth.'!$F$4:$G$22,2,FALSE),"")</f>
      </c>
      <c r="C28" s="37">
        <f>_xlfn.IFERROR(VLOOKUP(B28,'Synth.'!$Q$11:$R$29,2,FALSE),"")</f>
      </c>
      <c r="I28" s="40"/>
      <c r="J28" s="39">
        <v>1</v>
      </c>
      <c r="K28" s="41">
        <f>_xlfn.IFERROR(VLOOKUP(J28,'Synth.'!$M$4:$P$22,4,FALSE),"")</f>
      </c>
      <c r="L28" s="37">
        <f>_xlfn.IFERROR(VLOOKUP(K28,'Synth.'!$Q$11:$R$29,2,FALSE),"")</f>
      </c>
      <c r="V28" s="25"/>
      <c r="W28" s="10"/>
    </row>
    <row r="29" spans="1:23" ht="18.75">
      <c r="A29" s="39">
        <v>2</v>
      </c>
      <c r="B29" s="41">
        <f>_xlfn.IFERROR(VLOOKUP(A29,'Synth.'!$F$4:$G$22,2,FALSE),"")</f>
      </c>
      <c r="C29" s="37">
        <f>_xlfn.IFERROR(VLOOKUP(B29,'Synth.'!$Q$11:$R$29,2,FALSE),"")</f>
      </c>
      <c r="I29" s="40"/>
      <c r="J29" s="39">
        <v>2</v>
      </c>
      <c r="K29" s="41">
        <f>_xlfn.IFERROR(VLOOKUP(J29,'Synth.'!$M$4:$P$22,4,FALSE),"")</f>
      </c>
      <c r="L29" s="37">
        <f>_xlfn.IFERROR(VLOOKUP(K29,'Synth.'!$Q$11:$R$29,2,FALSE),"")</f>
      </c>
      <c r="V29" s="25"/>
      <c r="W29" s="10"/>
    </row>
    <row r="30" spans="1:23" ht="18.75">
      <c r="A30" s="39">
        <v>3</v>
      </c>
      <c r="B30" s="41">
        <f>_xlfn.IFERROR(VLOOKUP(A30,'Synth.'!$F$4:$G$22,2,FALSE),"")</f>
      </c>
      <c r="C30" s="37">
        <f>_xlfn.IFERROR(VLOOKUP(B30,'Synth.'!$Q$11:$R$29,2,FALSE),"")</f>
      </c>
      <c r="I30" s="40"/>
      <c r="J30" s="39">
        <v>3</v>
      </c>
      <c r="K30" s="41">
        <f>_xlfn.IFERROR(VLOOKUP(J30,'Synth.'!$M$4:$P$22,4,FALSE),"")</f>
      </c>
      <c r="L30" s="37">
        <f>_xlfn.IFERROR(VLOOKUP(K30,'Synth.'!$Q$11:$R$29,2,FALSE),"")</f>
      </c>
      <c r="V30" s="25"/>
      <c r="W30" s="10"/>
    </row>
    <row r="31" spans="1:23" ht="18.75">
      <c r="A31" s="39">
        <v>4</v>
      </c>
      <c r="B31" s="41">
        <f>_xlfn.IFERROR(VLOOKUP(A31,'Synth.'!$F$4:$G$22,2,FALSE),"")</f>
      </c>
      <c r="C31" s="37">
        <f>_xlfn.IFERROR(VLOOKUP(B31,'Synth.'!$Q$11:$R$29,2,FALSE),"")</f>
      </c>
      <c r="I31" s="40"/>
      <c r="J31" s="39">
        <v>4</v>
      </c>
      <c r="K31" s="41">
        <f>_xlfn.IFERROR(VLOOKUP(J31,'Synth.'!$M$4:$P$22,4,FALSE),"")</f>
      </c>
      <c r="L31" s="37">
        <f>_xlfn.IFERROR(VLOOKUP(K31,'Synth.'!$Q$11:$R$29,2,FALSE),"")</f>
      </c>
      <c r="V31" s="25"/>
      <c r="W31" s="10"/>
    </row>
    <row r="32" spans="1:23" ht="18.75">
      <c r="A32" s="39">
        <v>5</v>
      </c>
      <c r="B32" s="41">
        <f>_xlfn.IFERROR(VLOOKUP(A32,'Synth.'!$F$4:$G$22,2,FALSE),"")</f>
      </c>
      <c r="C32" s="37">
        <f>_xlfn.IFERROR(VLOOKUP(B32,'Synth.'!$Q$11:$R$29,2,FALSE),"")</f>
      </c>
      <c r="I32" s="40"/>
      <c r="J32" s="39">
        <v>5</v>
      </c>
      <c r="K32" s="41">
        <f>_xlfn.IFERROR(VLOOKUP(J32,'Synth.'!$M$4:$P$22,4,FALSE),"")</f>
      </c>
      <c r="L32" s="37">
        <f>_xlfn.IFERROR(VLOOKUP(K32,'Synth.'!$Q$11:$R$29,2,FALSE),"")</f>
      </c>
      <c r="V32" s="25"/>
      <c r="W32" s="10"/>
    </row>
    <row r="33" spans="1:23" ht="18.75">
      <c r="A33" s="39">
        <v>6</v>
      </c>
      <c r="B33" s="41">
        <f>_xlfn.IFERROR(VLOOKUP(A33,'Synth.'!$F$4:$G$22,2,FALSE),"")</f>
      </c>
      <c r="C33" s="37">
        <f>_xlfn.IFERROR(VLOOKUP(B33,'Synth.'!$Q$11:$R$29,2,FALSE),"")</f>
      </c>
      <c r="I33" s="40"/>
      <c r="J33" s="39">
        <v>6</v>
      </c>
      <c r="K33" s="41">
        <f>_xlfn.IFERROR(VLOOKUP(J33,'Synth.'!$M$4:$P$22,4,FALSE),"")</f>
      </c>
      <c r="L33" s="37">
        <f>_xlfn.IFERROR(VLOOKUP(K33,'Synth.'!$Q$11:$R$29,2,FALSE),"")</f>
      </c>
      <c r="V33" s="25"/>
      <c r="W33" s="10"/>
    </row>
    <row r="34" spans="1:23" ht="18.75">
      <c r="A34" s="39">
        <v>7</v>
      </c>
      <c r="B34" s="41">
        <f>_xlfn.IFERROR(VLOOKUP(A34,'Synth.'!$F$4:$G$22,2,FALSE),"")</f>
      </c>
      <c r="C34" s="37">
        <f>_xlfn.IFERROR(VLOOKUP(B34,'Synth.'!$Q$11:$R$29,2,FALSE),"")</f>
      </c>
      <c r="I34" s="40"/>
      <c r="J34" s="39">
        <v>7</v>
      </c>
      <c r="K34" s="41">
        <f>_xlfn.IFERROR(VLOOKUP(J34,'Synth.'!$M$4:$P$22,4,FALSE),"")</f>
      </c>
      <c r="L34" s="37">
        <f>_xlfn.IFERROR(VLOOKUP(K34,'Synth.'!$Q$11:$R$29,2,FALSE),"")</f>
      </c>
      <c r="V34" s="25"/>
      <c r="W34" s="10"/>
    </row>
    <row r="35" spans="1:23" ht="18.75">
      <c r="A35" s="39">
        <v>8</v>
      </c>
      <c r="B35" s="41">
        <f>_xlfn.IFERROR(VLOOKUP(A35,'Synth.'!$F$4:$G$22,2,FALSE),"")</f>
      </c>
      <c r="C35" s="37">
        <f>_xlfn.IFERROR(VLOOKUP(B35,'Synth.'!$Q$11:$R$29,2,FALSE),"")</f>
      </c>
      <c r="I35" s="40"/>
      <c r="J35" s="39">
        <v>8</v>
      </c>
      <c r="K35" s="41">
        <f>_xlfn.IFERROR(VLOOKUP(J35,'Synth.'!$M$4:$P$22,4,FALSE),"")</f>
      </c>
      <c r="L35" s="37">
        <f>_xlfn.IFERROR(VLOOKUP(K35,'Synth.'!$Q$11:$R$29,2,FALSE),"")</f>
      </c>
      <c r="V35" s="25"/>
      <c r="W35" s="10"/>
    </row>
    <row r="36" spans="1:23" ht="18.75">
      <c r="A36" s="39">
        <v>9</v>
      </c>
      <c r="B36" s="41">
        <f>_xlfn.IFERROR(VLOOKUP(A36,'Synth.'!$F$4:$G$22,2,FALSE),"")</f>
      </c>
      <c r="C36" s="37">
        <f>_xlfn.IFERROR(VLOOKUP(B36,'Synth.'!$Q$11:$R$29,2,FALSE),"")</f>
      </c>
      <c r="I36" s="40"/>
      <c r="J36" s="39">
        <v>9</v>
      </c>
      <c r="K36" s="41">
        <f>_xlfn.IFERROR(VLOOKUP(J36,'Synth.'!$M$4:$P$22,4,FALSE),"")</f>
      </c>
      <c r="L36" s="37">
        <f>_xlfn.IFERROR(VLOOKUP(K36,'Synth.'!$Q$11:$R$29,2,FALSE),"")</f>
      </c>
      <c r="V36" s="25"/>
      <c r="W36" s="10"/>
    </row>
    <row r="37" spans="1:23" ht="18.75">
      <c r="A37" s="39">
        <v>10</v>
      </c>
      <c r="B37" s="41">
        <f>_xlfn.IFERROR(VLOOKUP(A37,'Synth.'!$F$4:$G$22,2,FALSE),"")</f>
      </c>
      <c r="C37" s="37">
        <f>_xlfn.IFERROR(VLOOKUP(B37,'Synth.'!$Q$11:$R$29,2,FALSE),"")</f>
      </c>
      <c r="I37" s="40"/>
      <c r="J37" s="39">
        <v>10</v>
      </c>
      <c r="K37" s="41">
        <f>_xlfn.IFERROR(VLOOKUP(J37,'Synth.'!$M$4:$P$22,4,FALSE),"")</f>
      </c>
      <c r="L37" s="37">
        <f>_xlfn.IFERROR(VLOOKUP(K37,'Synth.'!$Q$11:$R$29,2,FALSE),"")</f>
      </c>
      <c r="V37" s="25"/>
      <c r="W37" s="10"/>
    </row>
    <row r="38" spans="1:23" ht="18.75">
      <c r="A38" s="39">
        <v>11</v>
      </c>
      <c r="B38" s="41">
        <f>_xlfn.IFERROR(VLOOKUP(A38,'Synth.'!$F$4:$G$22,2,FALSE),"")</f>
      </c>
      <c r="C38" s="37">
        <f>_xlfn.IFERROR(VLOOKUP(B38,'Synth.'!$Q$11:$R$29,2,FALSE),"")</f>
      </c>
      <c r="I38" s="40"/>
      <c r="J38" s="39">
        <v>11</v>
      </c>
      <c r="K38" s="41">
        <f>_xlfn.IFERROR(VLOOKUP(J38,'Synth.'!$M$4:$P$22,4,FALSE),"")</f>
      </c>
      <c r="L38" s="37">
        <f>_xlfn.IFERROR(VLOOKUP(K38,'Synth.'!$Q$11:$R$29,2,FALSE),"")</f>
      </c>
      <c r="V38" s="25"/>
      <c r="W38" s="10"/>
    </row>
    <row r="39" spans="1:23" ht="18.75">
      <c r="A39" s="39">
        <v>12</v>
      </c>
      <c r="B39" s="41">
        <f>_xlfn.IFERROR(VLOOKUP(A39,'Synth.'!$F$4:$G$22,2,FALSE),"")</f>
      </c>
      <c r="C39" s="37">
        <f>_xlfn.IFERROR(VLOOKUP(B39,'Synth.'!$Q$11:$R$29,2,FALSE),"")</f>
      </c>
      <c r="I39" s="40"/>
      <c r="J39" s="39">
        <v>12</v>
      </c>
      <c r="K39" s="41">
        <f>_xlfn.IFERROR(VLOOKUP(J39,'Synth.'!$M$4:$P$22,4,FALSE),"")</f>
      </c>
      <c r="L39" s="37">
        <f>_xlfn.IFERROR(VLOOKUP(K39,'Synth.'!$Q$11:$R$29,2,FALSE),"")</f>
      </c>
      <c r="V39" s="25"/>
      <c r="W39" s="10"/>
    </row>
    <row r="40" spans="1:23" ht="18.75">
      <c r="A40" s="39">
        <v>13</v>
      </c>
      <c r="B40" s="41">
        <f>_xlfn.IFERROR(VLOOKUP(A40,'Synth.'!$F$4:$G$22,2,FALSE),"")</f>
      </c>
      <c r="C40" s="37">
        <f>_xlfn.IFERROR(VLOOKUP(B40,'Synth.'!$Q$11:$R$29,2,FALSE),"")</f>
      </c>
      <c r="I40" s="40"/>
      <c r="J40" s="39">
        <v>13</v>
      </c>
      <c r="K40" s="41">
        <f>_xlfn.IFERROR(VLOOKUP(J40,'Synth.'!$M$4:$P$22,4,FALSE),"")</f>
      </c>
      <c r="L40" s="37">
        <f>_xlfn.IFERROR(VLOOKUP(K40,'Synth.'!$Q$11:$R$29,2,FALSE),"")</f>
      </c>
      <c r="V40" s="25"/>
      <c r="W40" s="10"/>
    </row>
    <row r="41" spans="1:23" ht="18.75">
      <c r="A41" s="39">
        <v>14</v>
      </c>
      <c r="B41" s="41">
        <f>_xlfn.IFERROR(VLOOKUP(A41,'Synth.'!$F$4:$G$22,2,FALSE),"")</f>
      </c>
      <c r="C41" s="37">
        <f>_xlfn.IFERROR(VLOOKUP(B41,'Synth.'!$Q$11:$R$29,2,FALSE),"")</f>
      </c>
      <c r="I41" s="40"/>
      <c r="J41" s="39">
        <v>14</v>
      </c>
      <c r="K41" s="41">
        <f>_xlfn.IFERROR(VLOOKUP(J41,'Synth.'!$M$4:$P$22,4,FALSE),"")</f>
      </c>
      <c r="L41" s="37">
        <f>_xlfn.IFERROR(VLOOKUP(K41,'Synth.'!$Q$11:$R$29,2,FALSE),"")</f>
      </c>
      <c r="V41" s="25"/>
      <c r="W41" s="10"/>
    </row>
    <row r="42" spans="1:12" ht="18.75">
      <c r="A42" s="39">
        <v>15</v>
      </c>
      <c r="B42" s="41">
        <f>_xlfn.IFERROR(VLOOKUP(A42,'Synth.'!$F$4:$G$22,2,FALSE),"")</f>
      </c>
      <c r="C42" s="37">
        <f>_xlfn.IFERROR(VLOOKUP(B42,'Synth.'!$Q$11:$R$29,2,FALSE),"")</f>
      </c>
      <c r="I42" s="40"/>
      <c r="J42" s="39">
        <v>15</v>
      </c>
      <c r="K42" s="41">
        <f>_xlfn.IFERROR(VLOOKUP(J42,'Synth.'!$M$4:$P$22,4,FALSE),"")</f>
      </c>
      <c r="L42" s="37">
        <f>_xlfn.IFERROR(VLOOKUP(K42,'Synth.'!$Q$11:$R$29,2,FALSE),"")</f>
      </c>
    </row>
    <row r="43" spans="1:12" ht="18.75">
      <c r="A43" s="39">
        <v>16</v>
      </c>
      <c r="B43" s="41">
        <f>_xlfn.IFERROR(VLOOKUP(A43,'Synth.'!$F$4:$G$22,2,FALSE),"")</f>
      </c>
      <c r="C43" s="37">
        <f>_xlfn.IFERROR(VLOOKUP(B43,'Synth.'!$Q$11:$R$29,2,FALSE),"")</f>
      </c>
      <c r="I43" s="40"/>
      <c r="J43" s="39">
        <v>16</v>
      </c>
      <c r="K43" s="41">
        <f>_xlfn.IFERROR(VLOOKUP(J43,'Synth.'!$M$4:$P$22,4,FALSE),"")</f>
      </c>
      <c r="L43" s="37">
        <f>_xlfn.IFERROR(VLOOKUP(K43,'Synth.'!$Q$11:$R$29,2,FALSE),"")</f>
      </c>
    </row>
    <row r="44" spans="1:12" ht="18.75">
      <c r="A44" s="39">
        <v>17</v>
      </c>
      <c r="B44" s="41">
        <f>_xlfn.IFERROR(VLOOKUP(A44,'Synth.'!$F$4:$G$22,2,FALSE),"")</f>
      </c>
      <c r="C44" s="37">
        <f>_xlfn.IFERROR(VLOOKUP(B44,'Synth.'!$Q$11:$R$29,2,FALSE),"")</f>
      </c>
      <c r="I44" s="40"/>
      <c r="J44" s="39">
        <v>17</v>
      </c>
      <c r="K44" s="41">
        <f>_xlfn.IFERROR(VLOOKUP(J44,'Synth.'!$M$4:$P$22,4,FALSE),"")</f>
      </c>
      <c r="L44" s="37">
        <f>_xlfn.IFERROR(VLOOKUP(K44,'Synth.'!$Q$11:$R$29,2,FALSE),"")</f>
      </c>
    </row>
    <row r="45" spans="1:12" ht="18.75">
      <c r="A45" s="39">
        <v>18</v>
      </c>
      <c r="B45" s="41">
        <f>_xlfn.IFERROR(VLOOKUP(A45,'Synth.'!$F$4:$G$22,2,FALSE),"")</f>
      </c>
      <c r="C45" s="37">
        <f>_xlfn.IFERROR(VLOOKUP(B45,'Synth.'!$Q$11:$R$29,2,FALSE),"")</f>
      </c>
      <c r="I45" s="40"/>
      <c r="J45" s="39">
        <v>18</v>
      </c>
      <c r="K45" s="41">
        <f>_xlfn.IFERROR(VLOOKUP(J45,'Synth.'!$M$4:$P$22,4,FALSE),"")</f>
      </c>
      <c r="L45" s="37">
        <f>_xlfn.IFERROR(VLOOKUP(K45,'Synth.'!$Q$11:$R$29,2,FALSE),"")</f>
      </c>
    </row>
    <row r="46" spans="1:12" ht="18.75">
      <c r="A46" s="39">
        <v>19</v>
      </c>
      <c r="B46" s="41">
        <f>_xlfn.IFERROR(VLOOKUP(A46,'Synth.'!$F$4:$G$22,2,FALSE),"")</f>
      </c>
      <c r="C46" s="37">
        <f>_xlfn.IFERROR(VLOOKUP(B46,'Synth.'!$Q$11:$R$29,2,FALSE),"")</f>
      </c>
      <c r="I46" s="40"/>
      <c r="J46" s="39">
        <v>19</v>
      </c>
      <c r="K46" s="41">
        <f>_xlfn.IFERROR(VLOOKUP(J46,'Synth.'!$M$4:$P$22,4,FALSE),"")</f>
      </c>
      <c r="L46" s="37">
        <f>_xlfn.IFERROR(VLOOKUP(K46,'Synth.'!$Q$11:$R$29,2,FALSE),"")</f>
      </c>
    </row>
    <row r="47" ht="15">
      <c r="I47" s="31"/>
    </row>
    <row r="48" ht="15">
      <c r="I48" s="31"/>
    </row>
  </sheetData>
  <sheetProtection sheet="1" objects="1" scenarios="1" selectLockedCells="1"/>
  <mergeCells count="3">
    <mergeCell ref="N1:P1"/>
    <mergeCell ref="V3:AA3"/>
    <mergeCell ref="V4:AA4"/>
  </mergeCells>
  <conditionalFormatting sqref="U7:AC25">
    <cfRule type="expression" priority="6" dxfId="32">
      <formula>IF(AE7&gt;0,TRUE,FALSE)</formula>
    </cfRule>
  </conditionalFormatting>
  <conditionalFormatting sqref="U6:AC6">
    <cfRule type="expression" priority="5" dxfId="33">
      <formula>IF(AE6&gt;0,TRUE,FALSE)</formula>
    </cfRule>
  </conditionalFormatting>
  <conditionalFormatting sqref="C27">
    <cfRule type="expression" priority="4" dxfId="34">
      <formula>IF($C$28="",TRUE,FALSE)</formula>
    </cfRule>
  </conditionalFormatting>
  <conditionalFormatting sqref="L27">
    <cfRule type="expression" priority="3" dxfId="34">
      <formula>IF($L$28="",TRUE,FALSE)</formula>
    </cfRule>
  </conditionalFormatting>
  <conditionalFormatting sqref="U2:U5 V2:Z2 V5:Z5">
    <cfRule type="expression" priority="2" dxfId="35">
      <formula>IF($V$4=0,TRUE,FALSE)</formula>
    </cfRule>
  </conditionalFormatting>
  <conditionalFormatting sqref="U3:U4">
    <cfRule type="expression" priority="1" dxfId="26">
      <formula>IF($A$28="",TRUE,FALSE)</formula>
    </cfRule>
  </conditionalFormatting>
  <conditionalFormatting sqref="T7:T25">
    <cfRule type="expression" priority="7" dxfId="32">
      <formula>IF(AE7&gt;0,TRUE,FALSE)</formula>
    </cfRule>
  </conditionalFormatting>
  <conditionalFormatting sqref="T6">
    <cfRule type="expression" priority="9" dxfId="33">
      <formula>IF(AE6&gt;0,TRUE,FALSE)</formula>
    </cfRule>
  </conditionalFormatting>
  <conditionalFormatting sqref="S7:S25">
    <cfRule type="expression" priority="12" dxfId="33">
      <formula>IF(AE7&gt;0,TRUE,FALSE)</formula>
    </cfRule>
  </conditionalFormatting>
  <conditionalFormatting sqref="S6">
    <cfRule type="expression" priority="14" dxfId="33">
      <formula>IF(AD6&gt;0,TRUE,FALSE)</formula>
    </cfRule>
  </conditionalFormatting>
  <dataValidations count="1">
    <dataValidation type="list" allowBlank="1" showInputMessage="1" showErrorMessage="1" sqref="V4">
      <formula1>"        ,TOUTES,Clients,Collaborateurs/salariés,Fournisseurs,Collectivités/organismes locaux,Prestataires,Actionnaires,Autre"</formula1>
    </dataValidation>
  </dataValidations>
  <printOptions/>
  <pageMargins left="0.1968503937007874" right="0.11811023622047245" top="0.7874015748031497" bottom="0.1968503937007874" header="0.31496062992125984" footer="0.31496062992125984"/>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fab133</dc:creator>
  <cp:keywords/>
  <dc:description/>
  <cp:lastModifiedBy>Angélique P.</cp:lastModifiedBy>
  <cp:lastPrinted>2018-03-30T13:55:59Z</cp:lastPrinted>
  <dcterms:created xsi:type="dcterms:W3CDTF">2018-03-26T06:13:06Z</dcterms:created>
  <dcterms:modified xsi:type="dcterms:W3CDTF">2018-07-03T19:03:57Z</dcterms:modified>
  <cp:category/>
  <cp:version/>
  <cp:contentType/>
  <cp:contentStatus/>
</cp:coreProperties>
</file>