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75" yWindow="225" windowWidth="15480" windowHeight="8940" tabRatio="904"/>
  </bookViews>
  <sheets>
    <sheet name="1) Contexte" sheetId="9" r:id="rId1"/>
    <sheet name="2) Paramétrage Outil" sheetId="6" r:id="rId2"/>
    <sheet name="3) Grille d'évaluation" sheetId="1" r:id="rId3"/>
    <sheet name="4) Résultats" sheetId="3" r:id="rId4"/>
    <sheet name="5) Cartographie 9 BP" sheetId="21" r:id="rId5"/>
    <sheet name="6) Cartographie BPM" sheetId="11" r:id="rId6"/>
    <sheet name="7) Cartographie BPO" sheetId="14" r:id="rId7"/>
    <sheet name="8) Cartographie BPR" sheetId="17" r:id="rId8"/>
    <sheet name="9) Retour d'expérience" sheetId="5" r:id="rId9"/>
  </sheets>
  <externalReferences>
    <externalReference r:id="rId10"/>
  </externalReferences>
  <definedNames>
    <definedName name="_xlnm.Criteria">[1]Données!$A$2:$A$6</definedName>
    <definedName name="_xlnm.Print_Titles" localSheetId="2">'3) Grille d''évaluation'!$1:$2</definedName>
    <definedName name="_xlnm.Print_Titles" localSheetId="4">'5) Cartographie 9 BP'!$1:$6</definedName>
    <definedName name="_xlnm.Print_Titles" localSheetId="5">'6) Cartographie BPM'!$1:$6</definedName>
    <definedName name="_xlnm.Print_Titles" localSheetId="6">'7) Cartographie BPO'!$1:$6</definedName>
    <definedName name="_xlnm.Print_Titles" localSheetId="7">'8) Cartographie BPR'!$1:$6</definedName>
    <definedName name="_xlnm.Print_Area" localSheetId="0">'1) Contexte'!$A$1:$H$30</definedName>
    <definedName name="_xlnm.Print_Area" localSheetId="1">'2) Paramétrage Outil'!$A$1:$G$39</definedName>
    <definedName name="_xlnm.Print_Area" localSheetId="2">'3) Grille d''évaluation'!$A$1:$F$278</definedName>
    <definedName name="_xlnm.Print_Area" localSheetId="3">'4) Résultats'!$A$1:$E$24,'4) Résultats'!$A$27:$E$77</definedName>
    <definedName name="_xlnm.Print_Area" localSheetId="4">'5) Cartographie 9 BP'!$A$1:$D$34</definedName>
    <definedName name="_xlnm.Print_Area" localSheetId="5">'6) Cartographie BPM'!$A$1:$D$34</definedName>
    <definedName name="_xlnm.Print_Area" localSheetId="6">'7) Cartographie BPO'!$A$1:$D$34</definedName>
    <definedName name="_xlnm.Print_Area" localSheetId="7">'8) Cartographie BPR'!$A$1:$D$34</definedName>
    <definedName name="_xlnm.Print_Area" localSheetId="8">'9) Retour d''expérience'!$A$3:$C$60</definedName>
  </definedNames>
  <calcPr calcId="144525"/>
</workbook>
</file>

<file path=xl/calcChain.xml><?xml version="1.0" encoding="utf-8"?>
<calcChain xmlns="http://schemas.openxmlformats.org/spreadsheetml/2006/main">
  <c r="A64" i="5" l="1"/>
  <c r="A5" i="5" l="1"/>
  <c r="A28" i="3" l="1"/>
  <c r="B77" i="3"/>
  <c r="B76" i="3"/>
  <c r="B75" i="3"/>
  <c r="B74" i="3"/>
  <c r="B73" i="3"/>
  <c r="B72" i="3"/>
  <c r="B71" i="3"/>
  <c r="B70" i="3"/>
  <c r="B69" i="3"/>
  <c r="B68" i="3"/>
  <c r="B67" i="3"/>
  <c r="B66" i="3"/>
  <c r="B65" i="3"/>
  <c r="B64" i="3"/>
  <c r="B63" i="3"/>
  <c r="B62" i="3"/>
  <c r="B61" i="3"/>
  <c r="B59" i="3"/>
  <c r="B58" i="3"/>
  <c r="B57" i="3"/>
  <c r="B56" i="3"/>
  <c r="B55" i="3"/>
  <c r="B54" i="3"/>
  <c r="B53" i="3"/>
  <c r="B52" i="3"/>
  <c r="B51" i="3"/>
  <c r="B50" i="3"/>
  <c r="B49" i="3"/>
  <c r="B48" i="3"/>
  <c r="B47" i="3"/>
  <c r="B46" i="3"/>
  <c r="B45" i="3"/>
  <c r="B44" i="3"/>
  <c r="B43" i="3"/>
  <c r="B41" i="3"/>
  <c r="B40" i="3"/>
  <c r="B39" i="3"/>
  <c r="B38" i="3"/>
  <c r="B37" i="3"/>
  <c r="B36" i="3"/>
  <c r="B35" i="3"/>
  <c r="B34" i="3"/>
  <c r="B33" i="3"/>
  <c r="B32" i="3"/>
  <c r="B31" i="3"/>
  <c r="B30" i="3"/>
  <c r="B29" i="3"/>
  <c r="B28" i="3"/>
  <c r="E254" i="1"/>
  <c r="E175" i="1"/>
  <c r="E152" i="1"/>
  <c r="E110" i="1"/>
  <c r="E91" i="1"/>
  <c r="E74" i="1"/>
  <c r="E52" i="1"/>
  <c r="E27" i="1"/>
  <c r="E4" i="3"/>
  <c r="D4" i="21"/>
  <c r="D4" i="11"/>
  <c r="D4" i="14"/>
  <c r="A1" i="14"/>
  <c r="D4" i="17"/>
  <c r="C1" i="5"/>
  <c r="C4" i="5"/>
  <c r="A6" i="5"/>
  <c r="A4" i="5"/>
  <c r="A3" i="5"/>
  <c r="A1" i="5"/>
  <c r="A2" i="5"/>
  <c r="C4" i="1"/>
  <c r="B4" i="5" s="1"/>
  <c r="C5" i="1"/>
  <c r="B5" i="5" s="1"/>
  <c r="C6" i="1"/>
  <c r="B6" i="5" s="1"/>
  <c r="N191" i="1"/>
  <c r="N11" i="1"/>
  <c r="L11" i="1"/>
  <c r="J11" i="1"/>
  <c r="A7" i="11" l="1"/>
  <c r="A7" i="14"/>
  <c r="A7" i="17"/>
  <c r="N271" i="1"/>
  <c r="M271" i="1"/>
  <c r="L271" i="1"/>
  <c r="N263" i="1"/>
  <c r="M263" i="1"/>
  <c r="L263" i="1"/>
  <c r="N255" i="1"/>
  <c r="M255" i="1"/>
  <c r="L255" i="1"/>
  <c r="N242" i="1"/>
  <c r="M242" i="1"/>
  <c r="N230" i="1"/>
  <c r="M230" i="1"/>
  <c r="N218" i="1"/>
  <c r="M218" i="1"/>
  <c r="N208" i="1"/>
  <c r="M208" i="1"/>
  <c r="N197" i="1"/>
  <c r="M197" i="1"/>
  <c r="M191" i="1"/>
  <c r="N185" i="1"/>
  <c r="M185" i="1"/>
  <c r="N180" i="1"/>
  <c r="M180" i="1"/>
  <c r="N176" i="1"/>
  <c r="M176" i="1"/>
  <c r="N171" i="1"/>
  <c r="M171" i="1"/>
  <c r="L171" i="1"/>
  <c r="N166" i="1"/>
  <c r="M166" i="1"/>
  <c r="L166" i="1"/>
  <c r="N161" i="1"/>
  <c r="M161" i="1"/>
  <c r="L161" i="1"/>
  <c r="N157" i="1"/>
  <c r="M157" i="1"/>
  <c r="L157" i="1"/>
  <c r="N153" i="1"/>
  <c r="M153" i="1"/>
  <c r="L153" i="1"/>
  <c r="N145" i="1"/>
  <c r="M145" i="1"/>
  <c r="L145" i="1"/>
  <c r="N139" i="1"/>
  <c r="M139" i="1"/>
  <c r="L139" i="1"/>
  <c r="N135" i="1"/>
  <c r="M135" i="1"/>
  <c r="L135" i="1"/>
  <c r="N131" i="1"/>
  <c r="M131" i="1"/>
  <c r="L131" i="1"/>
  <c r="N127" i="1"/>
  <c r="M127" i="1"/>
  <c r="L127" i="1"/>
  <c r="N123" i="1"/>
  <c r="M123" i="1"/>
  <c r="L123" i="1"/>
  <c r="N119" i="1"/>
  <c r="M119" i="1"/>
  <c r="L119" i="1"/>
  <c r="N115" i="1"/>
  <c r="M115" i="1"/>
  <c r="L115" i="1"/>
  <c r="N111" i="1"/>
  <c r="M111" i="1"/>
  <c r="L111" i="1"/>
  <c r="N106" i="1"/>
  <c r="M106" i="1"/>
  <c r="L106" i="1"/>
  <c r="N101" i="1"/>
  <c r="M101" i="1"/>
  <c r="L101" i="1"/>
  <c r="N96" i="1"/>
  <c r="M96" i="1"/>
  <c r="L96" i="1"/>
  <c r="N92" i="1"/>
  <c r="M92" i="1"/>
  <c r="L92" i="1"/>
  <c r="N87" i="1"/>
  <c r="M87" i="1"/>
  <c r="L87" i="1"/>
  <c r="N83" i="1"/>
  <c r="M83" i="1"/>
  <c r="L83" i="1"/>
  <c r="N79" i="1"/>
  <c r="M79" i="1"/>
  <c r="L79" i="1"/>
  <c r="N75" i="1"/>
  <c r="M75" i="1"/>
  <c r="L75" i="1"/>
  <c r="N69" i="1"/>
  <c r="M69" i="1"/>
  <c r="L69" i="1"/>
  <c r="N65" i="1"/>
  <c r="M65" i="1"/>
  <c r="L65" i="1"/>
  <c r="N61" i="1"/>
  <c r="M61" i="1"/>
  <c r="L61" i="1"/>
  <c r="N57" i="1"/>
  <c r="M57" i="1"/>
  <c r="L57" i="1"/>
  <c r="N53" i="1"/>
  <c r="M53" i="1"/>
  <c r="L53" i="1"/>
  <c r="N47" i="1"/>
  <c r="M47" i="1"/>
  <c r="L47" i="1"/>
  <c r="N43" i="1"/>
  <c r="M43" i="1"/>
  <c r="L43" i="1"/>
  <c r="N38" i="1"/>
  <c r="M38" i="1"/>
  <c r="L38" i="1"/>
  <c r="N32" i="1"/>
  <c r="M32" i="1"/>
  <c r="L32" i="1"/>
  <c r="N28" i="1"/>
  <c r="M28" i="1"/>
  <c r="L28" i="1"/>
  <c r="N23" i="1"/>
  <c r="M23" i="1"/>
  <c r="L23" i="1"/>
  <c r="N19" i="1"/>
  <c r="M19" i="1"/>
  <c r="L19" i="1"/>
  <c r="N15" i="1" l="1"/>
  <c r="M15" i="1"/>
  <c r="L15" i="1"/>
  <c r="M11" i="1"/>
  <c r="P255" i="1"/>
  <c r="P271" i="1" s="1"/>
  <c r="P176" i="1"/>
  <c r="P242" i="1" s="1"/>
  <c r="P180" i="1"/>
  <c r="P171" i="1"/>
  <c r="P166" i="1"/>
  <c r="P111" i="1"/>
  <c r="P92" i="1"/>
  <c r="P106" i="1" s="1"/>
  <c r="P75" i="1"/>
  <c r="P101" i="1" l="1"/>
  <c r="P185" i="1"/>
  <c r="P191" i="1"/>
  <c r="P197" i="1"/>
  <c r="P208" i="1"/>
  <c r="P218" i="1"/>
  <c r="P230" i="1"/>
  <c r="P263" i="1"/>
  <c r="P254" i="1" s="1"/>
  <c r="K271" i="1"/>
  <c r="J271" i="1"/>
  <c r="K263" i="1"/>
  <c r="J263" i="1"/>
  <c r="K255" i="1"/>
  <c r="J255" i="1"/>
  <c r="J242" i="1"/>
  <c r="I242" i="1"/>
  <c r="J230" i="1"/>
  <c r="I230" i="1"/>
  <c r="K218" i="1"/>
  <c r="J218" i="1"/>
  <c r="I218" i="1"/>
  <c r="K208" i="1"/>
  <c r="J208" i="1"/>
  <c r="I208" i="1"/>
  <c r="J197" i="1"/>
  <c r="I197" i="1"/>
  <c r="K191" i="1"/>
  <c r="J191" i="1"/>
  <c r="I191" i="1"/>
  <c r="K185" i="1"/>
  <c r="J185" i="1"/>
  <c r="I185" i="1"/>
  <c r="K180" i="1"/>
  <c r="J180" i="1"/>
  <c r="I180" i="1"/>
  <c r="K176" i="1"/>
  <c r="J176" i="1"/>
  <c r="I176" i="1"/>
  <c r="K171" i="1"/>
  <c r="J171" i="1"/>
  <c r="I171" i="1"/>
  <c r="J166" i="1"/>
  <c r="I166" i="1"/>
  <c r="J161" i="1"/>
  <c r="I161" i="1"/>
  <c r="P157" i="1"/>
  <c r="K157" i="1"/>
  <c r="J157" i="1"/>
  <c r="I157" i="1"/>
  <c r="J153" i="1"/>
  <c r="I153" i="1"/>
  <c r="J145" i="1"/>
  <c r="I145" i="1"/>
  <c r="K139" i="1"/>
  <c r="J139" i="1"/>
  <c r="I139" i="1"/>
  <c r="K135" i="1"/>
  <c r="J135" i="1"/>
  <c r="I135" i="1"/>
  <c r="J131" i="1"/>
  <c r="I131" i="1"/>
  <c r="K127" i="1"/>
  <c r="J127" i="1"/>
  <c r="I127" i="1"/>
  <c r="J123" i="1"/>
  <c r="I123" i="1"/>
  <c r="K119" i="1"/>
  <c r="J119" i="1"/>
  <c r="I119" i="1"/>
  <c r="P115" i="1"/>
  <c r="K115" i="1"/>
  <c r="J115" i="1"/>
  <c r="I115" i="1"/>
  <c r="K111" i="1"/>
  <c r="J111" i="1"/>
  <c r="I111" i="1"/>
  <c r="O111" i="1" s="1"/>
  <c r="K106" i="1"/>
  <c r="I106" i="1"/>
  <c r="J101" i="1"/>
  <c r="I101" i="1"/>
  <c r="P96" i="1"/>
  <c r="P91" i="1" s="1"/>
  <c r="K96" i="1"/>
  <c r="I96" i="1"/>
  <c r="K92" i="1"/>
  <c r="I92" i="1"/>
  <c r="K87" i="1"/>
  <c r="I87" i="1"/>
  <c r="K83" i="1"/>
  <c r="I83" i="1"/>
  <c r="P79" i="1"/>
  <c r="K79" i="1"/>
  <c r="I79" i="1"/>
  <c r="K75" i="1"/>
  <c r="I75" i="1"/>
  <c r="O139" i="1" l="1"/>
  <c r="E58" i="3" s="1"/>
  <c r="O115" i="1"/>
  <c r="R52" i="3" s="1"/>
  <c r="O171" i="1"/>
  <c r="E65" i="3" s="1"/>
  <c r="O157" i="1"/>
  <c r="Q157" i="1" s="1"/>
  <c r="O135" i="1"/>
  <c r="E57" i="3" s="1"/>
  <c r="O127" i="1"/>
  <c r="E55" i="3" s="1"/>
  <c r="O119" i="1"/>
  <c r="R53" i="3" s="1"/>
  <c r="R62" i="3"/>
  <c r="R58" i="3"/>
  <c r="R55" i="3"/>
  <c r="Q115" i="1"/>
  <c r="Q111" i="1"/>
  <c r="R51" i="3"/>
  <c r="E51" i="3"/>
  <c r="P175" i="1"/>
  <c r="P161" i="1"/>
  <c r="P152" i="1" s="1"/>
  <c r="P119" i="1"/>
  <c r="P123" i="1" s="1"/>
  <c r="P127" i="1" s="1"/>
  <c r="P131" i="1" s="1"/>
  <c r="P135" i="1" s="1"/>
  <c r="P139" i="1" s="1"/>
  <c r="P145" i="1" s="1"/>
  <c r="Q139" i="1"/>
  <c r="P83" i="1"/>
  <c r="P87" i="1" s="1"/>
  <c r="P53" i="1"/>
  <c r="P28" i="1"/>
  <c r="K69" i="1"/>
  <c r="I69" i="1"/>
  <c r="K65" i="1"/>
  <c r="I65" i="1"/>
  <c r="K61" i="1"/>
  <c r="I61" i="1"/>
  <c r="K57" i="1"/>
  <c r="I57" i="1"/>
  <c r="K53" i="1"/>
  <c r="I53" i="1"/>
  <c r="K47" i="1"/>
  <c r="J47" i="1"/>
  <c r="K43" i="1"/>
  <c r="J43" i="1"/>
  <c r="K38" i="1"/>
  <c r="J38" i="1"/>
  <c r="K32" i="1"/>
  <c r="J32" i="1"/>
  <c r="K28" i="1"/>
  <c r="J28" i="1"/>
  <c r="P23" i="1"/>
  <c r="K23" i="1"/>
  <c r="I23" i="1"/>
  <c r="P19" i="1"/>
  <c r="K19" i="1"/>
  <c r="J19" i="1"/>
  <c r="P15" i="1"/>
  <c r="P11" i="1"/>
  <c r="P10" i="1" s="1"/>
  <c r="I15" i="1"/>
  <c r="N7" i="1"/>
  <c r="M7" i="1"/>
  <c r="L7" i="1"/>
  <c r="K7" i="1"/>
  <c r="J7" i="1"/>
  <c r="I7" i="1"/>
  <c r="N6" i="1"/>
  <c r="M6" i="1"/>
  <c r="L6" i="1"/>
  <c r="K6" i="1"/>
  <c r="J6" i="1"/>
  <c r="I6" i="1"/>
  <c r="E62" i="3" l="1"/>
  <c r="Q135" i="1"/>
  <c r="R57" i="3"/>
  <c r="E53" i="3"/>
  <c r="E52" i="3"/>
  <c r="R65" i="3"/>
  <c r="Q171" i="1"/>
  <c r="Q127" i="1"/>
  <c r="L242" i="1"/>
  <c r="L230" i="1"/>
  <c r="L218" i="1"/>
  <c r="O218" i="1" s="1"/>
  <c r="L208" i="1"/>
  <c r="O208" i="1" s="1"/>
  <c r="L197" i="1"/>
  <c r="L191" i="1"/>
  <c r="O191" i="1" s="1"/>
  <c r="L185" i="1"/>
  <c r="O185" i="1" s="1"/>
  <c r="L180" i="1"/>
  <c r="O180" i="1" s="1"/>
  <c r="L176" i="1"/>
  <c r="O176" i="1" s="1"/>
  <c r="I271" i="1"/>
  <c r="O271" i="1" s="1"/>
  <c r="I263" i="1"/>
  <c r="O263" i="1" s="1"/>
  <c r="I255" i="1"/>
  <c r="O255" i="1" s="1"/>
  <c r="I47" i="1"/>
  <c r="O47" i="1" s="1"/>
  <c r="I43" i="1"/>
  <c r="O43" i="1" s="1"/>
  <c r="I38" i="1"/>
  <c r="O38" i="1" s="1"/>
  <c r="I32" i="1"/>
  <c r="O32" i="1" s="1"/>
  <c r="I28" i="1"/>
  <c r="O28" i="1" s="1"/>
  <c r="I19" i="1"/>
  <c r="O19" i="1" s="1"/>
  <c r="J15" i="1"/>
  <c r="O15" i="1" s="1"/>
  <c r="J106" i="1"/>
  <c r="O106" i="1" s="1"/>
  <c r="J96" i="1"/>
  <c r="O96" i="1" s="1"/>
  <c r="J92" i="1"/>
  <c r="O92" i="1" s="1"/>
  <c r="J87" i="1"/>
  <c r="O87" i="1" s="1"/>
  <c r="J83" i="1"/>
  <c r="O83" i="1" s="1"/>
  <c r="Q83" i="1" s="1"/>
  <c r="J79" i="1"/>
  <c r="O79" i="1" s="1"/>
  <c r="J75" i="1"/>
  <c r="O75" i="1" s="1"/>
  <c r="K242" i="1"/>
  <c r="O242" i="1" s="1"/>
  <c r="K230" i="1"/>
  <c r="K197" i="1"/>
  <c r="O197" i="1" s="1"/>
  <c r="K166" i="1"/>
  <c r="O166" i="1" s="1"/>
  <c r="K161" i="1"/>
  <c r="O161" i="1" s="1"/>
  <c r="Q161" i="1" s="1"/>
  <c r="K153" i="1"/>
  <c r="O153" i="1" s="1"/>
  <c r="K145" i="1"/>
  <c r="O145" i="1" s="1"/>
  <c r="K131" i="1"/>
  <c r="O131" i="1" s="1"/>
  <c r="K123" i="1"/>
  <c r="O123" i="1" s="1"/>
  <c r="K101" i="1"/>
  <c r="O101" i="1" s="1"/>
  <c r="K15" i="1"/>
  <c r="J23" i="1"/>
  <c r="O23" i="1" s="1"/>
  <c r="J53" i="1"/>
  <c r="O53" i="1" s="1"/>
  <c r="J57" i="1"/>
  <c r="O57" i="1" s="1"/>
  <c r="J61" i="1"/>
  <c r="O61" i="1" s="1"/>
  <c r="J65" i="1"/>
  <c r="O65" i="1" s="1"/>
  <c r="J69" i="1"/>
  <c r="O69" i="1" s="1"/>
  <c r="P32" i="1"/>
  <c r="P47" i="1" s="1"/>
  <c r="P38" i="1"/>
  <c r="P43" i="1"/>
  <c r="P57" i="1"/>
  <c r="P74" i="1"/>
  <c r="Q119" i="1"/>
  <c r="P110" i="1"/>
  <c r="A16" i="21"/>
  <c r="A15" i="21"/>
  <c r="A14" i="21"/>
  <c r="A13" i="21"/>
  <c r="A12" i="21"/>
  <c r="A11" i="21"/>
  <c r="A10" i="21"/>
  <c r="A9" i="21"/>
  <c r="A6" i="21"/>
  <c r="A5" i="21"/>
  <c r="A4" i="21"/>
  <c r="A3" i="21"/>
  <c r="A2" i="21"/>
  <c r="A1" i="21"/>
  <c r="O230" i="1" l="1"/>
  <c r="Q176" i="1"/>
  <c r="R66" i="3"/>
  <c r="E66" i="3"/>
  <c r="Q180" i="1"/>
  <c r="R67" i="3"/>
  <c r="E67" i="3"/>
  <c r="Q185" i="1"/>
  <c r="R68" i="3"/>
  <c r="E68" i="3"/>
  <c r="Q191" i="1"/>
  <c r="R69" i="3"/>
  <c r="E69" i="3"/>
  <c r="Q208" i="1"/>
  <c r="R71" i="3"/>
  <c r="E71" i="3"/>
  <c r="Q218" i="1"/>
  <c r="R72" i="3"/>
  <c r="E72" i="3"/>
  <c r="Q271" i="1"/>
  <c r="R77" i="3"/>
  <c r="E77" i="3"/>
  <c r="Q263" i="1"/>
  <c r="R76" i="3"/>
  <c r="E76" i="3"/>
  <c r="Q255" i="1"/>
  <c r="R75" i="3"/>
  <c r="E75" i="3"/>
  <c r="Q242" i="1"/>
  <c r="R74" i="3"/>
  <c r="E74" i="3"/>
  <c r="Q230" i="1"/>
  <c r="R73" i="3"/>
  <c r="E73" i="3"/>
  <c r="Q197" i="1"/>
  <c r="R70" i="3"/>
  <c r="E70" i="3"/>
  <c r="Q166" i="1"/>
  <c r="R64" i="3"/>
  <c r="E64" i="3"/>
  <c r="R63" i="3"/>
  <c r="E63" i="3"/>
  <c r="Q153" i="1"/>
  <c r="R61" i="3"/>
  <c r="E61" i="3"/>
  <c r="Q145" i="1"/>
  <c r="R59" i="3"/>
  <c r="E59" i="3"/>
  <c r="Q131" i="1"/>
  <c r="R56" i="3"/>
  <c r="E56" i="3"/>
  <c r="Q123" i="1"/>
  <c r="R54" i="3"/>
  <c r="E54" i="3"/>
  <c r="Q106" i="1"/>
  <c r="R50" i="3"/>
  <c r="E50" i="3"/>
  <c r="Q96" i="1"/>
  <c r="R48" i="3"/>
  <c r="E48" i="3"/>
  <c r="Q92" i="1"/>
  <c r="R47" i="3"/>
  <c r="E47" i="3"/>
  <c r="Q87" i="1"/>
  <c r="R46" i="3"/>
  <c r="E46" i="3"/>
  <c r="R45" i="3"/>
  <c r="E45" i="3"/>
  <c r="Q79" i="1"/>
  <c r="R44" i="3"/>
  <c r="E44" i="3"/>
  <c r="Q75" i="1"/>
  <c r="Q74" i="1" s="1"/>
  <c r="R43" i="3"/>
  <c r="E43" i="3"/>
  <c r="R41" i="3"/>
  <c r="E41" i="3"/>
  <c r="R40" i="3"/>
  <c r="E40" i="3"/>
  <c r="R36" i="3"/>
  <c r="E36" i="3"/>
  <c r="R35" i="3"/>
  <c r="E35" i="3"/>
  <c r="R34" i="3"/>
  <c r="E34" i="3"/>
  <c r="R33" i="3"/>
  <c r="E33" i="3"/>
  <c r="Q28" i="1"/>
  <c r="R32" i="3"/>
  <c r="E32" i="3"/>
  <c r="Q23" i="1"/>
  <c r="R31" i="3"/>
  <c r="E31" i="3"/>
  <c r="Q19" i="1"/>
  <c r="R30" i="3"/>
  <c r="E30" i="3"/>
  <c r="Q15" i="1"/>
  <c r="R29" i="3"/>
  <c r="E29" i="3"/>
  <c r="P65" i="1"/>
  <c r="P69" i="1" s="1"/>
  <c r="Q69" i="1" s="1"/>
  <c r="P61" i="1"/>
  <c r="P52" i="1"/>
  <c r="P27" i="1"/>
  <c r="Q32" i="1"/>
  <c r="Q38" i="1"/>
  <c r="Q43" i="1"/>
  <c r="Q47" i="1"/>
  <c r="A19" i="3"/>
  <c r="A18" i="3"/>
  <c r="A17" i="3"/>
  <c r="A16" i="3"/>
  <c r="A15" i="3"/>
  <c r="A14" i="3"/>
  <c r="A13" i="3"/>
  <c r="A12" i="3"/>
  <c r="A11" i="3"/>
  <c r="Q152" i="1" l="1"/>
  <c r="Q110" i="1"/>
  <c r="E16" i="3" s="1"/>
  <c r="Q254" i="1"/>
  <c r="R19" i="3" s="1"/>
  <c r="Q175" i="1"/>
  <c r="E60" i="3"/>
  <c r="D7" i="17" s="1"/>
  <c r="Q27" i="1"/>
  <c r="R12" i="3" s="1"/>
  <c r="R14" i="3"/>
  <c r="E14" i="3"/>
  <c r="Q65" i="1"/>
  <c r="R16" i="3" l="1"/>
  <c r="R18" i="3"/>
  <c r="E18" i="3"/>
  <c r="R17" i="3"/>
  <c r="E17" i="3"/>
  <c r="E19" i="3"/>
  <c r="E12" i="3"/>
  <c r="D254" i="1"/>
  <c r="D175" i="1"/>
  <c r="D152" i="1"/>
  <c r="D110" i="1"/>
  <c r="D91" i="1"/>
  <c r="D74" i="1"/>
  <c r="D52" i="1"/>
  <c r="D27" i="1"/>
  <c r="B6" i="1"/>
  <c r="A6" i="3"/>
  <c r="A6" i="11"/>
  <c r="A6" i="14"/>
  <c r="A6" i="17"/>
  <c r="A5" i="17"/>
  <c r="A5" i="14"/>
  <c r="A5" i="11"/>
  <c r="A5" i="3"/>
  <c r="B5" i="1"/>
  <c r="B4" i="1"/>
  <c r="A4" i="3"/>
  <c r="A4" i="11"/>
  <c r="A4" i="14"/>
  <c r="A4" i="17"/>
  <c r="A2" i="9" l="1"/>
  <c r="A16" i="17" l="1"/>
  <c r="A15" i="17"/>
  <c r="A14" i="17"/>
  <c r="A13" i="17"/>
  <c r="A12" i="17"/>
  <c r="A11" i="17"/>
  <c r="A10" i="17"/>
  <c r="A9" i="17"/>
  <c r="A3" i="17"/>
  <c r="A2" i="17"/>
  <c r="A1" i="17"/>
  <c r="A16" i="14"/>
  <c r="A15" i="14"/>
  <c r="A14" i="14"/>
  <c r="A13" i="14"/>
  <c r="A12" i="14"/>
  <c r="A11" i="14"/>
  <c r="A10" i="14"/>
  <c r="A9" i="14"/>
  <c r="A3" i="14"/>
  <c r="A2" i="14"/>
  <c r="A16" i="11"/>
  <c r="A15" i="11"/>
  <c r="A14" i="11"/>
  <c r="A13" i="11"/>
  <c r="A12" i="11"/>
  <c r="A11" i="11"/>
  <c r="A10" i="11"/>
  <c r="A9" i="11"/>
  <c r="A3" i="11"/>
  <c r="A2" i="11"/>
  <c r="A1" i="11"/>
  <c r="U12" i="3" l="1"/>
  <c r="U13" i="3"/>
  <c r="U14" i="3"/>
  <c r="U15" i="3"/>
  <c r="U16" i="3"/>
  <c r="U17" i="3"/>
  <c r="U18" i="3"/>
  <c r="U19" i="3"/>
  <c r="U11" i="3"/>
  <c r="A60" i="3"/>
  <c r="A42" i="3"/>
  <c r="A27" i="3"/>
  <c r="U28" i="3"/>
  <c r="U29" i="3"/>
  <c r="U30" i="3"/>
  <c r="U31" i="3"/>
  <c r="U32" i="3"/>
  <c r="U33" i="3"/>
  <c r="U34" i="3"/>
  <c r="U35" i="3"/>
  <c r="U36" i="3"/>
  <c r="U37" i="3"/>
  <c r="U38" i="3"/>
  <c r="U39" i="3"/>
  <c r="U40" i="3"/>
  <c r="U41" i="3"/>
  <c r="U43" i="3"/>
  <c r="U44" i="3"/>
  <c r="U45" i="3"/>
  <c r="U46" i="3"/>
  <c r="U47" i="3"/>
  <c r="U48" i="3"/>
  <c r="U49" i="3"/>
  <c r="U50" i="3"/>
  <c r="U51" i="3"/>
  <c r="U52" i="3"/>
  <c r="U53" i="3"/>
  <c r="U54" i="3"/>
  <c r="U55" i="3"/>
  <c r="U56" i="3"/>
  <c r="U57" i="3"/>
  <c r="U58" i="3"/>
  <c r="U59" i="3"/>
  <c r="U61" i="3"/>
  <c r="U62" i="3"/>
  <c r="U63" i="3"/>
  <c r="U64" i="3"/>
  <c r="U65" i="3"/>
  <c r="U66" i="3"/>
  <c r="U67" i="3"/>
  <c r="U68" i="3"/>
  <c r="U69" i="3"/>
  <c r="U70" i="3"/>
  <c r="U71" i="3"/>
  <c r="U72" i="3"/>
  <c r="U73" i="3"/>
  <c r="U74" i="3"/>
  <c r="U75" i="3"/>
  <c r="U76" i="3"/>
  <c r="U77" i="3"/>
  <c r="A77" i="3"/>
  <c r="A76" i="3"/>
  <c r="A75" i="3"/>
  <c r="A74" i="3"/>
  <c r="A73" i="3"/>
  <c r="A72" i="3"/>
  <c r="A71" i="3"/>
  <c r="A70" i="3"/>
  <c r="A69" i="3"/>
  <c r="A68" i="3"/>
  <c r="A67" i="3"/>
  <c r="A66" i="3"/>
  <c r="A65" i="3"/>
  <c r="A64" i="3"/>
  <c r="A63" i="3"/>
  <c r="A62" i="3"/>
  <c r="A61" i="3"/>
  <c r="A59" i="3"/>
  <c r="A58" i="3"/>
  <c r="A57" i="3"/>
  <c r="A56" i="3"/>
  <c r="A55" i="3"/>
  <c r="A54" i="3"/>
  <c r="A53" i="3"/>
  <c r="A52" i="3"/>
  <c r="A51" i="3"/>
  <c r="A50" i="3"/>
  <c r="A49" i="3"/>
  <c r="A48" i="3"/>
  <c r="A47" i="3"/>
  <c r="A46" i="3"/>
  <c r="A45" i="3"/>
  <c r="A44" i="3"/>
  <c r="A43" i="3"/>
  <c r="A41" i="3"/>
  <c r="A40" i="3"/>
  <c r="A39" i="3"/>
  <c r="A38" i="3"/>
  <c r="A37" i="3"/>
  <c r="A36" i="3"/>
  <c r="A35" i="3"/>
  <c r="A34" i="3"/>
  <c r="A33" i="3"/>
  <c r="A32" i="3"/>
  <c r="A31" i="3"/>
  <c r="A30" i="3"/>
  <c r="A29" i="3"/>
  <c r="B1" i="1" l="1"/>
  <c r="A2" i="1"/>
  <c r="A3" i="1"/>
  <c r="B4" i="21"/>
  <c r="B5" i="21"/>
  <c r="B6" i="21"/>
  <c r="B1" i="3"/>
  <c r="A2" i="3"/>
  <c r="A3" i="3"/>
  <c r="I6" i="3"/>
  <c r="J6" i="3"/>
  <c r="K6" i="3"/>
  <c r="L6" i="3"/>
  <c r="M6" i="3"/>
  <c r="N6" i="3"/>
  <c r="O6" i="3"/>
  <c r="P6" i="3"/>
  <c r="A7" i="3"/>
  <c r="A8" i="3"/>
  <c r="A21" i="3"/>
  <c r="B21" i="3"/>
  <c r="A22" i="3"/>
  <c r="B22" i="3"/>
  <c r="A23" i="3"/>
  <c r="B23" i="3"/>
  <c r="A24" i="3"/>
  <c r="B24" i="3"/>
  <c r="B6" i="3" l="1"/>
  <c r="B6" i="11"/>
  <c r="B6" i="17"/>
  <c r="B6" i="14"/>
  <c r="B5" i="3"/>
  <c r="B5" i="14"/>
  <c r="B5" i="11"/>
  <c r="B5" i="17"/>
  <c r="B4" i="17"/>
  <c r="B4" i="14"/>
  <c r="B4" i="11"/>
  <c r="B4" i="3"/>
  <c r="Q61" i="1" l="1"/>
  <c r="R39" i="3"/>
  <c r="E39" i="3"/>
  <c r="Q57" i="1"/>
  <c r="R38" i="3"/>
  <c r="E38" i="3"/>
  <c r="S71" i="3"/>
  <c r="T71" i="3"/>
  <c r="S77" i="3"/>
  <c r="T77" i="3"/>
  <c r="T75" i="3"/>
  <c r="S75" i="3"/>
  <c r="S70" i="3"/>
  <c r="T70" i="3"/>
  <c r="S74" i="3"/>
  <c r="T74" i="3"/>
  <c r="S73" i="3"/>
  <c r="T73" i="3"/>
  <c r="Q101" i="1" l="1"/>
  <c r="Q91" i="1" s="1"/>
  <c r="R49" i="3"/>
  <c r="T49" i="3" s="1"/>
  <c r="E49" i="3"/>
  <c r="Q53" i="1"/>
  <c r="Q52" i="1" s="1"/>
  <c r="R37" i="3"/>
  <c r="T37" i="3" s="1"/>
  <c r="E37" i="3"/>
  <c r="E42" i="3"/>
  <c r="D7" i="14" s="1"/>
  <c r="T72" i="3"/>
  <c r="S72" i="3"/>
  <c r="T50" i="3"/>
  <c r="S50" i="3"/>
  <c r="S66" i="3"/>
  <c r="T66" i="3"/>
  <c r="S65" i="3"/>
  <c r="T65" i="3"/>
  <c r="S44" i="3"/>
  <c r="T44" i="3"/>
  <c r="T41" i="3"/>
  <c r="S41" i="3"/>
  <c r="S36" i="3"/>
  <c r="T36" i="3"/>
  <c r="S59" i="3"/>
  <c r="T59" i="3"/>
  <c r="T62" i="3"/>
  <c r="S62" i="3"/>
  <c r="T52" i="3"/>
  <c r="S52" i="3"/>
  <c r="S48" i="3"/>
  <c r="T48" i="3"/>
  <c r="S39" i="3"/>
  <c r="T39" i="3"/>
  <c r="T35" i="3"/>
  <c r="S35" i="3"/>
  <c r="T63" i="3"/>
  <c r="S63" i="3"/>
  <c r="S53" i="3"/>
  <c r="T53" i="3"/>
  <c r="S47" i="3"/>
  <c r="T47" i="3"/>
  <c r="T76" i="3"/>
  <c r="S76" i="3"/>
  <c r="S68" i="3"/>
  <c r="T68" i="3"/>
  <c r="T58" i="3"/>
  <c r="S58" i="3"/>
  <c r="S34" i="3"/>
  <c r="T34" i="3"/>
  <c r="S38" i="3"/>
  <c r="T38" i="3"/>
  <c r="S69" i="3"/>
  <c r="T69" i="3"/>
  <c r="S54" i="3"/>
  <c r="T54" i="3"/>
  <c r="T46" i="3"/>
  <c r="S46" i="3"/>
  <c r="S51" i="3"/>
  <c r="T51" i="3"/>
  <c r="S56" i="3"/>
  <c r="T56" i="3"/>
  <c r="S45" i="3"/>
  <c r="T45" i="3"/>
  <c r="S40" i="3"/>
  <c r="T40" i="3"/>
  <c r="S30" i="3"/>
  <c r="T30" i="3"/>
  <c r="T64" i="3"/>
  <c r="S64" i="3"/>
  <c r="S55" i="3"/>
  <c r="T55" i="3"/>
  <c r="S57" i="3"/>
  <c r="T57" i="3"/>
  <c r="S67" i="3"/>
  <c r="T67" i="3"/>
  <c r="S43" i="3"/>
  <c r="T43" i="3"/>
  <c r="S61" i="3"/>
  <c r="T61" i="3"/>
  <c r="S37" i="3" l="1"/>
  <c r="S49" i="3"/>
  <c r="R15" i="3"/>
  <c r="S15" i="3" s="1"/>
  <c r="E15" i="3"/>
  <c r="E13" i="3"/>
  <c r="R13" i="3"/>
  <c r="S13" i="3" s="1"/>
  <c r="S18" i="3"/>
  <c r="T18" i="3"/>
  <c r="T16" i="3"/>
  <c r="S16" i="3"/>
  <c r="S19" i="3"/>
  <c r="T19" i="3"/>
  <c r="S32" i="3"/>
  <c r="T32" i="3"/>
  <c r="T33" i="3"/>
  <c r="S33" i="3"/>
  <c r="S14" i="3"/>
  <c r="T14" i="3"/>
  <c r="S31" i="3"/>
  <c r="T31" i="3"/>
  <c r="T29" i="3"/>
  <c r="S29" i="3"/>
  <c r="S17" i="3"/>
  <c r="T17" i="3"/>
  <c r="T15" i="3" l="1"/>
  <c r="T13" i="3"/>
  <c r="T12" i="3"/>
  <c r="S12" i="3"/>
  <c r="K11" i="1" l="1"/>
  <c r="I11" i="1"/>
  <c r="O11" i="1" l="1"/>
  <c r="Q11" i="1" s="1"/>
  <c r="Q10" i="1" s="1"/>
  <c r="E11" i="3" s="1"/>
  <c r="E10" i="3" s="1"/>
  <c r="D7" i="21" s="1"/>
  <c r="E28" i="3" l="1"/>
  <c r="E27" i="3" s="1"/>
  <c r="D7" i="11" s="1"/>
  <c r="R28" i="3"/>
  <c r="T28" i="3" s="1"/>
  <c r="R11" i="3"/>
  <c r="T11" i="3" s="1"/>
  <c r="S28" i="3" l="1"/>
  <c r="S11" i="3"/>
</calcChain>
</file>

<file path=xl/comments1.xml><?xml version="1.0" encoding="utf-8"?>
<comments xmlns="http://schemas.openxmlformats.org/spreadsheetml/2006/main">
  <authors>
    <author>TAMAMES</author>
  </authors>
  <commentList>
    <comment ref="P8" authorId="0">
      <text>
        <r>
          <rPr>
            <b/>
            <sz val="9"/>
            <color indexed="81"/>
            <rFont val="Tahoma"/>
            <family val="2"/>
          </rPr>
          <t>poids attribué à chacune des affirmations en fonction du degré d'importance de l'obligation</t>
        </r>
        <r>
          <rPr>
            <sz val="9"/>
            <color indexed="81"/>
            <rFont val="Tahoma"/>
            <family val="2"/>
          </rPr>
          <t xml:space="preserve">
</t>
        </r>
      </text>
    </comment>
  </commentList>
</comments>
</file>

<file path=xl/sharedStrings.xml><?xml version="1.0" encoding="utf-8"?>
<sst xmlns="http://schemas.openxmlformats.org/spreadsheetml/2006/main" count="761" uniqueCount="639">
  <si>
    <t>1 : Prénom NOM, Fonction</t>
  </si>
  <si>
    <t>2 : Prénom NOM, Fonction</t>
  </si>
  <si>
    <t>3 : Prénom NOM, Fonction</t>
  </si>
  <si>
    <t>4 : Prénom NOM, Fonction</t>
  </si>
  <si>
    <t>5 : ...</t>
  </si>
  <si>
    <t>6 : ...</t>
  </si>
  <si>
    <t>7 : ...</t>
  </si>
  <si>
    <t>8 : ...</t>
  </si>
  <si>
    <t>Date :  </t>
    <phoneticPr fontId="0" type="noConversion"/>
  </si>
  <si>
    <t>pondération
item principal (O à 1)</t>
    <phoneticPr fontId="0" type="noConversion"/>
  </si>
  <si>
    <t>relative</t>
  </si>
  <si>
    <t>Modes de preuve</t>
  </si>
  <si>
    <t>Fiche de synthèse globale des résultats de l'évaluation (1 page A4 en recto)</t>
    <phoneticPr fontId="0" type="noConversion"/>
  </si>
  <si>
    <t xml:space="preserve">Noms des évaluateurs :  </t>
    <phoneticPr fontId="0" type="noConversion"/>
  </si>
  <si>
    <t>PROBLEME</t>
    <phoneticPr fontId="0" type="noConversion"/>
  </si>
  <si>
    <t>CAUSES</t>
    <phoneticPr fontId="0" type="noConversion"/>
  </si>
  <si>
    <t>CONSEQUENCES</t>
    <phoneticPr fontId="0" type="noConversion"/>
  </si>
  <si>
    <t>PROPOSITIONS</t>
    <phoneticPr fontId="0" type="noConversion"/>
  </si>
  <si>
    <t>Choix à faire manuellement</t>
    <phoneticPr fontId="0" type="noConversion"/>
  </si>
  <si>
    <t>La somme des pondérations doit être =1</t>
  </si>
  <si>
    <t>colonne modifiable (zones blanches)</t>
    <phoneticPr fontId="0" type="noConversion"/>
  </si>
  <si>
    <t>Calcul auto</t>
    <phoneticPr fontId="0" type="noConversion"/>
  </si>
  <si>
    <t>item</t>
    <phoneticPr fontId="13" type="noConversion"/>
  </si>
  <si>
    <t>Plans d'action :</t>
    <phoneticPr fontId="0" type="noConversion"/>
  </si>
  <si>
    <t>Calcul automatique</t>
  </si>
  <si>
    <t>Moyenne</t>
  </si>
  <si>
    <t>Moy+ET</t>
  </si>
  <si>
    <t>Ecart-Type 
(ET)</t>
    <phoneticPr fontId="0" type="noConversion"/>
  </si>
  <si>
    <t>A REMPLIR !... (Informations nécessaires pour élaborer les retours d'expériences. Elles resteront ANONYMES )</t>
    <phoneticPr fontId="13" type="noConversion"/>
  </si>
  <si>
    <t>Avertissement : toute zone blanche peut être remplie ou modifiée. Les données peuvent ensuite être utilisées dans d'autres onglets</t>
    <phoneticPr fontId="0" type="noConversion"/>
  </si>
  <si>
    <t>Observations :</t>
    <phoneticPr fontId="0" type="noConversion"/>
  </si>
  <si>
    <t>Liste des évaluateurs :</t>
    <phoneticPr fontId="0" type="noConversion"/>
  </si>
  <si>
    <t>Note</t>
    <phoneticPr fontId="0" type="noConversion"/>
  </si>
  <si>
    <t xml:space="preserve">Calcul automatique </t>
  </si>
  <si>
    <t>Signature :</t>
    <phoneticPr fontId="0" type="noConversion"/>
  </si>
  <si>
    <t>Fiches de la grille d'évaluation (2 pages A4 en recto-verso)</t>
    <phoneticPr fontId="0" type="noConversion"/>
  </si>
  <si>
    <t xml:space="preserve"> Fiche de méta-données (1 page A4 en recto)</t>
    <phoneticPr fontId="13" type="noConversion"/>
  </si>
  <si>
    <t>Valeurs selon le choix</t>
    <phoneticPr fontId="0" type="noConversion"/>
  </si>
  <si>
    <t>Cotation (0 à 1)</t>
  </si>
  <si>
    <t>somme 
(0 à 1)</t>
  </si>
  <si>
    <t>Moy-ET</t>
  </si>
  <si>
    <t>Résultats</t>
    <phoneticPr fontId="0" type="noConversion"/>
  </si>
  <si>
    <t>l'évaluation</t>
    <phoneticPr fontId="0" type="noConversion"/>
  </si>
  <si>
    <t>de</t>
    <phoneticPr fontId="0" type="noConversion"/>
  </si>
  <si>
    <t>Diffusez cet outil autour de vous si nécessaire</t>
    <phoneticPr fontId="13" type="noConversion"/>
  </si>
  <si>
    <t>Autodiagnostic :</t>
    <phoneticPr fontId="13" type="noConversion"/>
  </si>
  <si>
    <t>Scores</t>
    <phoneticPr fontId="0" type="noConversion"/>
  </si>
  <si>
    <t>Evaluateurs</t>
    <phoneticPr fontId="13" type="noConversion"/>
  </si>
  <si>
    <t>Valeurs utilisées pour les cartographies</t>
    <phoneticPr fontId="0" type="noConversion"/>
  </si>
  <si>
    <t>Fiche de la cartographie des évaluations sur les 5 processus majeurs (1 page A4 en recto)</t>
    <phoneticPr fontId="13" type="noConversion"/>
  </si>
  <si>
    <r>
      <t>Faire "Copier" puis "</t>
    </r>
    <r>
      <rPr>
        <b/>
        <sz val="14"/>
        <color indexed="10"/>
        <rFont val="Arial"/>
        <family val="2"/>
      </rPr>
      <t xml:space="preserve">Collage spécial" "Valeurs" </t>
    </r>
    <r>
      <rPr>
        <b/>
        <sz val="14"/>
        <rFont val="Arial"/>
        <family val="2"/>
      </rPr>
      <t>avec les cellules rouges selon les acteurs 1 à 8</t>
    </r>
    <phoneticPr fontId="0" type="noConversion"/>
  </si>
  <si>
    <t>MISSION PRINCIPALE :</t>
  </si>
  <si>
    <t>moyenne :</t>
  </si>
  <si>
    <t>Observations</t>
  </si>
  <si>
    <t xml:space="preserve">Légende : </t>
  </si>
  <si>
    <t>Autodiagnostic :Informations introductives (1 page A4 en recto)</t>
  </si>
  <si>
    <t xml:space="preserve">Etablissement :  </t>
  </si>
  <si>
    <t>BPM 1 : Manager le service et la communication</t>
  </si>
  <si>
    <t>Bonne Pratique de Management (BPM)</t>
  </si>
  <si>
    <t>Se situer dans le Guide des Bonnes Pratiques en Ingénierie Biomédicale dans sa version 2011</t>
  </si>
  <si>
    <t>1.a</t>
  </si>
  <si>
    <t xml:space="preserve">Un document explicite, pour chacune des missions précédentes, les objectifs mesurables à moyen terme (à six mois, un an ou deux ans).
</t>
  </si>
  <si>
    <t>2.a</t>
  </si>
  <si>
    <t>1.b</t>
  </si>
  <si>
    <t>1.c</t>
  </si>
  <si>
    <t>2.b</t>
  </si>
  <si>
    <t>2.c</t>
  </si>
  <si>
    <t>Ce document présente le cadre général de la politique menée par le service biomédical</t>
  </si>
  <si>
    <t>Il constitue une base de communication auprès des parties prenantes, aussi bien internes qu'externes…</t>
  </si>
  <si>
    <t xml:space="preserve">Les actions de communication sont capitalisées dans leurs phases d'avant-projet, de déroulement et de bilans afin de faciliter les initiatives ultérieures... 
</t>
  </si>
  <si>
    <t xml:space="preserve">Les acteurs biomédicaux sont reconnus dans leurs apports professionnels et valorisés vis-à-vis des autres services et directions.
</t>
  </si>
  <si>
    <t xml:space="preserve">Une culture "apprenante" sur les retours d'expérience ou des bilans périodiques pour en tirer des enseignements, imaginer des innovations et encourager leurs mises en œuvre est promue au sein du service biomédical
</t>
  </si>
  <si>
    <t xml:space="preserve">Les niveaux de maturité des processus sont analysés et des actions de progrès sont mises en œuvre
</t>
  </si>
  <si>
    <t xml:space="preserve">L'adéquation entre les missions, objectifs, ressources mobilisées et résultats atteints est revue au moins une fois par an et fait l'objet d'un compte rendu adressé à la direction, capitalisé dans le système d'information et facilement accessible aux acteurs concernés
</t>
  </si>
  <si>
    <t>3.a</t>
  </si>
  <si>
    <t>3.b</t>
  </si>
  <si>
    <t>3.c</t>
  </si>
  <si>
    <t>BPM 2 : Manager la mesure du succès.</t>
  </si>
  <si>
    <t xml:space="preserve">Le service biomédical définit et maîtrise ses indicateurs de performance clés </t>
  </si>
  <si>
    <t xml:space="preserve">Les missions, objectifs et processus critiques du service biomédical sont traduits en indicateurs clés quantifiables, validés avec les parties prenantes
</t>
  </si>
  <si>
    <t xml:space="preserve">Les données nécessaires pour établir et alimenter les indicateurs clés sont facilement accessibles et identifiées avec leurs incertitudes et les conditions de recueil.
</t>
  </si>
  <si>
    <t xml:space="preserve">Un tableau de bord est réalisé par le service biomédical et communiqué périodiquement auprès des parties prenantes concernées et des dirigeants de l’organisme...
</t>
  </si>
  <si>
    <t>5.a</t>
  </si>
  <si>
    <t>5.b</t>
  </si>
  <si>
    <t>5.c</t>
  </si>
  <si>
    <t>4.a</t>
  </si>
  <si>
    <t>4.b</t>
  </si>
  <si>
    <t>4.c</t>
  </si>
  <si>
    <t>Le service biomédical connaît sa raison d'être et ses missions.</t>
  </si>
  <si>
    <t>Le service biomédical définit sa politique et connaît ses objectifs.</t>
  </si>
  <si>
    <t xml:space="preserve">Le service biomédical revoit périodiquement les bilans de ses actions et le sens de ses missions </t>
  </si>
  <si>
    <t xml:space="preserve">Le service biomédical exploite les données factuelles issues de ses écoutes des parties prenantes </t>
  </si>
  <si>
    <t>Vérification de la compréhension de l’utilisateur vis-à-vis de la grille.Il réalise des entretiens, questionnaires ou enquêtes sur la satisfaction des services de soins, médico-techniques ou utilisateurs des technologies, les directions et autres parties prenantes à ses activités</t>
  </si>
  <si>
    <t xml:space="preserve">Il mesure fréquemment, et au moins une fois par an, l'efficacité de ses processus importants, prioritaires ou critiques. Les autres processus sont revus selon un planning planifié précisant la fréquence et les méthodes d'audit
</t>
  </si>
  <si>
    <t>Il recueille systématiquement les retours des parties prenantes, qu’ils soient formels ou informels, spontanés ou induits.</t>
  </si>
  <si>
    <t>6.a</t>
  </si>
  <si>
    <t>6.b</t>
  </si>
  <si>
    <t>6.c</t>
  </si>
  <si>
    <t>6.d</t>
  </si>
  <si>
    <t>6.e</t>
  </si>
  <si>
    <t>Il enregistre sans délai les données de non-conformité sur les produits de ses activités et met en œuvre des actions correctives</t>
  </si>
  <si>
    <t xml:space="preserve">Le service biomédical réalise périodiquement des audits internes </t>
  </si>
  <si>
    <t xml:space="preserve">Il connaît et met à jour la liste des personnes d'autres services compétentes pour réaliser des audits internes.
</t>
  </si>
  <si>
    <t xml:space="preserve">Il planifie et met en œuvre des audits internes pour évaluer son niveau de maîtrise des risques et l'efficacité de ses processus prioritaires ou critiques
</t>
  </si>
  <si>
    <t xml:space="preserve">L'audit interne fait l'objet d'un rapport écrit. Le responsable de l'activité auditée présente ses observations, l'auditeur conclut dans un rapport final et propose des actions correctives
</t>
  </si>
  <si>
    <t>Les résultats d'audits internes sont utilisés pour traiter et corriger les problèmes et les non conformités, promouvoir de nouvelles bonnes pratiques, accroître la compréhension des interactions entre les processus</t>
  </si>
  <si>
    <t xml:space="preserve">Le service biomédical s'auto-évalue périodiquement sur l'ensemble de ses activités </t>
  </si>
  <si>
    <t>7.a</t>
  </si>
  <si>
    <t>7.b</t>
  </si>
  <si>
    <t>7.c</t>
  </si>
  <si>
    <t>7.d</t>
  </si>
  <si>
    <t xml:space="preserve">Les forces et points à améliorer sont identifiés ainsi que les actions d'amélioration prioritaires afin d'en faire des objectifs de service
</t>
  </si>
  <si>
    <t xml:space="preserve">Les résultats d'autoévaluation font l'objet de comptes rendus enregistrés. Ils sont communiqués au personnel du service biomédical et accessible facilement
</t>
  </si>
  <si>
    <t xml:space="preserve">Le service biomédical pratique le benchmarking </t>
  </si>
  <si>
    <t xml:space="preserve">Il identifie en permanence les services ou organismes, internes ou externes, pouvant servir de référence à suivre sur les meilleures pratiques
</t>
  </si>
  <si>
    <t>La méthodologie de benchmarking est maîtrisée et permet de maintenir la confidentialité si elle est souhaitée</t>
  </si>
  <si>
    <t xml:space="preserve">Les résultats du benchmarking sont communiqués au personnel du service biomédical et accessibles facilement
</t>
  </si>
  <si>
    <t xml:space="preserve">Vérification de la compréhension de l’utilisateur vis-à-vis de la grille. Il mesure fréquemment, une fois par an au minimum et de manière exhaustive, le niveau de maturité de ses activités </t>
  </si>
  <si>
    <t>Il recueille périodiquement les éléments pertinents de benchmarking pour identifier les meilleures pratiques</t>
  </si>
  <si>
    <t>9.a</t>
  </si>
  <si>
    <t>9.b</t>
  </si>
  <si>
    <t>9.c</t>
  </si>
  <si>
    <t>9.d</t>
  </si>
  <si>
    <t>8.a</t>
  </si>
  <si>
    <t>8.b</t>
  </si>
  <si>
    <t>8.c</t>
  </si>
  <si>
    <t>BPM 3 : Manager l'innovation et le progrès.</t>
  </si>
  <si>
    <t>10.a</t>
  </si>
  <si>
    <t>10.b</t>
  </si>
  <si>
    <t>10.c</t>
  </si>
  <si>
    <t>11.a</t>
  </si>
  <si>
    <t>12.b</t>
  </si>
  <si>
    <t>11.c</t>
  </si>
  <si>
    <t>11.b</t>
  </si>
  <si>
    <t>12.a</t>
  </si>
  <si>
    <t>12.c</t>
  </si>
  <si>
    <t>13.a</t>
  </si>
  <si>
    <t>13.b</t>
  </si>
  <si>
    <t>13.c</t>
  </si>
  <si>
    <t>14.a</t>
  </si>
  <si>
    <t>15.b</t>
  </si>
  <si>
    <t>16.c</t>
  </si>
  <si>
    <t>14.c</t>
  </si>
  <si>
    <t>14.b</t>
  </si>
  <si>
    <t xml:space="preserve">Le service biomédical veille aux évolutions de son métier et de ses prestations </t>
  </si>
  <si>
    <t>Il analyse les évaluations recueillies (niveaux des critères de succès, retours des services utilisateurs ou parties prenantes, enquêtes, etc.)</t>
  </si>
  <si>
    <t>Il identifie et analyse l'évolution des règlements, référentiels, normes ou guides ainsi que les nouvelles technologies ou pratiques ayant un impact direct ou indirect sur son secteur professionnel</t>
  </si>
  <si>
    <t>Il veille aux évolutions réalisées par d'autres services biomédicaux et identifie les facteurs de succès</t>
  </si>
  <si>
    <t xml:space="preserve">Le service biomédical propose des axes stratégiques d'amélioration </t>
  </si>
  <si>
    <t>Il identifie avec ses parties prenantes (services de soins, médico-techniques, utilisateurs des technologies et directions) les besoins stratégiques d'améliorations sur le moyen terme (1 à 2 ans)</t>
  </si>
  <si>
    <t>Il estime les ressources nécessaires et les risques d'insuccès sur les projets visant à satisfaire les besoins stratégiques identifiés à moyen terme</t>
  </si>
  <si>
    <t>Il décide, en accord avec ses parties prenantes des actions d'amélioration qui seront mises en œuvre, autant sur les processus managériaux qu'opérationnels</t>
  </si>
  <si>
    <t xml:space="preserve">Le service biomédical favorise les démarches créatives, managériales ou opérationnelles </t>
  </si>
  <si>
    <t>Les vision et valeurs du service biomédical sont discutées et partagées régulièrement par le personnel lors des réunions de service</t>
  </si>
  <si>
    <t>La diversité des opinions et le respect mutuel sont soutenus et valorisés au sein du personnel</t>
  </si>
  <si>
    <t>Les initiatives et prises de responsabilité sont encouragées et reconnues explicitement</t>
  </si>
  <si>
    <t xml:space="preserve">Le service biomédical met en œuvre des innovations et mesure leurs effets </t>
  </si>
  <si>
    <t>La synthèse des innovations ou des actions d’amélioration décidées est communiquée à la direction pour validation, lorsque leur application touche des domaines tels que : l’organisation, la référence au cadre réglementaire, le maintien explicite d'activités en interne, les horaires de travail et en général tout ce qui nécessite une validation par les instances décisionnelles internes</t>
  </si>
  <si>
    <t>Les pilotes d'innovations ont les autorités, compétences et ressources nécessaires à l'accomplissement de leurs projets</t>
  </si>
  <si>
    <t>Les effets escomptés et obtenus des innovations mises en œuvre sont comparés et analysés périodiquement</t>
  </si>
  <si>
    <t xml:space="preserve">Le service biomédical capitalise les progrès dans ses pratiques professionnelles </t>
  </si>
  <si>
    <t>Les innovations probantes, managériales ou opérationnelles, sont identifiées et validées par le service biomédical et ses parties prenantes</t>
  </si>
  <si>
    <t>L'innovation validée est intégrée au référentiel des pratiques et prestations du service biomédical qui est mis à jour, communiqué et accessible facilement</t>
  </si>
  <si>
    <t>Le processus ayant conduit à cette innovation est tracé et capitalisé à des fins d'apprentissage ultérieur</t>
  </si>
  <si>
    <t>15.a</t>
  </si>
  <si>
    <t>15.c</t>
  </si>
  <si>
    <t>16.a</t>
  </si>
  <si>
    <t>16.b</t>
  </si>
  <si>
    <t>17.a</t>
  </si>
  <si>
    <t>17.b</t>
  </si>
  <si>
    <t>17.c</t>
  </si>
  <si>
    <t>18.a</t>
  </si>
  <si>
    <t>18.b</t>
  </si>
  <si>
    <t>18.c</t>
  </si>
  <si>
    <t>Bonne Pratique d'Organisation (BPO)</t>
  </si>
  <si>
    <t xml:space="preserve">Le service biomédical détermine les attentes critiques des parties prenantes </t>
  </si>
  <si>
    <t>Il identifie et définit ses relations avec les différents services de soins, médico-techniques ou  utilisateurs  de  technologies,  administratifs,  de  support,  groupes  de  travail ou prestataires extérieurs à l'établissement, qui sont parties prenantes vis-à-vis de ses activités (achat, formation, exploitation, activités connexes)</t>
  </si>
  <si>
    <t>Au niveau de ces relations, il identifie les processus critiques, c'est à dire ceux qui peuvent influer de manière importante sur la qualité des résultats par rapport à ses missions</t>
  </si>
  <si>
    <t>Avec les services parties prenantes, il élabore les priorités et les criticités vis-à-vis de la qualité et de la sécurité à garantir</t>
  </si>
  <si>
    <t xml:space="preserve">Le service biomédical identifie et valide les processus d'interfaces </t>
  </si>
  <si>
    <t>Il élabore une cartographie du processus afin que tout acteur concerné puisse connaître et  appréhender les tâches attendues</t>
  </si>
  <si>
    <t>Pour les activités critiques, il détermine avec les services parties prenantes le cahier des charges des relations à mettre en œuvre</t>
  </si>
  <si>
    <t>Il précise les responsabilités et les attributions de chacune des parties, et les critères de mesure de la réussite</t>
  </si>
  <si>
    <t xml:space="preserve">Le service biomédical anticipe les risques aux interfaces </t>
  </si>
  <si>
    <t>Il identifie les risques majeurs pouvant apparaître et prévoit des alternatives à mettre en œuvre, en accord avec les services parties prenantes</t>
  </si>
  <si>
    <t xml:space="preserve">Il estime les ressources nécessaires et leurs caractéristiques essentielles pour le succès du processus
</t>
  </si>
  <si>
    <t>Il veille à ce que le personnel soit informé et conscient de l'impact de son activité sur le  succès du processus ainsi que des conséquences pour les services parties prenantes</t>
  </si>
  <si>
    <t xml:space="preserve">Le service biomédical veille à la mise en œuvre et communique auprès du personnel concerné </t>
  </si>
  <si>
    <t>Pour les processus considérés comme critiques, des procédures décrivent les modes d'intervention et les relations entre le service biomédical et les autres services parties prenantes</t>
  </si>
  <si>
    <t>Le mode de relation déterminé est connu par la direction de l'établissement, le personnel des services parties prenantes et biomédical</t>
  </si>
  <si>
    <t>Le service biomédical veille périodiquement, au moins une fois par an, sur les processus d'interfaces et met en œuvre toute action préventive ou corrective pour en assurer le succès</t>
  </si>
  <si>
    <t>19.a</t>
  </si>
  <si>
    <t>19.b</t>
  </si>
  <si>
    <t>19.c</t>
  </si>
  <si>
    <t>20.a</t>
  </si>
  <si>
    <t>20.b</t>
  </si>
  <si>
    <t>20.c</t>
  </si>
  <si>
    <t>20.d</t>
  </si>
  <si>
    <t>21.a</t>
  </si>
  <si>
    <t>21.b</t>
  </si>
  <si>
    <t>21.c</t>
  </si>
  <si>
    <t>23.a</t>
  </si>
  <si>
    <t>22.a</t>
  </si>
  <si>
    <t>22.b</t>
  </si>
  <si>
    <t>22.c</t>
  </si>
  <si>
    <t>21.d</t>
  </si>
  <si>
    <t xml:space="preserve">Le service biomédical développe l'autonomie et les capacités de son personnel en qualité </t>
  </si>
  <si>
    <t>Le personnel permanent et temporaire est informé, sensibilisé et conscient des missions, enjeux, responsabilités et objectifs du service biomédical en lien avec toutes ses parties prenantes</t>
  </si>
  <si>
    <t>Le personnel permanent est formé aux principes, méthodes et outils qualité de base pouvant être mis en œuvre dans les pratiques quotidiennes</t>
  </si>
  <si>
    <t>La responsabilité, l'autorité et les relations entre les personnes qui dirigent, exécutent et vérifient des tâches qui ont une incidence sur la qualité sont définies par écrit</t>
  </si>
  <si>
    <t xml:space="preserve">Le service biomédical organise son système de management qualité </t>
  </si>
  <si>
    <t>La politique qualité du service biomédical est écrite et permet de définir : le niveau de service à fournir, les objectifs de qualité, la façon de procéder pour atteindre les objectifs de qualité, le rôle du personnel dans la mise en œuvre de la politique qualité</t>
  </si>
  <si>
    <t>Le service biomédical identifie et organise les moyens nécessaires à l'exécution et à la vérification des tâches afin de fournir des prestations conformes à la réglementation et aux exigences sur lesquelles l'établissement s'est engagé</t>
  </si>
  <si>
    <t>Les moyens, constitués par le personnel, le budget, les équipements, les matériels, les fournitures et les locaux, sont maîtrisés, adaptés et évolutifs</t>
  </si>
  <si>
    <t>Les indicateurs de pilotage du système qualité sont identifiés et leur suivi est planifié</t>
  </si>
  <si>
    <t xml:space="preserve">Le service biomédical gère son système documentaire </t>
  </si>
  <si>
    <t>Tous les documents nécessaires au fonctionnement efficace du service biomédical sont répertoriés et gérés de manière cohérente, éventuellement selon des procédures appropriées</t>
  </si>
  <si>
    <t>Les documents qualité sur support papier ou informatique sont maîtrisés et actualisés</t>
  </si>
  <si>
    <t>Les projets qualité prévus ou réalisés par le personnel sont tracés, capitalisés et facilement accessibles au sein du service biomédical</t>
  </si>
  <si>
    <t>Les documents obsolètes sont traités selon les procédures définies et actualisées</t>
  </si>
  <si>
    <t xml:space="preserve">Le service biomédical veille continûment à son efficacité sur la qualité attendue </t>
  </si>
  <si>
    <t>Des audits internes sont périodiquement réalisés sur le système qualité, au moins une fois par an. Le cas échéant, le responsable de l'activité auditée présente ses observations, ses remarques et fait valoir ses droits de réponse. L'auditeur conclut dans un rapport final et propose des actions correctives</t>
  </si>
  <si>
    <t>Les revues du système qualité sont effectuées par la direction de l'établissement ou le cas échéant par le responsable du service biomédical, selon l'organisation mise en place dans l'établissement avec une fréquence définie et suffisante, au minimum une fois par an. Des enregistrements de ces revues sont conservés et la direction est tenue informée</t>
  </si>
  <si>
    <t>Des benchmarkings sur des systèmes qualité similaires sont réalisés périodiquement et analysés afin d'en tirer les meilleurs enseignements pour progresser</t>
  </si>
  <si>
    <t>23.b</t>
  </si>
  <si>
    <t>23.c</t>
  </si>
  <si>
    <t>24.a</t>
  </si>
  <si>
    <t>24.b</t>
  </si>
  <si>
    <t>24.c</t>
  </si>
  <si>
    <t>25.a</t>
  </si>
  <si>
    <t>25.b</t>
  </si>
  <si>
    <t>25.c</t>
  </si>
  <si>
    <t>26.a</t>
  </si>
  <si>
    <t>26.b</t>
  </si>
  <si>
    <t>26.c</t>
  </si>
  <si>
    <t>27.a</t>
  </si>
  <si>
    <t>27.b</t>
  </si>
  <si>
    <t>27.c</t>
  </si>
  <si>
    <t>28.a</t>
  </si>
  <si>
    <t>28.b</t>
  </si>
  <si>
    <t>28.c</t>
  </si>
  <si>
    <t>29.a</t>
  </si>
  <si>
    <t>29.b</t>
  </si>
  <si>
    <t>29.c</t>
  </si>
  <si>
    <t>31.a</t>
  </si>
  <si>
    <t>31.b</t>
  </si>
  <si>
    <t>31.c</t>
  </si>
  <si>
    <t>31.d</t>
  </si>
  <si>
    <t xml:space="preserve">Le responsable du service biomédical gère son personnel </t>
  </si>
  <si>
    <t>Il s'assure de la composition adéquate de l'équipe par rapport aux missions, objectifs et besoins du service. Les organigrammes hiérarchiques et fonctionnels du service biomédical sont établis et disponibles. Ils sont connus de tous les membres du service biomédical</t>
  </si>
  <si>
    <t>Les définitions des fonctions sont rédigées pour toutes les catégories de personnel du service biomédical, y compris pour les stagiaires et les intérimaires. Chaque membre du personnel connaît ses fonctions, ses responsabilités, ses limites et ses habilitations, y compris vis-à-vis des gardes et astreintes lorsqu'elles existent</t>
  </si>
  <si>
    <t>Il gère et communique l'emploi du temps du personnel et organise des réunions de service périodiques, avec ordre du jour, objectifs et documents de synthèse, au minimum une fois par mois</t>
  </si>
  <si>
    <t xml:space="preserve">Le responsable du service biomédical favorise la formation du personnel </t>
  </si>
  <si>
    <t>Il tient à jour un registre ou un support documenté concernant les qualifications, les habilitations, les formations, l'autoformation, les participations aux journées techniques et congrès professionnels et les expériences du personnel</t>
  </si>
  <si>
    <t>L’autoévaluation et l'expression des besoins par le personnel permettent de définir un plan de formation qui est proposé annuellement aux services compétents de l'établissement</t>
  </si>
  <si>
    <t>Les ouvrages de référence courants et les revues spécialisées pourront être disponibles dans le service ou en bibliothèque ou en accès libre via Internet</t>
  </si>
  <si>
    <t xml:space="preserve">Le responsable du service biomédical valorise les compétences </t>
  </si>
  <si>
    <t>Il implique le personnel dans des tâches valorisantes, en tenant compte des souhaits et compétences de chacun, lui donne de l’autonomie et le responsabilise, le met en avant dans les réunions de service périodiques.</t>
  </si>
  <si>
    <t>Il encourage le relationnel et prend des initiatives pour développer le bien-être au travail et fédérer l’ensemble de l’équipe</t>
  </si>
  <si>
    <t>Il facilite l'évolution des pratiques et des fonctions du personnel motivé par l'évolution de ses compétences</t>
  </si>
  <si>
    <t xml:space="preserve">Le service biomédical entretient des partenariats mutuellement bénéfiques </t>
  </si>
  <si>
    <t>Il identifie les partenaires qui ont une communauté d'intérêts avec ses missions (autres services biomédicaux, organismes de formation ou d'évaluation, entités non-marchandes en santé, associations, etc.)</t>
  </si>
  <si>
    <t>Il établit des relations qui équilibrent les gains mutuels à court terme et les considérations à long terme</t>
  </si>
  <si>
    <t>Il met en commun son expertise et ses ressources avec les partenaires identifiés, partage les informations et pratique une communication claire et ouverte</t>
  </si>
  <si>
    <t>Il identifie, évalue et sélectionne les fournisseurs clés en fonction de leur aptitude de service et de la qualité de leurs produits ou services à partir de critères établis et communiqués, et dans le respect des règles de passation des marchés</t>
  </si>
  <si>
    <t xml:space="preserve">Le service biomédical gère ses fournisseurs </t>
  </si>
  <si>
    <t>Il motive, encourage et reconnaît les améliorations et les réalisations des fournisseurs.</t>
  </si>
  <si>
    <t>Il enregistre et conserve les enregistrements des résultats des évaluations ou réévaluations des fournisseurs sur des périodes au moins équivalentes à celles des durées de vie des produits fournis</t>
  </si>
  <si>
    <t xml:space="preserve">Le service biomédical optimise ses ressources financières ou budgétaires </t>
  </si>
  <si>
    <t>Il met en œuvre un processus de prévision, de surveillance et de maîtrise des ressources financières ou budgétaires</t>
  </si>
  <si>
    <t>Il identifie les risques financiers ou budgétaires et prévoit des alternatives d'atténuation</t>
  </si>
  <si>
    <t>Il mène des revues périodiques sur l'efficacité des ressources financières consommées</t>
  </si>
  <si>
    <t xml:space="preserve">Le service biomédical gère ses infrastructures </t>
  </si>
  <si>
    <t>Les locaux sont adaptés aux différentes missions du service biomédical, équipés de manière adéquate par rapport aux objectifs d'activité et favorisent la dynamique collective du travail et l'épanouissement professionnel individuel</t>
  </si>
  <si>
    <t>Des zones spécifiques clairement identifiées (marquage au sol / affichage) sont créées afin de garantir le bon déroulement des processus et des flux de prise en charge et de maintenance des dispositifs médicaux. Le plan du service biomédical est établi et consultable facilement dans le service</t>
  </si>
  <si>
    <t>L'infrastructure respecte les exigences légales et réglementaires, elle est maintenue de manière adéquate et les risques potentiels sont identifiés et minimisés</t>
  </si>
  <si>
    <t xml:space="preserve">Le service biomédical est vigilant sur les conditions et risques au travail </t>
  </si>
  <si>
    <t>Il formalise ses relations avec les entités, comités ou organisations de prévention des risques professionnels tels que les organisations chargées de l’évaluation des risques professionnels de l’établissement (exemple en France : CHSCT, Comité d’Hygiène, de Sécurité et des Conditions de Travail), en planifiant leurs visites et les objectifs à atteindre pour le service biomédical (selon les recommandations et les rapports antérieurs d’inspection…)</t>
  </si>
  <si>
    <t>Il collabore à la rédaction et aux révisions du Document Unique d’Evaluation des Risques Professionnels, ou document équivalent, pour lui-même et pour les autres entités de l’établissement</t>
  </si>
  <si>
    <t>Il met en œuvre un processus pour atteindre ses objectifs d’amélioration sur les risques professionnels et ouvre un registre ad hoc ou approprié permettant de documenter et de mémoriser les actions réalisées</t>
  </si>
  <si>
    <t>Il classe et rend facilement accessible au personnel du service le registre de prévention des risques au travail</t>
  </si>
  <si>
    <t>Il met à disposition les moyens et équipements de protection adaptés</t>
  </si>
  <si>
    <t>31.e</t>
  </si>
  <si>
    <t>30.a</t>
  </si>
  <si>
    <t>30.b</t>
  </si>
  <si>
    <t>30.c</t>
  </si>
  <si>
    <t>30.d</t>
  </si>
  <si>
    <t>30.e</t>
  </si>
  <si>
    <t>Le service biomédical est vigilant sur les ressources naturelles et la protection de l'environnement</t>
  </si>
  <si>
    <t>Il met en œuvre des actions pour maîtriser sa consommation des ressources naturelles (fluides, énergies, papier, stockage d’objets avec date de péremption...)</t>
  </si>
  <si>
    <t>Il met en œuvre des actions pour maîtriser son impact environnemental, notamment dans ses activités quotidiennes et sur la gestion de ses déchets</t>
  </si>
  <si>
    <t>Il anticipe l'impact environnemental dans ses choix de fournisseurs et assure un suivi de celui des équipements, accessoires, énergie ou consommables médicaux réformés par l'établissement</t>
  </si>
  <si>
    <t>Il valorise les politiques de développement durable des fournisseurs en les intégrant comme l'un des critères de choix dans les marchés d'équipements biomédicaux de son établissement</t>
  </si>
  <si>
    <t>Il reste en veille sur les nouvelles solutions innovantes pour minimiser l’impact environnemental et, le cas échéant, se les approprie pour les mettre en œuvre</t>
  </si>
  <si>
    <t>32.a</t>
  </si>
  <si>
    <t>32.b</t>
  </si>
  <si>
    <t>32.c</t>
  </si>
  <si>
    <t>33.a</t>
  </si>
  <si>
    <t>33.b</t>
  </si>
  <si>
    <t>33.c</t>
  </si>
  <si>
    <t>34.a</t>
  </si>
  <si>
    <t>34.b</t>
  </si>
  <si>
    <t>34.c</t>
  </si>
  <si>
    <t>34.d</t>
  </si>
  <si>
    <t>35.a</t>
  </si>
  <si>
    <t>35.b</t>
  </si>
  <si>
    <t>35.c</t>
  </si>
  <si>
    <t>35.d</t>
  </si>
  <si>
    <t>Bonne Pratique de Réalisation (BPR)</t>
  </si>
  <si>
    <t xml:space="preserve">Le service biomédical exploite la documentation (technique, métrologique, normative ou réglementaire..) nécessaire aux activités d'ingénierie biomédicale </t>
  </si>
  <si>
    <t>Le personnel accède facilement aux documents, qu'ils soient en format papier ou numérique</t>
  </si>
  <si>
    <t>Les documents spécifiques ou obligatoires (réglementaires) pour l'établissement de santé ou les tutelles sont tenus à jour et accessibles facilement</t>
  </si>
  <si>
    <t>Le processus de gestion, mise à jour, sauvegarde et retrait des versions périmées de la documentation biomédicale est connu du personnel et maîtrisé</t>
  </si>
  <si>
    <t xml:space="preserve">Le service biomédical exploite des moyens techniques de maintenance et de contrôle qualité adaptés </t>
  </si>
  <si>
    <t>Les matériels techniques et équipements de contrôle de mesure et d'essai (ECME) du service biomédical sont en adéquation avec le volume et la nature des activités du service et garantissent des délais satisfaisants pour chaque type d'intervention</t>
  </si>
  <si>
    <t>La liste, les manuels techniques et notices d'instruction et d'utilisation (modes d'emploi) des matériels et ECME du service biomédical sont classés et conservés dans un lieu identifié de manière à être facilement consultables</t>
  </si>
  <si>
    <t xml:space="preserve"> Un registre spécifique est tenu à jour afin d'assurer la traçabilité des maintenances, des résultats d'étalonnage et des réformes ou mises hors service des ECME (via un système d'information numérique éventuellement)…</t>
  </si>
  <si>
    <t xml:space="preserve">Le service biomédical gère la co-traitance ou la sous-traitance d'activités externalisées </t>
  </si>
  <si>
    <t>Il identifie les secteurs et périmètres d'activités où il ne peut assumer ses missions et objectifs partiellement ou totalement avec ses ressources et supports internes</t>
  </si>
  <si>
    <t>Il négocie et élabore des contrats de service, en fonction des budgets alloués et des objectifs de disponibilité, qualité et sécurité souhaités pour l’exploitation des dispositifs médicaux</t>
  </si>
  <si>
    <t>Il associe le prestataire de sous-traitance, ou le partenaire de co-traitance, dans la conception d’indicateurs de performance pour garantir l’efficacité des activités externalisées</t>
  </si>
  <si>
    <t>Il évalue l'efficacité des activités co-traitées, sous-traitées ou externalisées périodiquement et au moins avant chaque renouvellement de contrat</t>
  </si>
  <si>
    <t xml:space="preserve">Le service biomédical gère la disponibilité des accessoires et pièces détachées nécessaires aux activités </t>
  </si>
  <si>
    <t>Il définit et documente une politique d’approvisionnement avec des critères de qualité explicites et connus</t>
  </si>
  <si>
    <t>Il maintient à jour un état des stocks afin de maîtriser les approvisionnements, de détecter les problèmes et d'en évaluer la valeur financière et technique</t>
  </si>
  <si>
    <t>Les articles stockés sont étiquetés et rangés de telle manière que leur qualité ne puisse en être affectée</t>
  </si>
  <si>
    <t>Les articles stockés et concernés par des dates de péremption sont facilement identifiables</t>
  </si>
  <si>
    <t>36.a</t>
  </si>
  <si>
    <t>36.b</t>
  </si>
  <si>
    <t>36.c</t>
  </si>
  <si>
    <t xml:space="preserve">Le service biomédical exploite un système d'information partagé </t>
  </si>
  <si>
    <t>Tout personnel du service biomédical partage un espace d'information numérique (ou papier, faute de mieux), où sont capitalisés l'inventaire des dispositifs médicaux et les données utiles pour les activités d'ingénierie biomédicale</t>
  </si>
  <si>
    <t>La prévision des tâches et la traçabilité des actions réalisées en ingénierie biomédicale est assurée et communiquée aux parties prenantes</t>
  </si>
  <si>
    <t>Le processus de sauvegarde, de duplication, d'archivage et de maintien de la pérennité du système d'information partagé est mis en œuvre périodiquement et maîtrisé en lien avec les gestionnaires de l'informatique</t>
  </si>
  <si>
    <t>Il est validé par la direction de l'établissement</t>
  </si>
  <si>
    <t>Un document écrit explicite ses missions en référence ou en complément des textes réglementaires existants, ses relations avec les parties prenantes à ses activités, les moyens et ressources dont il dispose et son positionnement dans l'organigramme de l'établissement</t>
  </si>
  <si>
    <t xml:space="preserve">Des actions de communication interne (dans le journal interne de l'établissement par exemple) et externe (dans les colloques professionnels par exemple) sont réalisées périodiquement afin de faire connaître les missions, réalisations et ambitions du service biomédical 
</t>
  </si>
  <si>
    <t xml:space="preserve">Ce document est preparé par le SBM en liaison avec la direction dont il dépend </t>
  </si>
  <si>
    <t xml:space="preserve">Le service biomédical élabore des plans d'équipements pluriannuels </t>
  </si>
  <si>
    <t>37.a</t>
  </si>
  <si>
    <t>37.b</t>
  </si>
  <si>
    <t>37.c</t>
  </si>
  <si>
    <t>Il propose à la direction des plans stratégiques d'investissement dans de nouveaux dispositifs médicaux et de remplacement des plus vétustes ou critiques (éventuellement selon les recommandations d'agences de sécurité sanitaire régionale, nationale ou internationale) en présentant les implications et effets induits de leur exploitation</t>
  </si>
  <si>
    <t>Il garde une trace écrite des différentes phases du processus ayant conduit à la décision de financement par la direction</t>
  </si>
  <si>
    <t xml:space="preserve">Le service biomédical gère les processus d'acquisition des dispositifs médicaux </t>
  </si>
  <si>
    <t>38.a</t>
  </si>
  <si>
    <t>38.b</t>
  </si>
  <si>
    <t>38.c</t>
  </si>
  <si>
    <t>38.d</t>
  </si>
  <si>
    <t xml:space="preserve">Il conseille, identifie et élabore, avec les services de soins, médico-techniques ou utilisateurs des technologies, et les directions, les besoins, les priorités, les justifications et les caractéristiques essentielles souhaitées dans l'exploitation des dispositifs médicaux à court, moyen et long terme  </t>
  </si>
  <si>
    <t>Il s'informe et assure une veille technologique sur les dernières évolutions ou innovations biomédicales, techniques ou organisationnelles, couvrant les besoins de renouvellement du parc, éventuellement en bénéficiant de visites et d'essais</t>
  </si>
  <si>
    <t>Il hiérarchise les acquisitions potentielles avec les services de soins et les directions, en fonction des impacts cliniques, techniques, logistiques et financiers qu'elles auront en exploitation, et contribue au bon déroulement du processus d'achat</t>
  </si>
  <si>
    <t>Il élabore et rend facilement accessible un dossier d'achat comprenant entre autre la définition du besoin, le cahier des charges incluant la maintenance si possible, les pièces administratives (dont les preuves de conformité avec la réglementation), les rapports d'essais ou de visites, les questionnaires utilisateurs, les mesures effectuées, l'argumentaire de proposition de choix, le choix final ainsi que tous les comptes rendus de réunions du processus d'achat</t>
  </si>
  <si>
    <t xml:space="preserve">Le service biomédical s'assure de la mise en fonctionnement correcte des nouveaux dispositifs médicaux </t>
  </si>
  <si>
    <t>39.a</t>
  </si>
  <si>
    <t>39.b</t>
  </si>
  <si>
    <t>39.c</t>
  </si>
  <si>
    <t>39.d</t>
  </si>
  <si>
    <t>39.e</t>
  </si>
  <si>
    <t>Il s'assure que les aspects réglementaires et les contraintes d'implantation sont respectés dans l'aménagement des lieux d'exploitation prévus pour l'installation des dispositifs médicaux, qu'ils soient fixes ou mobiles, dans l'établissement de santé ou, quand cela fait partie de ses missions, au domicile du patient</t>
  </si>
  <si>
    <t>Il enregistre les informations permettant de s'assurer de la conformité de ce qui est reçu par rapport à la commande dans un document de réception de dispositif médical</t>
  </si>
  <si>
    <t>En cas de non-conformité mise en évidence lors de la réception, des mesures adaptées sont engagées. L’enregistrement des non-conformités et le suivi des moyens et solutions apportées pour une remise en conformité sont réalisés</t>
  </si>
  <si>
    <t>Il procède si nécessaire à des essais de fonctionnalité et des mesures des caractéristiques initiales des performances appelés "tests de recette" ou "qualifications" (qualification d'installation, qualification fonctionnelle, qualification des performances), utiles en cas de dérives ou de réclamations ultérieures</t>
  </si>
  <si>
    <t>Il gère le bon de réception signé par les parties, documente l'inventaire, identifie et marque de manière univoque les dispositifs et informe les services de soins et les directions concernés</t>
  </si>
  <si>
    <t>Le service biomédical s'assure des aptitudes à l'usage des dispositifs médicaux</t>
  </si>
  <si>
    <t>40.a</t>
  </si>
  <si>
    <t>40.b</t>
  </si>
  <si>
    <t>40.c</t>
  </si>
  <si>
    <t>40.d</t>
  </si>
  <si>
    <t>40.e</t>
  </si>
  <si>
    <t>Il planifie, ou aide les services de soins et médico-techniques ou utilisateurs des technologies à planifier les formations des utilisateurs prévues lors de l'achat des dispositifs médicaux, et celles devenues nécessaires au cours de leur exploitation suite aux rotations ou changements du personnel, ainsi que la réactualisation des connaissances du fait du temps ou de modifications apportées à l’équipement au cours de son exploitation</t>
  </si>
  <si>
    <t>Il s'assure à la mise en service de l’équipement que les guides d'emploi, les manuels d'instruction, de nettoyage et d'utilisation, rédigés dans la langue usuelle du pays et/ou de l'utilisateur, sont fournis et mis à disposition du personnel utilisateur</t>
  </si>
  <si>
    <t>Il s'assure à la première mise à disposition de l’équipement que les documentations d'entretien périodique, de calibration et de mise en service sont disponibles et accessibles pour tout utilisateur ou autre personnel impliqué</t>
  </si>
  <si>
    <t>Il veille à ce que les formations aux utilisateurs soient délivrées par des personnes qualifiées et compétentes par rapport aux dispositifs médicaux concernés. Il s'assure que les formations réglementaires, quand elles existent, sont réalisées</t>
  </si>
  <si>
    <t>Il enregistre dans un document d'aptitude à l'usage que les utilisateurs médicaux et responsables de services de soins et médico-techniques ou utilisateurs des technologies ont été formés, suivant les besoins, à la mise en service et à la manipulation du dispositif médical et qu’ils disposent des documentations utiles à leur fonctionnement et des protocoles de vérification avant leur emploi sur les patients</t>
  </si>
  <si>
    <t>41.a</t>
  </si>
  <si>
    <t>41.b</t>
  </si>
  <si>
    <t>42.c</t>
  </si>
  <si>
    <t>43.d</t>
  </si>
  <si>
    <t>43.e</t>
  </si>
  <si>
    <t>43.f</t>
  </si>
  <si>
    <t>43.g</t>
  </si>
  <si>
    <t>43.h</t>
  </si>
  <si>
    <t>43.i</t>
  </si>
  <si>
    <t>43.j</t>
  </si>
  <si>
    <t>Il dresse une liste des dispositifs critiques, vis-à-vis du patient et de l'utilisateur, en cohérence avec les règlements ou exigences pouvant exister</t>
  </si>
  <si>
    <t xml:space="preserve">Le service biomédical gère l'exploitation des dispositifs médicaux dont il a la charge </t>
  </si>
  <si>
    <t>La criticité est qualifiée (formulée) mais aussi quantifiée sur une échelle homogène entre 0% et 100% afin d'en permettre la comparaison entre services et inter-établissements</t>
  </si>
  <si>
    <t>Il prévoit, avec les services de soins, médico-techniques ou utilisateurs des technologies, et techniques de l'établissement, un processus spécifique d'exploitation des dispositifs médicaux critiques et des alternatives ou « modes dégradés » en cas de problème</t>
  </si>
  <si>
    <t>Il veille à la qualité et conformité des accessoires, consommables et fluides associés au fonctionnement des dispositifs médicaux</t>
  </si>
  <si>
    <t>Il contribue au processus de vigilance au sein de l'établissement pour tout danger potentiel ou risque en exploitation qui pourrait être identifié</t>
  </si>
  <si>
    <t>Il s'assure que les formations sont délivrées et que les moyens techniques spécifiques et nécessaires au maintien des performances sont accessibles au personnel du service biomédical</t>
  </si>
  <si>
    <t>Il entretient une communication active avec les services de soins sur l'exploitation des dispositifs médicaux et leurs critères de succès en usage</t>
  </si>
  <si>
    <t>Il renseigne l'inventaire et le suivi des dispositifs médicaux avec les observations d'exploitation et les indicateurs de suivi du succès en usage</t>
  </si>
  <si>
    <t>Il vérifie que les matériels prêtés, mis à disposition ou loués sont tracés et gérés selon la réglementation en vigueur</t>
  </si>
  <si>
    <t>Il s'assure de la bonne prise en charge des équipements en matière de nettoyage, de désinfection et de stérilisation</t>
  </si>
  <si>
    <t>41.c</t>
  </si>
  <si>
    <t>41.d</t>
  </si>
  <si>
    <t>41.e</t>
  </si>
  <si>
    <t>41.f</t>
  </si>
  <si>
    <t>41.g</t>
  </si>
  <si>
    <t>41.h</t>
  </si>
  <si>
    <t>41.i</t>
  </si>
  <si>
    <t>41.j</t>
  </si>
  <si>
    <t xml:space="preserve">Le service biomédical gère la maintenance préventive des dispositifs médicaux dont il a la charge </t>
  </si>
  <si>
    <t>42.a</t>
  </si>
  <si>
    <t>42.b</t>
  </si>
  <si>
    <t>42.d</t>
  </si>
  <si>
    <t>42.e</t>
  </si>
  <si>
    <t>42.f</t>
  </si>
  <si>
    <t>42.g</t>
  </si>
  <si>
    <t>42.h</t>
  </si>
  <si>
    <t>42.i</t>
  </si>
  <si>
    <t>Il élabore les programmes de maintenance préventive en fonction des données des constructeurs (incluant d’éventuelles modifications à faire, demandées ou proposées par le constructeur), mais aussi en tenant compte de la criticité8 du dispositif médical, de la réglementation, des conditions d'emploi et de son intensité d'usage, et de la politique de maintenance de l’établissement validée par les instances</t>
  </si>
  <si>
    <t>Il planifie avec les services de soins et médico-techniques ou utilisateurs des technologies la disponibilité d'accès aux dispositifs médicaux et propose éventuellement des alternatives d'usage</t>
  </si>
  <si>
    <t>Il s'assure de l'application des protocoles de décontamination ou désinfection et/ou de stérilisation des dispositifs avant maintenance</t>
  </si>
  <si>
    <t>Il réalise, ou fait réaliser, la maintenance préventive au minimum selon les recommandations du constructeur, les accords contractualisés ou des procédures internes validées</t>
  </si>
  <si>
    <t>Une fois la maintenance préventive achevée, il effectue un contrôle qualité complet de toutes les fonctionnalités, autant qualitatif (acceptable, bon, excellent..) que quantitatif sur les caractéristiques essentielles (valeurs et incertitudes des mesures)</t>
  </si>
  <si>
    <t>Il remet en exploitation les dispositifs médicaux conformes au contrôle qualité en informant l’utilisateur de l'activité réalisée et de la période prévisionnelle pour la prochaine maintenance préventive (éventuellement avec une étiquette du type "maintenance effectuée le : … ", "prochaine maintenance prévue le : ...")</t>
  </si>
  <si>
    <t>Il documente et rend facilement accessible à toute personne autorisée un rapport d'intervention en maintenance préventive comportant les informations pertinentes (dates et intervenants, identification des dispositifs médicaux, activités techniques réalisées, pièces et main d'œuvre, écarts, défauts, dysfonctionnements corrigés, tests et contrôles effectués et leur conformité, identification des équipement de contrôle, de mesure et d'essai (ECME) utilisés, date de la prochaine maintenance préventive...)</t>
  </si>
  <si>
    <t>Il veille au respect réglementaire de conservation des données techniques sur les dispositifs médicaux</t>
  </si>
  <si>
    <t>Il s'assure du respect de la confidentialité sur les données concernant ses prestataires</t>
  </si>
  <si>
    <t>43.a</t>
  </si>
  <si>
    <t>43.b</t>
  </si>
  <si>
    <t>43.c</t>
  </si>
  <si>
    <t>43.k</t>
  </si>
  <si>
    <t>Le service biomédical gère la maintenance corrective des dispositifs médicaux dont il a la charge</t>
  </si>
  <si>
    <t>Il veille à ce que tout utilisateur connaisse et utilise la procédure prévue mise en place en cas de panne d'un dispositif médical</t>
  </si>
  <si>
    <t>Il planifie avec les services de soins la disponibilité d'accès aux dispositifs médicaux en panne et propose éventuellement des alternatives d'usage</t>
  </si>
  <si>
    <t>Il adresse une personne compétente du service biomédical pour réaliser systématiquement un diagnostic de panne et identifier les actions correctives à mener, le cas échéant en s’appuyant sur les contrats de maintenance couvrant les dispositifs</t>
  </si>
  <si>
    <t>Il s'assure de l'application des protocoles de décontamination ou désinfection ou de stérilisation des dispositifs avant maintenance</t>
  </si>
  <si>
    <t>Il réalise, ou fait réaliser, la maintenance corrective dans les meilleurs délais, selon les recommandations du constructeur ou les accords contractualisés</t>
  </si>
  <si>
    <t>Il met à disposition du personnel utilisateur toute information sur l'avancement dans le processus de maintenance corrective</t>
  </si>
  <si>
    <t>Une fois la maintenance corrective achevée, il effectue un contrôle qualité complet de toutes les fonctionnalités, autant qualitatif (acceptable, bon, excellent..) que quantitatif sur les caractéristiques essentielles (valeurs et incertitudes des mesures)</t>
  </si>
  <si>
    <t>Il remet en exploitation les dispositifs médicaux conformes au contrôle qualité en informant l’utilisateur de la source de la panne et de l'activité réalisée</t>
  </si>
  <si>
    <t xml:space="preserve">Il documente et rend facilement accessible à toute personne autorisée un rapport d'intervention en maintenance corrective comportant les informations pertinentes (dates et intervenants, identification des dispositifs médicaux, activités techniques réalisées, pièces changées et temps de main d'œuvre, les écarts, les défauts, les dysfonctionnements corrigés, les tests et contrôles effectués et leurs conformités, origines probables de la défaillance, propositions éventuelles d'actions de prévention..)
</t>
  </si>
  <si>
    <t xml:space="preserve">Il veille au respect réglementaire de conservation des données techniques sur les dispositifs médicaux
</t>
  </si>
  <si>
    <t>Il s'assure du respect de la confidentialité sur les données concernants les prestataires</t>
  </si>
  <si>
    <t>44.a</t>
  </si>
  <si>
    <t>44.b</t>
  </si>
  <si>
    <t>44.c</t>
  </si>
  <si>
    <t>44.d</t>
  </si>
  <si>
    <t>44.e</t>
  </si>
  <si>
    <t>44.f</t>
  </si>
  <si>
    <t>44.g</t>
  </si>
  <si>
    <t>44.h</t>
  </si>
  <si>
    <t>44.i</t>
  </si>
  <si>
    <t>44.j</t>
  </si>
  <si>
    <t>44.k</t>
  </si>
  <si>
    <t xml:space="preserve">Le service biomédical gère le contrôle qualité des dispositifs médicaux dont il a la charge </t>
  </si>
  <si>
    <t>Il conçoit et planifie les opérations de contrôle qualité interne ou externe, en concertation avec les services utilisateurs, médico-techniques ou utilisateurs des technologies, et les fournisseurs agréés ou habilités à intervenir dans l'établissement</t>
  </si>
  <si>
    <t>Il prend en compte les exigences réglementaires mais aussi la criticité du dispositif médical, ses conditions d'emploi et son intensité d'usage</t>
  </si>
  <si>
    <t>Il communique sa planification aux services en charge de la qualité ou de la gestion des risques dans l'établissement</t>
  </si>
  <si>
    <t>Il s'assure de l'application des protocoles de décontamination, désinfection ou stérilisation des dispositifs avant le contrôle qualité</t>
  </si>
  <si>
    <t>Il réalise, ou fait réaliser, le contrôle qualité par du personnel habilité, selon les recommandations du constructeur ou les accords contractualisés ou les protocoles normalisés</t>
  </si>
  <si>
    <t>Les résultats obtenus sont validés par l'opérateur habilité, lui-même bien identifié (date, nom et signature de la fiche de contrôle "papier", ou indication du nom de l'opérateur lors de la saisie du rapport d'intervention dans le système d'information)</t>
  </si>
  <si>
    <t>Le dispositif est immédiatement étiqueté "conforme" ou "non-conforme" suivant les résultats. Une non-conformité est due à une exigence spécifiée non respectée</t>
  </si>
  <si>
    <t>Il documente et rend facilement accessible à toute personne autorisée un rapport de contrôle qualité comportant les informations pertinentes (date de contrôle réalisé et date du précédent contrôle, intervenant et habilitation, dispositif médical concerné, ECME utilisé et période de validité, méthode ou norme utilisée (si nécessaire), résultats qualitatifs et quantitatifs des contrôles effectués, déclaration de conformité ou non, suivi des non conformités, date ou période prévisionnelle du prochain contrôle qualité...)</t>
  </si>
  <si>
    <t>Il remet en exploitation les dispositifs médicaux déclarés conformes au contrôle qualité en informant l’utilisateur des résultats obtenus et de la période prévisionnelle pour le prochain contrôle qualité. Il renvoie en maintenance les dispositifs médicaux déclarés "non conformes" au contrôle qualité</t>
  </si>
  <si>
    <t>Le service biomédical gère la réforme (déclassement ou mise hors service) des dispositifs médicaux dont il a la charge</t>
  </si>
  <si>
    <t>45.a</t>
  </si>
  <si>
    <t>45.b</t>
  </si>
  <si>
    <t>45.c</t>
  </si>
  <si>
    <t>45.d</t>
  </si>
  <si>
    <t>45.e</t>
  </si>
  <si>
    <t>45.f</t>
  </si>
  <si>
    <t>45.g</t>
  </si>
  <si>
    <t>45.h</t>
  </si>
  <si>
    <t>45.i</t>
  </si>
  <si>
    <t>45.j</t>
  </si>
  <si>
    <t>45.k</t>
  </si>
  <si>
    <t>Il établit en partenariat avec les services de soins et médico-techniques ou utilisateurs des technologies, des critères d'évaluation des dispositifs médicaux basés sur le niveau d’obsolescence, le service médical rendu, l’évolutivité (ou le potentiel d’évolution) des besoins, le coût d'exploitation, la criticité et la conformité aux normes en vigueur</t>
  </si>
  <si>
    <t>Il élabore et valide la planification de réforme (déclassement ou mise hors service) avec les services de soins, médico-techniques ou utilisateurs des technologies, et les directions, en s'assurant de la continuité des soins</t>
  </si>
  <si>
    <t>Il prévoit en partenariat avec les services de soins ou médico-techniques ou utilisateurs des technologies une procédure de réforme inopinée en cas de problème incurable ou de coût de réparation trop élevé</t>
  </si>
  <si>
    <t>Il s'assure de l'application des protocoles de décontamination, désinfection et sécurisation des dispositifs avant la mise hors service</t>
  </si>
  <si>
    <t>Il réalise, ou fait réaliser, la mise hors service selon les recommandations du constructeur ou les accords contractualisés avec des tiers ou la réglementation</t>
  </si>
  <si>
    <t>Le dispositif médical réformé (déclassé), ses accessoires et éventuellement ses consommables spécifiques sont marqués de manière visible et explicite et stockés dans un lieu identifié, garantissant leur non-usage, en attendant leur retrait physique effectif</t>
  </si>
  <si>
    <t>La documentation associée est retirée physiquement ou archivée dans un endroit spécifié</t>
  </si>
  <si>
    <t>Il veille à la destination du dispositif réformé évacué, à la sécurité pour les personnes et à la protection pour l'environnement</t>
  </si>
  <si>
    <t>Il renseigne le système d'information de la réforme, de ses causes et de sa date, sans supprimer les fiches des dispositifs médicaux concernés</t>
  </si>
  <si>
    <t>Il veille au respect réglementaire de conservation des données techniques sur les dispositifs médicaux réformés</t>
  </si>
  <si>
    <t>Il met en œuvre, dans les délais demandés, les éventuelles recommandations des agences de sécurité sanitaire dont il dépend</t>
  </si>
  <si>
    <t>46.a</t>
  </si>
  <si>
    <t>46.b</t>
  </si>
  <si>
    <t>46.c</t>
  </si>
  <si>
    <t>46.d</t>
  </si>
  <si>
    <t>46.e</t>
  </si>
  <si>
    <t>46.f</t>
  </si>
  <si>
    <t>46.g</t>
  </si>
  <si>
    <t>47.a</t>
  </si>
  <si>
    <t>47.b</t>
  </si>
  <si>
    <t>47.c</t>
  </si>
  <si>
    <t>47.d</t>
  </si>
  <si>
    <t>47.e</t>
  </si>
  <si>
    <t>47.f</t>
  </si>
  <si>
    <t>47.g</t>
  </si>
  <si>
    <t>48.a</t>
  </si>
  <si>
    <t>48.b</t>
  </si>
  <si>
    <t>48.c</t>
  </si>
  <si>
    <t>48.d</t>
  </si>
  <si>
    <t>48.e</t>
  </si>
  <si>
    <t>48.f</t>
  </si>
  <si>
    <t>48.g</t>
  </si>
  <si>
    <t xml:space="preserve">Le service biomédical manage le sens de ses activités connexes </t>
  </si>
  <si>
    <t>Il définit et formule de manière compréhensible chaque activité connexe</t>
  </si>
  <si>
    <t>Il identifie les enjeux de chaque activité connexe dans le cadre de ses missions, vocations ou ambitions</t>
  </si>
  <si>
    <t>Il précise les objectifs majeurs concrétisant une mise en œuvre pour chaque activité connexe</t>
  </si>
  <si>
    <t>Il identifie les mesures possibles de succès et les méthodes ou moyens associés</t>
  </si>
  <si>
    <t>Il veille à l'épanouissement et à la motivation du personnel associé aux activités connexes</t>
  </si>
  <si>
    <t>Il évalue périodiquement (au moins une fois par an) l'activité connexe et en tire des enseignements</t>
  </si>
  <si>
    <t>Il innove continûment et progresse concrètement dans les activités connexes</t>
  </si>
  <si>
    <t xml:space="preserve">Le service biomédical organise le soutien de ses activités connexes </t>
  </si>
  <si>
    <t>Il identifie les parties prenantes, bénéficiaires ou fournisseuses, directes ou indirectes, internes ou externes en lien avec chaque activité connexe</t>
  </si>
  <si>
    <t>Il explicite avec elles les attentes critiques éventuelles à satisfaire et les résultats attendus</t>
  </si>
  <si>
    <t>Il établit des processus validés en commun pour anticiper les risques sur les interactions ou interfaces critiques</t>
  </si>
  <si>
    <t>Il identifie les critères de qualité attendue sur chaque activité connexe et élabore un tableau de bord pour le suivi et le pilotage</t>
  </si>
  <si>
    <t>Il organise les ressources génériques ou spécifiques, internes ou externes à l'établissement, qui sont nécessaires à la réalisation de chaque activité connexe</t>
  </si>
  <si>
    <t>Il communique auprès du personnel concerné et s'assure de la bonne compréhension sur les enjeux et des compétences requises pour les tâches à réaliser</t>
  </si>
  <si>
    <t>Il veille à la sécurité de l'environnement de travail pour la santé du personnel dans le cadre de chaque activité connexe et contribue à la protection de l'environnement et des ressources naturelles</t>
  </si>
  <si>
    <t>Le service biomédical réalise le suivi de ses activités connexes</t>
  </si>
  <si>
    <t>Il élabore une cartographie des processus permettant de situer les éléments pertinents de chaque activité connexe</t>
  </si>
  <si>
    <t>Il déploie les activités support nécessaires à chaque activité connexe</t>
  </si>
  <si>
    <t>Il veille à l'adéquation des moyens techniques et documentaires spécifiques pour chaque activité connexe</t>
  </si>
  <si>
    <t>Il réalise, ou fait réaliser, les activités connexes selon les processus prévus et adaptés</t>
  </si>
  <si>
    <t>Il évalue la performance de chaque activité connexe selon des indicateurs d'efficacité, d'efficience et de qualité perçue</t>
  </si>
  <si>
    <t>Il exploite un système d'information partagé permettant de tracer et capitaliser le cycle de vie des activités connexes</t>
  </si>
  <si>
    <t>Il communique périodiquement et contribue à un réseau professionnel d'échanges</t>
  </si>
  <si>
    <t>BONNES PRATIQUES</t>
  </si>
  <si>
    <t>BP</t>
  </si>
  <si>
    <t>Objectif :</t>
  </si>
  <si>
    <t>Mode emploi:</t>
  </si>
  <si>
    <t>CONFIDENTIALITE assurée pour un benchmarking national : renvoyez votre fichier à gilbert.farges@utc.fr</t>
  </si>
  <si>
    <t>gilbert.farges@utc.fr</t>
  </si>
  <si>
    <t>Grille d'autodiagnostic du Guide des Bonnes Pratiques d'Ingénierie Biomédicale v2011</t>
  </si>
  <si>
    <t>Nom et Fonction du signataire :</t>
  </si>
  <si>
    <t>GROUPE1 ABIH 2011</t>
  </si>
  <si>
    <t>Ensemble des 9 bonnes pratiques</t>
  </si>
  <si>
    <t>BPO 1 : Organiser les interfaces.</t>
  </si>
  <si>
    <t>BPO 2 : Organiser la qualité attendue.</t>
  </si>
  <si>
    <t>BPO 3 : Organiser les ressources.</t>
  </si>
  <si>
    <t>BPR 1 : Réaliser les activités support.</t>
  </si>
  <si>
    <t>BPR 2 : Réaliser la gestion des dispositifs médicaux.</t>
  </si>
  <si>
    <t>BPR 3 : Réaliser les activités connexes en ingénierie biomédicale.</t>
  </si>
  <si>
    <t>PR n° 48</t>
  </si>
  <si>
    <t>PR n° 47</t>
  </si>
  <si>
    <t>PR n° 46</t>
  </si>
  <si>
    <t>PR n° 45</t>
  </si>
  <si>
    <t>PR n° 44</t>
  </si>
  <si>
    <t>PR n° 43</t>
  </si>
  <si>
    <t>PR n° 42</t>
  </si>
  <si>
    <t>PR n° 41</t>
  </si>
  <si>
    <t>PR n° 39</t>
  </si>
  <si>
    <t>PR n° 37</t>
  </si>
  <si>
    <t>PR n° 36</t>
  </si>
  <si>
    <t>PR n° 35</t>
  </si>
  <si>
    <t>PR n° 34</t>
  </si>
  <si>
    <t>PR n° 33</t>
  </si>
  <si>
    <t>PR n° 32</t>
  </si>
  <si>
    <t>PR n° 31</t>
  </si>
  <si>
    <t>PR n° 30</t>
  </si>
  <si>
    <t>PR n° 29</t>
  </si>
  <si>
    <t>PR n° 28</t>
  </si>
  <si>
    <t>PR n° 27</t>
  </si>
  <si>
    <t>PR n° 26</t>
  </si>
  <si>
    <t>PR n° 25</t>
  </si>
  <si>
    <t>PR n° 24</t>
  </si>
  <si>
    <t>PR n° 23</t>
  </si>
  <si>
    <t>PR n° 22</t>
  </si>
  <si>
    <t>PR n° 21</t>
  </si>
  <si>
    <t>PR n° 20</t>
  </si>
  <si>
    <t>PR n° 19</t>
  </si>
  <si>
    <t>PR n° 18</t>
  </si>
  <si>
    <t>PR n° 17</t>
  </si>
  <si>
    <t>PR n° 16</t>
  </si>
  <si>
    <t>PR n° 15</t>
  </si>
  <si>
    <t>PR n° 14</t>
  </si>
  <si>
    <t>PR n° 13</t>
  </si>
  <si>
    <t>PR n° 12</t>
  </si>
  <si>
    <t>PR n° 11</t>
  </si>
  <si>
    <t>PR n° 10</t>
  </si>
  <si>
    <t>PR n° 9</t>
  </si>
  <si>
    <t>PR n° 8</t>
  </si>
  <si>
    <t>PR n° 7</t>
  </si>
  <si>
    <t>PR n° 6</t>
  </si>
  <si>
    <t>PR n° 5</t>
  </si>
  <si>
    <t>PR n° 4</t>
  </si>
  <si>
    <t>PR n° 40</t>
  </si>
  <si>
    <t xml:space="preserve">Le service biomédical développe sa communication, son leadership et dynamise ses collaborateurs </t>
  </si>
  <si>
    <t>Il sauvegarde l’ensemble des données factuelles recueillies et s’en sert de base pour ses analyses</t>
  </si>
  <si>
    <t>Aleatoire</t>
  </si>
  <si>
    <t>Absent</t>
  </si>
  <si>
    <t>Defini</t>
  </si>
  <si>
    <t>Maitrisé</t>
  </si>
  <si>
    <t>Optimisé</t>
  </si>
  <si>
    <t>Mature</t>
  </si>
  <si>
    <t>Taux de maturité des processus</t>
  </si>
  <si>
    <r>
      <t xml:space="preserve">Taux moyens de </t>
    </r>
    <r>
      <rPr>
        <b/>
        <sz val="12"/>
        <color indexed="9"/>
        <rFont val="Arial"/>
        <family val="2"/>
      </rPr>
      <t>maturité</t>
    </r>
  </si>
  <si>
    <t>Il négocie dès l'achat les contrats de garantie à court terme et, le cas échéant, de maintenance à moyen terme visant à obtenir le maximum de performances des dispositifs médicaux sur toute leur durée de vie prévisionnelle</t>
  </si>
  <si>
    <t>Utilisés dans les calculs</t>
  </si>
  <si>
    <t>% de maturité</t>
  </si>
  <si>
    <t>Aucune activité n'est réalisée pour ce processus</t>
  </si>
  <si>
    <t>Les activités sont réalisées implicitement sans être toujours mises en œuvre complètement et dans les délais</t>
  </si>
  <si>
    <t>Les activités sont efficaces, tracées dans leur cheminement et leurs résultats.</t>
  </si>
  <si>
    <t>Les activités réalisées sont efficientes et induisent des améliorations qui sont effectivement mises en œuvre</t>
  </si>
  <si>
    <t>Les activités ont une excellente qualité perçue, elles anticipent les attentes et innovent dans les services rendus.</t>
  </si>
  <si>
    <t>Les activités sont définies explicitement et mises en œuvre dans les délais, sans être forcément tracées.</t>
  </si>
  <si>
    <t>…</t>
  </si>
  <si>
    <t>Efficacité :</t>
  </si>
  <si>
    <r>
      <t>1. L'outil d'autodiagnostic est exploitable dans mon contexte professionnel (</t>
    </r>
    <r>
      <rPr>
        <i/>
        <sz val="11"/>
        <color indexed="12"/>
        <rFont val="Arial"/>
        <family val="2"/>
      </rPr>
      <t>oui/non/partiellement</t>
    </r>
    <r>
      <rPr>
        <sz val="11"/>
        <color indexed="12"/>
        <rFont val="Arial"/>
        <family val="2"/>
      </rPr>
      <t>) :</t>
    </r>
  </si>
  <si>
    <r>
      <t>2. Le temps consacré à la saisie de l’autodiagnostic est de (</t>
    </r>
    <r>
      <rPr>
        <i/>
        <sz val="11"/>
        <color indexed="12"/>
        <rFont val="Arial"/>
        <family val="2"/>
      </rPr>
      <t>mn ou heures</t>
    </r>
    <r>
      <rPr>
        <sz val="11"/>
        <color indexed="12"/>
        <rFont val="Arial"/>
        <family val="2"/>
      </rPr>
      <t>) :</t>
    </r>
  </si>
  <si>
    <r>
      <t>3. L'emploi de la grille est compréhensible (</t>
    </r>
    <r>
      <rPr>
        <i/>
        <sz val="11"/>
        <color indexed="12"/>
        <rFont val="Arial"/>
        <family val="2"/>
      </rPr>
      <t>oui/non/suggestions...</t>
    </r>
    <r>
      <rPr>
        <sz val="11"/>
        <color indexed="12"/>
        <rFont val="Arial"/>
        <family val="2"/>
      </rPr>
      <t>) :</t>
    </r>
  </si>
  <si>
    <t>Efficience :</t>
  </si>
  <si>
    <r>
      <t>4. Les priorités d’action sont identifiables (</t>
    </r>
    <r>
      <rPr>
        <i/>
        <sz val="11"/>
        <color indexed="12"/>
        <rFont val="Arial"/>
        <family val="2"/>
      </rPr>
      <t>oui/non/partiellement</t>
    </r>
    <r>
      <rPr>
        <sz val="11"/>
        <color indexed="12"/>
        <rFont val="Arial"/>
        <family val="2"/>
      </rPr>
      <t>) :</t>
    </r>
  </si>
  <si>
    <r>
      <t>5. L’autodiagnostic réalisé permet de progresser (</t>
    </r>
    <r>
      <rPr>
        <i/>
        <sz val="11"/>
        <color indexed="12"/>
        <rFont val="Arial"/>
        <family val="2"/>
      </rPr>
      <t>oui/non/partiellement</t>
    </r>
    <r>
      <rPr>
        <sz val="11"/>
        <color indexed="12"/>
        <rFont val="Arial"/>
        <family val="2"/>
      </rPr>
      <t>) :</t>
    </r>
  </si>
  <si>
    <r>
      <t>6. La communication au sein du service est améliorée (</t>
    </r>
    <r>
      <rPr>
        <i/>
        <sz val="11"/>
        <color indexed="12"/>
        <rFont val="Arial"/>
        <family val="2"/>
      </rPr>
      <t>oui/non/partiellement</t>
    </r>
    <r>
      <rPr>
        <sz val="11"/>
        <color indexed="12"/>
        <rFont val="Arial"/>
        <family val="2"/>
      </rPr>
      <t>) :</t>
    </r>
  </si>
  <si>
    <t>Qualités perçues :</t>
  </si>
  <si>
    <t>7. Les améliorations souhaitées sur la grille d’évaluation sont :</t>
    <phoneticPr fontId="15" type="noConversion"/>
  </si>
  <si>
    <r>
      <t>8. Je souhaite me situer par rapport à une moyenne nationale (</t>
    </r>
    <r>
      <rPr>
        <i/>
        <sz val="11"/>
        <color indexed="12"/>
        <rFont val="Arial"/>
        <family val="2"/>
      </rPr>
      <t>oui/non</t>
    </r>
    <r>
      <rPr>
        <sz val="11"/>
        <color indexed="12"/>
        <rFont val="Arial"/>
        <family val="2"/>
      </rPr>
      <t>) :</t>
    </r>
  </si>
  <si>
    <t>9. Observations libres :</t>
    <phoneticPr fontId="15" type="noConversion"/>
  </si>
  <si>
    <t>Fiche de retour d'expérience (1 page A4 en recto)</t>
  </si>
  <si>
    <r>
      <t>1. L'outil d'autodiagnostic est exploitable dans mon contexte professionnel (</t>
    </r>
    <r>
      <rPr>
        <i/>
        <sz val="10"/>
        <color indexed="12"/>
        <rFont val="Arial"/>
        <family val="2"/>
      </rPr>
      <t>oui/non/partiellement</t>
    </r>
    <r>
      <rPr>
        <sz val="10"/>
        <color indexed="12"/>
        <rFont val="Arial"/>
        <family val="2"/>
      </rPr>
      <t>) :</t>
    </r>
  </si>
  <si>
    <r>
      <t>2. Le temps consacré à la saisie de l’autodiagnostic est de (</t>
    </r>
    <r>
      <rPr>
        <i/>
        <sz val="10"/>
        <color indexed="12"/>
        <rFont val="Arial"/>
        <family val="2"/>
      </rPr>
      <t>mn ou heures</t>
    </r>
    <r>
      <rPr>
        <sz val="10"/>
        <color indexed="12"/>
        <rFont val="Arial"/>
        <family val="2"/>
      </rPr>
      <t>) :</t>
    </r>
  </si>
  <si>
    <r>
      <t>3. L'emploi de la grille est compréhensible (</t>
    </r>
    <r>
      <rPr>
        <i/>
        <sz val="10"/>
        <color indexed="12"/>
        <rFont val="Arial"/>
        <family val="2"/>
      </rPr>
      <t>oui/non/suggestions...</t>
    </r>
    <r>
      <rPr>
        <sz val="10"/>
        <color indexed="12"/>
        <rFont val="Arial"/>
        <family val="2"/>
      </rPr>
      <t>) :</t>
    </r>
  </si>
  <si>
    <r>
      <t>4. Les priorités d’action sont identifiables (</t>
    </r>
    <r>
      <rPr>
        <i/>
        <sz val="10"/>
        <color indexed="12"/>
        <rFont val="Arial"/>
        <family val="2"/>
      </rPr>
      <t>oui/non/partiellement</t>
    </r>
    <r>
      <rPr>
        <sz val="10"/>
        <color indexed="12"/>
        <rFont val="Arial"/>
        <family val="2"/>
      </rPr>
      <t>) :</t>
    </r>
  </si>
  <si>
    <r>
      <t>5. L’autodiagnostic réalisé permet de progresser (</t>
    </r>
    <r>
      <rPr>
        <i/>
        <sz val="10"/>
        <color indexed="12"/>
        <rFont val="Arial"/>
        <family val="2"/>
      </rPr>
      <t>oui/non/partiellement</t>
    </r>
    <r>
      <rPr>
        <sz val="10"/>
        <color indexed="12"/>
        <rFont val="Arial"/>
        <family val="2"/>
      </rPr>
      <t>) :</t>
    </r>
  </si>
  <si>
    <r>
      <t>6. La communication au sein du service est améliorée (</t>
    </r>
    <r>
      <rPr>
        <i/>
        <sz val="10"/>
        <color indexed="12"/>
        <rFont val="Arial"/>
        <family val="2"/>
      </rPr>
      <t>oui/non/partiellement</t>
    </r>
    <r>
      <rPr>
        <sz val="10"/>
        <color indexed="12"/>
        <rFont val="Arial"/>
        <family val="2"/>
      </rPr>
      <t>) :</t>
    </r>
  </si>
  <si>
    <r>
      <t>8. Je souhaite me situer par rapport à une moyenne nationale (</t>
    </r>
    <r>
      <rPr>
        <i/>
        <sz val="10"/>
        <color indexed="12"/>
        <rFont val="Arial"/>
        <family val="2"/>
      </rPr>
      <t>oui/non</t>
    </r>
    <r>
      <rPr>
        <sz val="10"/>
        <color indexed="12"/>
        <rFont val="Arial"/>
        <family val="2"/>
      </rPr>
      <t>) :</t>
    </r>
  </si>
  <si>
    <t>Processus (PR.)</t>
  </si>
  <si>
    <t>Critères de Réalisation (a, b, c …)</t>
  </si>
  <si>
    <t>PR n° 38</t>
  </si>
  <si>
    <t>PR n° 3</t>
  </si>
  <si>
    <t>PR n° 2</t>
  </si>
  <si>
    <t>PR n° 1</t>
  </si>
  <si>
    <r>
      <t>Atteindre les objectifs des processus</t>
    </r>
    <r>
      <rPr>
        <sz val="12"/>
        <rFont val="Arial"/>
        <family val="2"/>
      </rPr>
      <t xml:space="preserve"> : moyennes et écarts-types des % de </t>
    </r>
    <r>
      <rPr>
        <b/>
        <sz val="12"/>
        <rFont val="Arial"/>
        <family val="2"/>
      </rPr>
      <t>maturité</t>
    </r>
    <r>
      <rPr>
        <sz val="12"/>
        <rFont val="Arial"/>
        <family val="2"/>
      </rPr>
      <t xml:space="preserve"> évalués</t>
    </r>
  </si>
  <si>
    <r>
      <t xml:space="preserve">Echelle d'évaluation exploitée en </t>
    </r>
    <r>
      <rPr>
        <b/>
        <i/>
        <sz val="14"/>
        <color indexed="10"/>
        <rFont val="Arial"/>
        <family val="2"/>
      </rPr>
      <t>maturité</t>
    </r>
  </si>
  <si>
    <t>Maturité</t>
  </si>
  <si>
    <r>
      <t xml:space="preserve">1. Dans l’onglet « 2) </t>
    </r>
    <r>
      <rPr>
        <b/>
        <sz val="16"/>
        <rFont val="Arial"/>
        <family val="2"/>
      </rPr>
      <t>paramétrage outil</t>
    </r>
    <r>
      <rPr>
        <sz val="16"/>
        <rFont val="Arial"/>
        <family val="2"/>
      </rPr>
      <t xml:space="preserve"> » commencez par renseigner les métadonnées, lire la légende de l’</t>
    </r>
    <r>
      <rPr>
        <b/>
        <sz val="16"/>
        <rFont val="Arial"/>
        <family val="2"/>
      </rPr>
      <t>échelle Maturité</t>
    </r>
    <r>
      <rPr>
        <sz val="16"/>
        <rFont val="Arial"/>
        <family val="2"/>
      </rPr>
      <t xml:space="preserve"> et prendre connaissance des informations pour le</t>
    </r>
    <r>
      <rPr>
        <b/>
        <sz val="16"/>
        <rFont val="Arial"/>
        <family val="2"/>
      </rPr>
      <t xml:space="preserve"> retour d'expérience</t>
    </r>
    <r>
      <rPr>
        <sz val="16"/>
        <rFont val="Arial"/>
        <family val="2"/>
      </rPr>
      <t xml:space="preserve">.
2. Dans l’onglet « 3) Grille d’évaluation » remplissez la grille d’auto-évaluation.
3. Une fois la grille remplie déplacez-vous dans les </t>
    </r>
    <r>
      <rPr>
        <b/>
        <sz val="16"/>
        <rFont val="Arial"/>
        <family val="2"/>
      </rPr>
      <t>différents</t>
    </r>
    <r>
      <rPr>
        <sz val="16"/>
        <rFont val="Arial"/>
        <family val="2"/>
      </rPr>
      <t xml:space="preserve"> onglets afin d’apprécier les </t>
    </r>
    <r>
      <rPr>
        <b/>
        <sz val="16"/>
        <rFont val="Arial"/>
        <family val="2"/>
      </rPr>
      <t>cartographies</t>
    </r>
    <r>
      <rPr>
        <sz val="16"/>
        <rFont val="Arial"/>
        <family val="2"/>
      </rPr>
      <t>.
4. Merci de bien vouloir nous</t>
    </r>
    <r>
      <rPr>
        <b/>
        <sz val="16"/>
        <rFont val="Arial"/>
        <family val="2"/>
      </rPr>
      <t xml:space="preserve"> retourner la grille avec vos commentaires</t>
    </r>
    <r>
      <rPr>
        <sz val="16"/>
        <rFont val="Arial"/>
        <family val="2"/>
      </rPr>
      <t xml:space="preserve"> dans l'onglet « 10) Retour d'expérience »</t>
    </r>
  </si>
  <si>
    <r>
      <rPr>
        <sz val="11"/>
        <rFont val="Arial"/>
        <family val="2"/>
      </rPr>
      <t>Cette échelle de maturité évalue les processus, elle est plus nuancé qu’une échelle de véracité (pour démarche de conformité) et permet de faire évoluer les pratiques vers l’efficience et vise la qualité perçue.
Remplir une grille basée sur cette échelle correspondrait à effectuer une démarche de progrès continu.
Cette grille peut être un document d’appui  permettant l’auto déclaration de conformité selon la norme ISO / CEI 17050.
La version originale du Guide et la situation de benchmarking sont consultables sur le web : http://www.utc.fr/~farges/bonnes_pratiques/bpb.htm</t>
    </r>
    <r>
      <rPr>
        <sz val="10"/>
        <rFont val="Arial"/>
        <family val="2"/>
      </rPr>
      <t xml:space="preserve">
</t>
    </r>
  </si>
  <si>
    <t xml:space="preserve">Le patient est au centre de toutes les attentions, la société, par le biais des institutions, impose une législation de plus en plus exigeante afin de garantir la qualité et la sécurité des soins aux patients.
Le service biomédical étant concerné par ces directives, doit maîtriser ses pratiques, c’est pourquoi il peut  se référer au Guide des Bonnes Pratiques en Ingénierie Biomédicale, afin de démontrer son savoir -faire et viser une reconnaissance des services rendus.
Cette grille d'autodiagnostic permettrait d'évaluer rapidement un service et d'identifier les axes d'amélioration, avec une approche modulaire des bonnes pratiques, afin qu'ils puissent en retirer rapidement le maximum de progrès sur leurs activités quotidiennes et répondre aux nouvelles attentes professionnelles.
Une comparaison de ces résultats entre services, via la participation au benchmarking, donne la possibilité d’évaluer ses propres BP dans une moyenne internationale. Le Benchmarking reste confidentiel, or les services qui désirent être identifiés doivent le signaler.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</si>
</sst>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C\r\i\t\.\ #0"/>
    <numFmt numFmtId="165" formatCode="d\ mmmm\ yyyy"/>
  </numFmts>
  <fonts count="65" x14ac:knownFonts="1">
    <font>
      <sz val="10"/>
      <name val="Arial"/>
      <family val="2"/>
    </font>
    <font>
      <sz val="10"/>
      <name val="Arial"/>
      <family val="2"/>
    </font>
    <font>
      <b/>
      <sz val="10"/>
      <name val="Arial"/>
      <family val="2"/>
    </font>
    <font>
      <b/>
      <sz val="12"/>
      <name val="Arial"/>
      <family val="2"/>
    </font>
    <font>
      <sz val="12"/>
      <name val="Arial"/>
      <family val="2"/>
    </font>
    <font>
      <b/>
      <sz val="12"/>
      <color indexed="8"/>
      <name val="Arial"/>
      <family val="2"/>
    </font>
    <font>
      <b/>
      <sz val="14"/>
      <name val="Arial"/>
      <family val="2"/>
    </font>
    <font>
      <b/>
      <sz val="9"/>
      <color indexed="81"/>
      <name val="Tahoma"/>
      <family val="2"/>
    </font>
    <font>
      <sz val="9"/>
      <color indexed="81"/>
      <name val="Tahoma"/>
      <family val="2"/>
    </font>
    <font>
      <sz val="10"/>
      <name val="Arial"/>
      <family val="2"/>
    </font>
    <font>
      <b/>
      <sz val="12"/>
      <color indexed="9"/>
      <name val="Arial"/>
      <family val="2"/>
    </font>
    <font>
      <b/>
      <sz val="14"/>
      <color indexed="10"/>
      <name val="Arial"/>
      <family val="2"/>
    </font>
    <font>
      <b/>
      <sz val="14"/>
      <color indexed="18"/>
      <name val="Arial"/>
      <family val="2"/>
    </font>
    <font>
      <sz val="8"/>
      <name val="Verdana"/>
      <family val="2"/>
    </font>
    <font>
      <b/>
      <sz val="12"/>
      <color indexed="12"/>
      <name val="Arial"/>
      <family val="2"/>
    </font>
    <font>
      <sz val="12"/>
      <color indexed="12"/>
      <name val="Arial"/>
      <family val="2"/>
    </font>
    <font>
      <b/>
      <sz val="10"/>
      <color indexed="12"/>
      <name val="Arial"/>
      <family val="2"/>
    </font>
    <font>
      <sz val="10"/>
      <color indexed="12"/>
      <name val="Arial"/>
      <family val="2"/>
    </font>
    <font>
      <b/>
      <sz val="18"/>
      <name val="Arial"/>
      <family val="2"/>
    </font>
    <font>
      <b/>
      <i/>
      <sz val="10"/>
      <color indexed="10"/>
      <name val="Arial"/>
      <family val="2"/>
    </font>
    <font>
      <sz val="10"/>
      <name val="Arial"/>
      <family val="2"/>
    </font>
    <font>
      <sz val="10"/>
      <color indexed="8"/>
      <name val="Arial"/>
      <family val="2"/>
    </font>
    <font>
      <sz val="10"/>
      <name val="Arial"/>
      <family val="2"/>
    </font>
    <font>
      <sz val="10"/>
      <name val="Arial"/>
      <family val="2"/>
    </font>
    <font>
      <b/>
      <sz val="10"/>
      <color indexed="10"/>
      <name val="Arial"/>
      <family val="2"/>
    </font>
    <font>
      <i/>
      <sz val="10"/>
      <color indexed="12"/>
      <name val="Arial"/>
      <family val="2"/>
    </font>
    <font>
      <b/>
      <u/>
      <sz val="10"/>
      <color indexed="12"/>
      <name val="Arial"/>
      <family val="2"/>
    </font>
    <font>
      <b/>
      <u/>
      <sz val="10"/>
      <name val="Arial"/>
      <family val="2"/>
    </font>
    <font>
      <b/>
      <sz val="12"/>
      <color indexed="10"/>
      <name val="Arial Narrow"/>
      <family val="2"/>
    </font>
    <font>
      <b/>
      <i/>
      <sz val="11"/>
      <color indexed="10"/>
      <name val="Arial"/>
      <family val="2"/>
    </font>
    <font>
      <b/>
      <sz val="11"/>
      <color indexed="12"/>
      <name val="Arial"/>
      <family val="2"/>
    </font>
    <font>
      <sz val="11"/>
      <color indexed="12"/>
      <name val="Arial"/>
      <family val="2"/>
    </font>
    <font>
      <b/>
      <sz val="11"/>
      <name val="Arial"/>
      <family val="2"/>
    </font>
    <font>
      <b/>
      <sz val="16"/>
      <color indexed="18"/>
      <name val="Arial"/>
      <family val="2"/>
    </font>
    <font>
      <b/>
      <sz val="16"/>
      <color indexed="9"/>
      <name val="Arial"/>
      <family val="2"/>
    </font>
    <font>
      <sz val="12"/>
      <name val="Verdana"/>
      <family val="2"/>
    </font>
    <font>
      <b/>
      <sz val="16"/>
      <name val="Arial"/>
      <family val="2"/>
    </font>
    <font>
      <u/>
      <sz val="12"/>
      <name val="Arial"/>
      <family val="2"/>
    </font>
    <font>
      <sz val="9"/>
      <color indexed="12"/>
      <name val="Arial"/>
      <family val="2"/>
    </font>
    <font>
      <b/>
      <sz val="10"/>
      <color indexed="9"/>
      <name val="Arial"/>
      <family val="2"/>
    </font>
    <font>
      <i/>
      <sz val="8"/>
      <color indexed="10"/>
      <name val="Arial"/>
      <family val="2"/>
    </font>
    <font>
      <b/>
      <sz val="12"/>
      <color indexed="23"/>
      <name val="Arial"/>
      <family val="2"/>
    </font>
    <font>
      <b/>
      <i/>
      <sz val="16"/>
      <color indexed="10"/>
      <name val="Arial"/>
      <family val="2"/>
    </font>
    <font>
      <sz val="16"/>
      <name val="Arial"/>
      <family val="2"/>
    </font>
    <font>
      <b/>
      <sz val="14"/>
      <color indexed="9"/>
      <name val="Arial"/>
      <family val="2"/>
    </font>
    <font>
      <b/>
      <sz val="12"/>
      <name val="Arial"/>
      <family val="2"/>
    </font>
    <font>
      <sz val="12"/>
      <color indexed="9"/>
      <name val="Arial"/>
      <family val="2"/>
    </font>
    <font>
      <sz val="11"/>
      <name val="Arial"/>
      <family val="2"/>
    </font>
    <font>
      <u/>
      <sz val="10"/>
      <color theme="10"/>
      <name val="Arial"/>
      <family val="2"/>
    </font>
    <font>
      <b/>
      <sz val="18"/>
      <color theme="1"/>
      <name val="Arial"/>
      <family val="2"/>
    </font>
    <font>
      <b/>
      <sz val="20"/>
      <color theme="0"/>
      <name val="Arial"/>
      <family val="2"/>
    </font>
    <font>
      <sz val="10"/>
      <color theme="0"/>
      <name val="Arial"/>
      <family val="2"/>
    </font>
    <font>
      <b/>
      <sz val="22"/>
      <name val="Arial"/>
      <family val="2"/>
    </font>
    <font>
      <sz val="22"/>
      <name val="Arial"/>
      <family val="2"/>
    </font>
    <font>
      <b/>
      <sz val="12"/>
      <color theme="0"/>
      <name val="Arial"/>
      <family val="2"/>
    </font>
    <font>
      <b/>
      <sz val="12"/>
      <color rgb="FFFF0000"/>
      <name val="Arial Narrow"/>
      <family val="2"/>
    </font>
    <font>
      <b/>
      <u/>
      <sz val="11"/>
      <color indexed="12"/>
      <name val="Arial"/>
      <family val="2"/>
    </font>
    <font>
      <b/>
      <u/>
      <sz val="11"/>
      <name val="Arial"/>
      <family val="2"/>
    </font>
    <font>
      <i/>
      <sz val="11"/>
      <color indexed="12"/>
      <name val="Arial"/>
      <family val="2"/>
    </font>
    <font>
      <b/>
      <u/>
      <sz val="11"/>
      <color rgb="FF0000FF"/>
      <name val="Arial"/>
      <family val="2"/>
    </font>
    <font>
      <b/>
      <u/>
      <sz val="10"/>
      <color rgb="FF0000FF"/>
      <name val="Arial"/>
      <family val="2"/>
    </font>
    <font>
      <sz val="18"/>
      <name val="Arial"/>
      <family val="2"/>
    </font>
    <font>
      <b/>
      <i/>
      <sz val="14"/>
      <color indexed="10"/>
      <name val="Arial"/>
      <family val="2"/>
    </font>
    <font>
      <b/>
      <sz val="16"/>
      <color theme="1"/>
      <name val="Arial"/>
      <family val="2"/>
    </font>
    <font>
      <b/>
      <sz val="36"/>
      <color rgb="FFFF0000"/>
      <name val="Arial"/>
      <family val="2"/>
    </font>
  </fonts>
  <fills count="23">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6"/>
        <bgColor indexed="64"/>
      </patternFill>
    </fill>
    <fill>
      <patternFill patternType="solid">
        <fgColor indexed="41"/>
        <bgColor indexed="64"/>
      </patternFill>
    </fill>
    <fill>
      <patternFill patternType="solid">
        <fgColor indexed="47"/>
        <bgColor indexed="64"/>
      </patternFill>
    </fill>
    <fill>
      <patternFill patternType="solid">
        <fgColor indexed="44"/>
        <bgColor indexed="64"/>
      </patternFill>
    </fill>
    <fill>
      <patternFill patternType="solid">
        <fgColor indexed="10"/>
        <bgColor indexed="64"/>
      </patternFill>
    </fill>
    <fill>
      <patternFill patternType="solid">
        <fgColor theme="3" tint="0.59996337778862885"/>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rgb="FFCC99FF"/>
        <bgColor indexed="64"/>
      </patternFill>
    </fill>
    <fill>
      <patternFill patternType="solid">
        <fgColor rgb="FF95B3D7"/>
        <bgColor indexed="64"/>
      </patternFill>
    </fill>
    <fill>
      <patternFill patternType="solid">
        <fgColor rgb="FF8DB4E2"/>
        <bgColor indexed="64"/>
      </patternFill>
    </fill>
    <fill>
      <patternFill patternType="solid">
        <fgColor rgb="FFCCFFFF"/>
        <bgColor indexed="64"/>
      </patternFill>
    </fill>
    <fill>
      <patternFill patternType="solid">
        <fgColor rgb="FFFFCC99"/>
        <bgColor indexed="64"/>
      </patternFill>
    </fill>
    <fill>
      <patternFill patternType="solid">
        <fgColor rgb="FFFFFFCC"/>
        <bgColor indexed="64"/>
      </patternFill>
    </fill>
    <fill>
      <patternFill patternType="solid">
        <fgColor rgb="FF1F497D"/>
        <bgColor indexed="64"/>
      </patternFill>
    </fill>
    <fill>
      <patternFill patternType="solid">
        <fgColor rgb="FFB8CCE4"/>
        <bgColor indexed="64"/>
      </patternFill>
    </fill>
    <fill>
      <patternFill patternType="solid">
        <fgColor rgb="FFCCFF99"/>
        <bgColor indexed="64"/>
      </patternFill>
    </fill>
    <fill>
      <patternFill patternType="solid">
        <fgColor rgb="FFF2F2F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xf numFmtId="0" fontId="48" fillId="0" borderId="0" applyNumberFormat="0" applyFill="0" applyBorder="0" applyAlignment="0" applyProtection="0"/>
  </cellStyleXfs>
  <cellXfs count="418">
    <xf numFmtId="0" fontId="0" fillId="0" borderId="0" xfId="0"/>
    <xf numFmtId="0" fontId="2" fillId="0" borderId="0" xfId="0" applyFont="1"/>
    <xf numFmtId="0" fontId="0" fillId="0" borderId="0" xfId="0" applyAlignment="1">
      <alignment horizontal="left" vertical="center"/>
    </xf>
    <xf numFmtId="0" fontId="0" fillId="0" borderId="0" xfId="0" applyAlignment="1">
      <alignment horizontal="right"/>
    </xf>
    <xf numFmtId="14" fontId="0" fillId="0" borderId="0" xfId="0" applyNumberFormat="1" applyAlignment="1">
      <alignment horizontal="left"/>
    </xf>
    <xf numFmtId="0" fontId="3" fillId="0" borderId="0" xfId="0" applyFont="1" applyAlignment="1">
      <alignment horizontal="left" vertical="center"/>
    </xf>
    <xf numFmtId="0" fontId="4" fillId="0" borderId="0" xfId="0" applyFont="1" applyBorder="1" applyAlignment="1">
      <alignment horizontal="center" vertical="center"/>
    </xf>
    <xf numFmtId="0" fontId="0" fillId="0" borderId="0" xfId="0" applyAlignment="1">
      <alignment horizontal="center" vertical="center"/>
    </xf>
    <xf numFmtId="0" fontId="2" fillId="0" borderId="0" xfId="0" applyFont="1" applyBorder="1" applyAlignment="1">
      <alignment horizontal="center" vertical="center"/>
    </xf>
    <xf numFmtId="0" fontId="0" fillId="0" borderId="0" xfId="0" applyAlignment="1">
      <alignment vertical="center"/>
    </xf>
    <xf numFmtId="0" fontId="0" fillId="0" borderId="0" xfId="0" applyAlignment="1">
      <alignment vertical="center" wrapText="1"/>
    </xf>
    <xf numFmtId="9" fontId="0" fillId="0" borderId="0" xfId="0" applyNumberFormat="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4" fillId="0" borderId="0" xfId="0" applyFont="1" applyAlignment="1">
      <alignment vertical="center"/>
    </xf>
    <xf numFmtId="9" fontId="0" fillId="3" borderId="6" xfId="0" applyNumberFormat="1" applyFill="1" applyBorder="1" applyAlignment="1">
      <alignment horizontal="center" vertical="center"/>
    </xf>
    <xf numFmtId="9" fontId="2" fillId="3" borderId="7" xfId="0" applyNumberFormat="1" applyFont="1" applyFill="1" applyBorder="1" applyAlignment="1">
      <alignment horizontal="center" vertical="center"/>
    </xf>
    <xf numFmtId="0" fontId="3" fillId="4" borderId="8" xfId="0" applyFont="1" applyFill="1" applyBorder="1" applyAlignment="1">
      <alignment horizontal="center" vertical="center" wrapText="1"/>
    </xf>
    <xf numFmtId="0" fontId="4" fillId="3" borderId="7" xfId="0" applyFont="1" applyFill="1" applyBorder="1" applyAlignment="1">
      <alignment vertical="center"/>
    </xf>
    <xf numFmtId="0" fontId="0" fillId="3" borderId="6" xfId="0" applyFill="1" applyBorder="1"/>
    <xf numFmtId="0" fontId="0" fillId="0" borderId="0" xfId="0" applyFill="1" applyBorder="1" applyAlignment="1">
      <alignment vertical="center"/>
    </xf>
    <xf numFmtId="0" fontId="2" fillId="0" borderId="0" xfId="0" applyFont="1" applyFill="1" applyBorder="1" applyAlignment="1">
      <alignment horizontal="center" vertical="center"/>
    </xf>
    <xf numFmtId="9" fontId="2" fillId="0" borderId="0" xfId="0" applyNumberFormat="1" applyFont="1" applyFill="1" applyBorder="1" applyAlignment="1">
      <alignment horizontal="center" vertical="center"/>
    </xf>
    <xf numFmtId="9" fontId="0" fillId="0" borderId="0" xfId="0" applyNumberFormat="1" applyFill="1" applyBorder="1" applyAlignment="1">
      <alignment horizontal="center" vertical="center"/>
    </xf>
    <xf numFmtId="0" fontId="0" fillId="0" borderId="0" xfId="0" applyFill="1" applyAlignment="1">
      <alignment horizontal="left" vertical="center"/>
    </xf>
    <xf numFmtId="9" fontId="0" fillId="0" borderId="0" xfId="0" applyNumberFormat="1" applyFill="1" applyAlignment="1">
      <alignment horizontal="center" vertical="center"/>
    </xf>
    <xf numFmtId="0" fontId="15" fillId="0" borderId="1" xfId="0" applyFont="1" applyFill="1" applyBorder="1" applyAlignment="1">
      <alignment vertical="center"/>
    </xf>
    <xf numFmtId="0" fontId="15" fillId="0" borderId="1" xfId="0" applyFont="1" applyBorder="1" applyAlignment="1">
      <alignment vertical="center"/>
    </xf>
    <xf numFmtId="9" fontId="16" fillId="3" borderId="11" xfId="0" applyNumberFormat="1" applyFont="1" applyFill="1" applyBorder="1" applyAlignment="1">
      <alignment horizontal="left" vertical="center" indent="2"/>
    </xf>
    <xf numFmtId="0" fontId="14" fillId="0" borderId="1" xfId="0" applyFont="1" applyBorder="1" applyAlignment="1">
      <alignment horizontal="center" vertical="center" wrapText="1"/>
    </xf>
    <xf numFmtId="0" fontId="20" fillId="0" borderId="0" xfId="0" applyFont="1" applyAlignment="1">
      <alignment vertical="center"/>
    </xf>
    <xf numFmtId="0" fontId="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7" fillId="3" borderId="15" xfId="0" applyFont="1" applyFill="1" applyBorder="1" applyAlignment="1">
      <alignment horizontal="left" vertical="center" indent="1"/>
    </xf>
    <xf numFmtId="0" fontId="17" fillId="3" borderId="7" xfId="0" applyFont="1" applyFill="1" applyBorder="1" applyAlignment="1">
      <alignment horizontal="left" vertical="center" indent="1"/>
    </xf>
    <xf numFmtId="9" fontId="3" fillId="0" borderId="0" xfId="0" applyNumberFormat="1" applyFont="1" applyFill="1" applyBorder="1" applyAlignment="1">
      <alignment horizontal="left" vertical="center"/>
    </xf>
    <xf numFmtId="9" fontId="3" fillId="0" borderId="0" xfId="0" applyNumberFormat="1" applyFont="1" applyFill="1" applyBorder="1" applyAlignment="1">
      <alignment horizontal="center" vertical="center"/>
    </xf>
    <xf numFmtId="9" fontId="6" fillId="0" borderId="0" xfId="0" applyNumberFormat="1" applyFont="1" applyFill="1" applyBorder="1" applyAlignment="1">
      <alignment horizontal="center" vertical="center"/>
    </xf>
    <xf numFmtId="9" fontId="4" fillId="0" borderId="0" xfId="0" applyNumberFormat="1" applyFont="1" applyFill="1" applyBorder="1" applyAlignment="1">
      <alignment horizontal="center" vertical="center"/>
    </xf>
    <xf numFmtId="0" fontId="9" fillId="0" borderId="0" xfId="0" applyFont="1" applyFill="1"/>
    <xf numFmtId="0" fontId="0" fillId="0" borderId="0" xfId="0" applyFill="1" applyAlignment="1">
      <alignment vertical="center"/>
    </xf>
    <xf numFmtId="0" fontId="2" fillId="0" borderId="0" xfId="0" applyFont="1" applyAlignment="1">
      <alignment horizontal="left" vertical="center"/>
    </xf>
    <xf numFmtId="9" fontId="16" fillId="3" borderId="11" xfId="0" applyNumberFormat="1" applyFont="1" applyFill="1" applyBorder="1" applyAlignment="1">
      <alignment horizontal="left" vertical="center" indent="1"/>
    </xf>
    <xf numFmtId="0" fontId="5" fillId="6" borderId="0"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4" fillId="5" borderId="1" xfId="0" applyFont="1" applyFill="1" applyBorder="1" applyAlignment="1">
      <alignment horizontal="center" vertical="center"/>
    </xf>
    <xf numFmtId="0" fontId="4" fillId="6" borderId="1"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3" fillId="3" borderId="14" xfId="0" applyFont="1" applyFill="1" applyBorder="1" applyAlignment="1">
      <alignment horizontal="left" vertical="center"/>
    </xf>
    <xf numFmtId="0" fontId="5" fillId="3" borderId="12" xfId="0" applyFont="1" applyFill="1" applyBorder="1" applyAlignment="1">
      <alignment horizontal="center" vertical="center"/>
    </xf>
    <xf numFmtId="9" fontId="3" fillId="2" borderId="1" xfId="0" applyNumberFormat="1" applyFont="1" applyFill="1" applyBorder="1" applyAlignment="1">
      <alignment horizontal="center" vertical="center"/>
    </xf>
    <xf numFmtId="9" fontId="17" fillId="3" borderId="1" xfId="0" applyNumberFormat="1" applyFont="1" applyFill="1" applyBorder="1" applyAlignment="1">
      <alignment horizontal="center" vertical="center"/>
    </xf>
    <xf numFmtId="9" fontId="4" fillId="6" borderId="1" xfId="0" applyNumberFormat="1" applyFont="1" applyFill="1" applyBorder="1" applyAlignment="1">
      <alignment horizontal="center" vertical="center"/>
    </xf>
    <xf numFmtId="9" fontId="32" fillId="6" borderId="8" xfId="0" applyNumberFormat="1" applyFont="1" applyFill="1" applyBorder="1" applyAlignment="1">
      <alignment horizontal="center" vertical="center"/>
    </xf>
    <xf numFmtId="9" fontId="32" fillId="6" borderId="9" xfId="0" applyNumberFormat="1" applyFont="1" applyFill="1" applyBorder="1" applyAlignment="1">
      <alignment horizontal="center" vertical="center"/>
    </xf>
    <xf numFmtId="0" fontId="32" fillId="6" borderId="10" xfId="0" applyFont="1" applyFill="1" applyBorder="1" applyAlignment="1">
      <alignment horizontal="center" vertical="center"/>
    </xf>
    <xf numFmtId="0" fontId="0" fillId="3" borderId="0" xfId="0" applyFill="1"/>
    <xf numFmtId="0" fontId="0" fillId="0" borderId="0" xfId="0" applyFill="1"/>
    <xf numFmtId="0" fontId="1" fillId="0" borderId="0" xfId="0" applyFont="1" applyFill="1" applyAlignment="1">
      <alignment vertical="center"/>
    </xf>
    <xf numFmtId="0" fontId="10" fillId="0" borderId="7" xfId="0" applyFont="1" applyFill="1" applyBorder="1" applyAlignment="1">
      <alignment horizontal="left" vertical="center" wrapText="1"/>
    </xf>
    <xf numFmtId="0" fontId="34" fillId="0" borderId="6" xfId="0" applyFont="1" applyFill="1" applyBorder="1" applyAlignment="1">
      <alignment horizontal="left" vertical="center" wrapText="1" indent="1"/>
    </xf>
    <xf numFmtId="0" fontId="41" fillId="3" borderId="1" xfId="0" applyFont="1" applyFill="1" applyBorder="1" applyAlignment="1">
      <alignment horizontal="center" vertical="center"/>
    </xf>
    <xf numFmtId="0" fontId="37" fillId="3" borderId="15" xfId="0" applyFont="1" applyFill="1" applyBorder="1" applyAlignment="1">
      <alignment horizontal="left" vertical="center"/>
    </xf>
    <xf numFmtId="0" fontId="3" fillId="3" borderId="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6" fillId="3" borderId="6" xfId="0" applyFont="1" applyFill="1" applyBorder="1" applyAlignment="1">
      <alignment horizontal="left" vertical="center" wrapText="1" indent="1"/>
    </xf>
    <xf numFmtId="0" fontId="16" fillId="3" borderId="15" xfId="0" applyFont="1" applyFill="1" applyBorder="1" applyAlignment="1">
      <alignment horizontal="left" vertical="center" wrapText="1" indent="1"/>
    </xf>
    <xf numFmtId="0" fontId="17" fillId="3" borderId="0" xfId="0" applyFont="1" applyFill="1" applyBorder="1" applyAlignment="1">
      <alignment vertical="center" wrapText="1"/>
    </xf>
    <xf numFmtId="9" fontId="17" fillId="3" borderId="7" xfId="0" applyNumberFormat="1" applyFont="1" applyFill="1" applyBorder="1" applyAlignment="1">
      <alignment horizontal="center" vertical="center"/>
    </xf>
    <xf numFmtId="0" fontId="17" fillId="3" borderId="5" xfId="0" applyFont="1" applyFill="1" applyBorder="1" applyAlignment="1">
      <alignment vertical="center" wrapText="1"/>
    </xf>
    <xf numFmtId="9" fontId="17" fillId="3" borderId="6" xfId="0" applyNumberFormat="1" applyFont="1" applyFill="1" applyBorder="1" applyAlignment="1">
      <alignment horizontal="center" vertical="center"/>
    </xf>
    <xf numFmtId="0" fontId="45" fillId="3" borderId="3" xfId="0" applyFont="1" applyFill="1" applyBorder="1" applyAlignment="1">
      <alignment horizontal="left" vertical="center" wrapText="1"/>
    </xf>
    <xf numFmtId="0" fontId="45" fillId="3" borderId="11" xfId="0" applyFont="1" applyFill="1" applyBorder="1" applyAlignment="1">
      <alignment horizontal="left" vertical="center" wrapText="1"/>
    </xf>
    <xf numFmtId="0" fontId="0" fillId="0" borderId="0" xfId="0" applyAlignment="1">
      <alignment vertical="top"/>
    </xf>
    <xf numFmtId="0" fontId="2" fillId="4" borderId="1" xfId="0" applyFont="1" applyFill="1" applyBorder="1" applyAlignment="1">
      <alignment horizontal="center" vertical="top" wrapText="1"/>
    </xf>
    <xf numFmtId="0" fontId="4" fillId="0" borderId="0" xfId="0" applyFont="1" applyAlignment="1">
      <alignment vertical="top"/>
    </xf>
    <xf numFmtId="0" fontId="0" fillId="0" borderId="0" xfId="0" applyAlignment="1">
      <alignment horizontal="justify"/>
    </xf>
    <xf numFmtId="0" fontId="0" fillId="0" borderId="0" xfId="0" applyAlignment="1">
      <alignment horizontal="justify" vertical="center"/>
    </xf>
    <xf numFmtId="0" fontId="14" fillId="0" borderId="1" xfId="0" applyFont="1" applyBorder="1" applyAlignment="1">
      <alignment horizontal="justify" vertical="center" wrapText="1"/>
    </xf>
    <xf numFmtId="0" fontId="15" fillId="0" borderId="1" xfId="0" applyFont="1" applyFill="1" applyBorder="1" applyAlignment="1">
      <alignment horizontal="justify" vertical="center"/>
    </xf>
    <xf numFmtId="0" fontId="51" fillId="10" borderId="0" xfId="0" applyFont="1" applyFill="1"/>
    <xf numFmtId="2" fontId="3" fillId="7" borderId="1" xfId="0" applyNumberFormat="1" applyFont="1" applyFill="1" applyBorder="1" applyAlignment="1">
      <alignment horizontal="center" vertical="center"/>
    </xf>
    <xf numFmtId="0" fontId="54" fillId="3" borderId="3" xfId="0" applyFont="1" applyFill="1" applyBorder="1" applyAlignment="1">
      <alignment horizontal="left" vertical="center" wrapText="1"/>
    </xf>
    <xf numFmtId="0" fontId="0" fillId="15" borderId="0" xfId="0" applyFill="1"/>
    <xf numFmtId="9" fontId="3" fillId="16" borderId="1" xfId="0" applyNumberFormat="1" applyFont="1" applyFill="1" applyBorder="1" applyAlignment="1">
      <alignment horizontal="center" vertical="center"/>
    </xf>
    <xf numFmtId="9" fontId="32" fillId="17" borderId="9" xfId="0" applyNumberFormat="1" applyFont="1" applyFill="1" applyBorder="1" applyAlignment="1">
      <alignment horizontal="center" vertical="center"/>
    </xf>
    <xf numFmtId="9" fontId="3" fillId="0" borderId="0" xfId="0" applyNumberFormat="1" applyFont="1" applyAlignment="1">
      <alignment horizontal="left" vertical="center"/>
    </xf>
    <xf numFmtId="0" fontId="0" fillId="0" borderId="5" xfId="0" applyFill="1" applyBorder="1" applyAlignment="1">
      <alignment horizontal="left" vertical="center" wrapText="1" indent="1"/>
    </xf>
    <xf numFmtId="0" fontId="17" fillId="0" borderId="5" xfId="0" applyFont="1" applyFill="1" applyBorder="1" applyAlignment="1">
      <alignment vertical="center" wrapText="1"/>
    </xf>
    <xf numFmtId="0" fontId="4" fillId="0" borderId="0" xfId="0" applyNumberFormat="1" applyFont="1" applyAlignment="1">
      <alignment vertical="center" shrinkToFit="1"/>
    </xf>
    <xf numFmtId="0" fontId="3" fillId="10" borderId="0" xfId="0" applyFont="1" applyFill="1" applyBorder="1" applyAlignment="1">
      <alignment horizontal="left" vertical="center"/>
    </xf>
    <xf numFmtId="9" fontId="4" fillId="0" borderId="5" xfId="0" applyNumberFormat="1" applyFont="1" applyFill="1" applyBorder="1" applyAlignment="1">
      <alignment horizontal="center" vertical="center"/>
    </xf>
    <xf numFmtId="9" fontId="17" fillId="0" borderId="5" xfId="0" applyNumberFormat="1" applyFont="1" applyFill="1" applyBorder="1" applyAlignment="1">
      <alignment horizontal="center" vertical="center"/>
    </xf>
    <xf numFmtId="0" fontId="0" fillId="0" borderId="0" xfId="0" applyFill="1" applyBorder="1"/>
    <xf numFmtId="9" fontId="3" fillId="0" borderId="5" xfId="0" applyNumberFormat="1" applyFont="1" applyFill="1" applyBorder="1" applyAlignment="1">
      <alignment horizontal="center" vertical="center"/>
    </xf>
    <xf numFmtId="9" fontId="3" fillId="0" borderId="14" xfId="0" applyNumberFormat="1" applyFont="1" applyFill="1" applyBorder="1" applyAlignment="1">
      <alignment horizontal="center" vertical="center"/>
    </xf>
    <xf numFmtId="9" fontId="17" fillId="0" borderId="14" xfId="0" applyNumberFormat="1" applyFont="1" applyFill="1" applyBorder="1" applyAlignment="1">
      <alignment horizontal="center" vertical="center"/>
    </xf>
    <xf numFmtId="9" fontId="4" fillId="0" borderId="14" xfId="0" applyNumberFormat="1" applyFont="1" applyFill="1" applyBorder="1" applyAlignment="1">
      <alignment horizontal="center" vertical="center"/>
    </xf>
    <xf numFmtId="0" fontId="57" fillId="3" borderId="15" xfId="0" applyFont="1" applyFill="1" applyBorder="1" applyAlignment="1">
      <alignment horizontal="left" vertical="center" indent="1"/>
    </xf>
    <xf numFmtId="0" fontId="31" fillId="18" borderId="0" xfId="0" applyFont="1" applyFill="1" applyBorder="1" applyAlignment="1">
      <alignment vertical="center"/>
    </xf>
    <xf numFmtId="0" fontId="47" fillId="18" borderId="0" xfId="0" applyFont="1" applyFill="1" applyBorder="1" applyAlignment="1">
      <alignment vertical="center"/>
    </xf>
    <xf numFmtId="0" fontId="47" fillId="18" borderId="7" xfId="0" applyFont="1" applyFill="1" applyBorder="1" applyAlignment="1">
      <alignment vertical="center"/>
    </xf>
    <xf numFmtId="0" fontId="59" fillId="10" borderId="15" xfId="0" applyFont="1" applyFill="1" applyBorder="1" applyAlignment="1">
      <alignment horizontal="right" vertical="center" indent="1"/>
    </xf>
    <xf numFmtId="0" fontId="56" fillId="10" borderId="15" xfId="0" applyFont="1" applyFill="1" applyBorder="1" applyAlignment="1">
      <alignment horizontal="right" vertical="center" indent="1"/>
    </xf>
    <xf numFmtId="0" fontId="31" fillId="18" borderId="0" xfId="0" applyFont="1" applyFill="1" applyBorder="1" applyAlignment="1">
      <alignment horizontal="left" vertical="center"/>
    </xf>
    <xf numFmtId="0" fontId="47" fillId="3" borderId="15" xfId="0" applyFont="1" applyFill="1" applyBorder="1" applyAlignment="1">
      <alignment vertical="center"/>
    </xf>
    <xf numFmtId="0" fontId="19" fillId="18" borderId="3" xfId="0" applyFont="1" applyFill="1" applyBorder="1" applyAlignment="1">
      <alignment horizontal="left" vertical="center"/>
    </xf>
    <xf numFmtId="0" fontId="40" fillId="18" borderId="12" xfId="0" applyFont="1" applyFill="1" applyBorder="1" applyAlignment="1">
      <alignment horizontal="right" vertical="center"/>
    </xf>
    <xf numFmtId="0" fontId="26" fillId="11" borderId="1" xfId="0" applyFont="1" applyFill="1" applyBorder="1" applyAlignment="1">
      <alignment vertical="center"/>
    </xf>
    <xf numFmtId="0" fontId="27" fillId="0" borderId="8" xfId="0" applyFont="1" applyFill="1" applyBorder="1" applyAlignment="1">
      <alignment vertical="center"/>
    </xf>
    <xf numFmtId="0" fontId="27" fillId="0" borderId="9" xfId="0" applyFont="1" applyFill="1" applyBorder="1" applyAlignment="1">
      <alignment vertical="center"/>
    </xf>
    <xf numFmtId="0" fontId="27" fillId="0" borderId="10" xfId="0" applyFont="1" applyFill="1" applyBorder="1" applyAlignment="1">
      <alignment vertical="center"/>
    </xf>
    <xf numFmtId="0" fontId="60" fillId="11" borderId="1" xfId="0" applyFont="1" applyFill="1" applyBorder="1" applyAlignment="1">
      <alignment vertical="center"/>
    </xf>
    <xf numFmtId="0" fontId="0" fillId="0" borderId="8" xfId="0" applyBorder="1" applyAlignment="1"/>
    <xf numFmtId="0" fontId="0" fillId="0" borderId="9" xfId="0" applyBorder="1" applyAlignment="1"/>
    <xf numFmtId="0" fontId="0" fillId="0" borderId="10" xfId="0" applyBorder="1" applyAlignment="1"/>
    <xf numFmtId="2" fontId="3" fillId="12" borderId="1" xfId="0" applyNumberFormat="1" applyFont="1" applyFill="1" applyBorder="1" applyAlignment="1">
      <alignment horizontal="center" vertical="center"/>
    </xf>
    <xf numFmtId="2" fontId="3" fillId="3" borderId="1" xfId="0" applyNumberFormat="1" applyFont="1" applyFill="1" applyBorder="1" applyAlignment="1">
      <alignment horizontal="center" vertical="center"/>
    </xf>
    <xf numFmtId="2" fontId="3" fillId="13" borderId="1" xfId="0" applyNumberFormat="1" applyFont="1" applyFill="1" applyBorder="1" applyAlignment="1">
      <alignment horizontal="center" vertical="center"/>
    </xf>
    <xf numFmtId="2" fontId="49" fillId="14" borderId="1" xfId="0" applyNumberFormat="1" applyFont="1" applyFill="1" applyBorder="1" applyAlignment="1">
      <alignment horizontal="center" vertical="center"/>
    </xf>
    <xf numFmtId="0" fontId="4" fillId="18" borderId="3" xfId="0" applyNumberFormat="1" applyFont="1" applyFill="1" applyBorder="1" applyAlignment="1">
      <alignment horizontal="left" vertical="center" wrapText="1" indent="1"/>
    </xf>
    <xf numFmtId="0" fontId="19" fillId="18" borderId="2" xfId="0" applyNumberFormat="1" applyFont="1" applyFill="1" applyBorder="1" applyAlignment="1">
      <alignment horizontal="right" vertical="center"/>
    </xf>
    <xf numFmtId="0" fontId="19" fillId="18" borderId="3" xfId="0" applyNumberFormat="1" applyFont="1" applyFill="1" applyBorder="1" applyAlignment="1">
      <alignment horizontal="left" vertical="center"/>
    </xf>
    <xf numFmtId="0" fontId="40" fillId="18" borderId="12" xfId="0" applyNumberFormat="1" applyFont="1" applyFill="1" applyBorder="1" applyAlignment="1">
      <alignment horizontal="right" vertical="center"/>
    </xf>
    <xf numFmtId="0" fontId="1" fillId="18" borderId="2" xfId="0" applyNumberFormat="1" applyFont="1" applyFill="1" applyBorder="1" applyAlignment="1">
      <alignment horizontal="right" vertical="center"/>
    </xf>
    <xf numFmtId="0" fontId="1" fillId="18" borderId="15" xfId="0" applyNumberFormat="1" applyFont="1" applyFill="1" applyBorder="1" applyAlignment="1">
      <alignment horizontal="right" vertical="center"/>
    </xf>
    <xf numFmtId="0" fontId="3" fillId="18" borderId="0" xfId="0" applyNumberFormat="1" applyFont="1" applyFill="1" applyBorder="1" applyAlignment="1">
      <alignment horizontal="left" vertical="center" wrapText="1" indent="1"/>
    </xf>
    <xf numFmtId="0" fontId="2" fillId="3" borderId="7" xfId="0" applyNumberFormat="1" applyFont="1" applyFill="1" applyBorder="1" applyAlignment="1">
      <alignment horizontal="center" vertical="center"/>
    </xf>
    <xf numFmtId="0" fontId="1" fillId="18" borderId="4" xfId="0" applyNumberFormat="1" applyFont="1" applyFill="1" applyBorder="1" applyAlignment="1">
      <alignment horizontal="right" vertical="center" wrapText="1"/>
    </xf>
    <xf numFmtId="0" fontId="3" fillId="18" borderId="5" xfId="0" applyNumberFormat="1" applyFont="1" applyFill="1" applyBorder="1" applyAlignment="1">
      <alignment horizontal="left" vertical="center" wrapText="1" indent="1"/>
    </xf>
    <xf numFmtId="0" fontId="0" fillId="3" borderId="6" xfId="0" applyNumberFormat="1" applyFill="1" applyBorder="1" applyAlignment="1">
      <alignment horizontal="center" vertical="center"/>
    </xf>
    <xf numFmtId="0" fontId="4" fillId="18" borderId="0" xfId="0" applyNumberFormat="1" applyFont="1" applyFill="1" applyBorder="1" applyAlignment="1">
      <alignment horizontal="left" vertical="center" wrapText="1" indent="1"/>
    </xf>
    <xf numFmtId="9" fontId="4" fillId="18" borderId="5" xfId="0" applyNumberFormat="1" applyFont="1" applyFill="1" applyBorder="1" applyAlignment="1">
      <alignment horizontal="left" vertical="center" wrapText="1" indent="1"/>
    </xf>
    <xf numFmtId="0" fontId="16" fillId="3" borderId="3" xfId="0" applyNumberFormat="1" applyFont="1" applyFill="1" applyBorder="1" applyAlignment="1">
      <alignment horizontal="left" vertical="center" wrapText="1" indent="1"/>
    </xf>
    <xf numFmtId="9" fontId="16" fillId="3" borderId="3" xfId="0" applyNumberFormat="1" applyFont="1" applyFill="1" applyBorder="1" applyAlignment="1">
      <alignment horizontal="left" vertical="center" wrapText="1" indent="1"/>
    </xf>
    <xf numFmtId="0" fontId="3" fillId="3" borderId="0" xfId="0" applyNumberFormat="1" applyFont="1" applyFill="1" applyBorder="1" applyAlignment="1">
      <alignment horizontal="left" vertical="center" wrapText="1" indent="1"/>
    </xf>
    <xf numFmtId="0" fontId="3" fillId="3" borderId="5" xfId="0" applyNumberFormat="1" applyFont="1" applyFill="1" applyBorder="1" applyAlignment="1">
      <alignment horizontal="left" vertical="center" wrapText="1" indent="1"/>
    </xf>
    <xf numFmtId="0" fontId="16" fillId="0" borderId="8" xfId="0" applyNumberFormat="1" applyFont="1" applyBorder="1"/>
    <xf numFmtId="0" fontId="17" fillId="0" borderId="9" xfId="0" applyNumberFormat="1" applyFont="1" applyBorder="1"/>
    <xf numFmtId="0" fontId="17" fillId="0" borderId="10" xfId="0" applyNumberFormat="1" applyFont="1" applyBorder="1"/>
    <xf numFmtId="9" fontId="16" fillId="3" borderId="11" xfId="0" applyNumberFormat="1" applyFont="1" applyFill="1" applyBorder="1" applyAlignment="1">
      <alignment horizontal="left" vertical="center"/>
    </xf>
    <xf numFmtId="49" fontId="41" fillId="21" borderId="1" xfId="0" applyNumberFormat="1" applyFont="1" applyFill="1" applyBorder="1" applyAlignment="1">
      <alignment horizontal="center" vertical="center" wrapText="1"/>
    </xf>
    <xf numFmtId="0" fontId="0" fillId="21" borderId="2" xfId="0" applyFill="1" applyBorder="1" applyAlignment="1">
      <alignment vertical="center"/>
    </xf>
    <xf numFmtId="0" fontId="0" fillId="21" borderId="3" xfId="0" applyFill="1" applyBorder="1" applyAlignment="1">
      <alignment vertical="center"/>
    </xf>
    <xf numFmtId="0" fontId="0" fillId="21" borderId="15" xfId="0" applyFill="1" applyBorder="1" applyAlignment="1">
      <alignment horizontal="left" vertical="center" indent="1"/>
    </xf>
    <xf numFmtId="0" fontId="0" fillId="21" borderId="0" xfId="0" applyFill="1" applyBorder="1" applyAlignment="1">
      <alignment vertical="center"/>
    </xf>
    <xf numFmtId="0" fontId="32" fillId="21" borderId="1" xfId="0" applyFont="1" applyFill="1" applyBorder="1" applyAlignment="1">
      <alignment horizontal="center" vertical="center"/>
    </xf>
    <xf numFmtId="49" fontId="30" fillId="21" borderId="1" xfId="0" applyNumberFormat="1" applyFont="1" applyFill="1" applyBorder="1" applyAlignment="1">
      <alignment horizontal="center" vertical="center"/>
    </xf>
    <xf numFmtId="9" fontId="30" fillId="21" borderId="1" xfId="0" applyNumberFormat="1" applyFont="1" applyFill="1" applyBorder="1" applyAlignment="1">
      <alignment horizontal="center" vertical="center"/>
    </xf>
    <xf numFmtId="0" fontId="29" fillId="11" borderId="2" xfId="0" applyFont="1" applyFill="1" applyBorder="1" applyAlignment="1">
      <alignment horizontal="left" vertical="center" indent="1"/>
    </xf>
    <xf numFmtId="0" fontId="29" fillId="11" borderId="12" xfId="0" applyFont="1" applyFill="1" applyBorder="1" applyAlignment="1">
      <alignment horizontal="left" vertical="center" indent="1"/>
    </xf>
    <xf numFmtId="0" fontId="29" fillId="11" borderId="3" xfId="0" applyFont="1" applyFill="1" applyBorder="1" applyAlignment="1">
      <alignment horizontal="center" vertical="center"/>
    </xf>
    <xf numFmtId="0" fontId="29" fillId="11" borderId="11" xfId="0" applyFont="1" applyFill="1" applyBorder="1" applyAlignment="1">
      <alignment horizontal="center" vertical="center"/>
    </xf>
    <xf numFmtId="0" fontId="29" fillId="11" borderId="13" xfId="0" applyFont="1" applyFill="1" applyBorder="1" applyAlignment="1">
      <alignment horizontal="left" vertical="center" indent="1"/>
    </xf>
    <xf numFmtId="0" fontId="6" fillId="11" borderId="2" xfId="0" applyFont="1" applyFill="1" applyBorder="1" applyAlignment="1">
      <alignment horizontal="left" vertical="center" indent="3"/>
    </xf>
    <xf numFmtId="0" fontId="28" fillId="11" borderId="3" xfId="0" applyFont="1" applyFill="1" applyBorder="1" applyAlignment="1">
      <alignment horizontal="center" vertical="center"/>
    </xf>
    <xf numFmtId="0" fontId="55" fillId="11" borderId="3" xfId="0" applyFont="1" applyFill="1" applyBorder="1" applyAlignment="1">
      <alignment horizontal="center" vertical="center"/>
    </xf>
    <xf numFmtId="0" fontId="28" fillId="11" borderId="11" xfId="0" applyFont="1" applyFill="1" applyBorder="1" applyAlignment="1">
      <alignment horizontal="center" vertical="center"/>
    </xf>
    <xf numFmtId="0" fontId="3" fillId="11" borderId="2" xfId="0" applyFont="1" applyFill="1" applyBorder="1" applyAlignment="1">
      <alignment horizontal="left" vertical="center" indent="6"/>
    </xf>
    <xf numFmtId="0" fontId="9" fillId="11" borderId="3" xfId="0" applyFont="1" applyFill="1" applyBorder="1" applyAlignment="1">
      <alignment horizontal="center" vertical="center"/>
    </xf>
    <xf numFmtId="0" fontId="0" fillId="11" borderId="11" xfId="0" applyFill="1" applyBorder="1" applyAlignment="1">
      <alignment horizontal="center" vertical="center"/>
    </xf>
    <xf numFmtId="0" fontId="3" fillId="11" borderId="4" xfId="0" applyFont="1" applyFill="1" applyBorder="1" applyAlignment="1">
      <alignment horizontal="left" vertical="center" indent="2"/>
    </xf>
    <xf numFmtId="0" fontId="2" fillId="11" borderId="5" xfId="0" applyFont="1" applyFill="1" applyBorder="1" applyAlignment="1">
      <alignment horizontal="center" vertical="center"/>
    </xf>
    <xf numFmtId="0" fontId="0" fillId="11" borderId="6" xfId="0" applyFill="1" applyBorder="1" applyAlignment="1">
      <alignment horizontal="center" vertical="center"/>
    </xf>
    <xf numFmtId="0" fontId="19" fillId="18" borderId="14" xfId="0" applyFont="1" applyFill="1" applyBorder="1" applyAlignment="1">
      <alignment horizontal="right" vertical="center"/>
    </xf>
    <xf numFmtId="0" fontId="0" fillId="18" borderId="13" xfId="0" applyFill="1" applyBorder="1" applyAlignment="1">
      <alignment horizontal="left" vertical="center"/>
    </xf>
    <xf numFmtId="0" fontId="19" fillId="18" borderId="14" xfId="0" applyFont="1" applyFill="1" applyBorder="1" applyAlignment="1">
      <alignment horizontal="left" vertical="center"/>
    </xf>
    <xf numFmtId="0" fontId="2" fillId="18" borderId="14" xfId="0" applyFont="1" applyFill="1" applyBorder="1" applyAlignment="1">
      <alignment horizontal="center" vertical="center"/>
    </xf>
    <xf numFmtId="0" fontId="3" fillId="18" borderId="2" xfId="0" applyFont="1" applyFill="1" applyBorder="1" applyAlignment="1">
      <alignment horizontal="left" vertical="center"/>
    </xf>
    <xf numFmtId="0" fontId="4" fillId="18" borderId="3" xfId="0" applyFont="1" applyFill="1" applyBorder="1" applyAlignment="1">
      <alignment horizontal="right" vertical="center"/>
    </xf>
    <xf numFmtId="0" fontId="3" fillId="18" borderId="15" xfId="0" applyFont="1" applyFill="1" applyBorder="1" applyAlignment="1">
      <alignment horizontal="left" vertical="center"/>
    </xf>
    <xf numFmtId="0" fontId="4" fillId="18" borderId="0" xfId="0" applyFont="1" applyFill="1" applyBorder="1" applyAlignment="1">
      <alignment horizontal="right" vertical="center"/>
    </xf>
    <xf numFmtId="0" fontId="3" fillId="18" borderId="4" xfId="0" applyFont="1" applyFill="1" applyBorder="1" applyAlignment="1">
      <alignment horizontal="left" vertical="center"/>
    </xf>
    <xf numFmtId="0" fontId="4" fillId="18" borderId="5" xfId="0" applyFont="1" applyFill="1" applyBorder="1" applyAlignment="1">
      <alignment horizontal="right" vertical="center"/>
    </xf>
    <xf numFmtId="0" fontId="19" fillId="18" borderId="13" xfId="0" applyFont="1" applyFill="1" applyBorder="1" applyAlignment="1">
      <alignment horizontal="center" vertical="center"/>
    </xf>
    <xf numFmtId="0" fontId="19" fillId="18" borderId="14" xfId="0" applyFont="1" applyFill="1" applyBorder="1" applyAlignment="1">
      <alignment horizontal="center" vertical="center"/>
    </xf>
    <xf numFmtId="0" fontId="22" fillId="18" borderId="3" xfId="0" applyFont="1" applyFill="1" applyBorder="1" applyAlignment="1">
      <alignment vertical="center"/>
    </xf>
    <xf numFmtId="0" fontId="21" fillId="18" borderId="3" xfId="0" applyFont="1" applyFill="1" applyBorder="1" applyAlignment="1">
      <alignment horizontal="center" vertical="center"/>
    </xf>
    <xf numFmtId="0" fontId="22" fillId="18" borderId="11" xfId="0" applyFont="1" applyFill="1" applyBorder="1" applyAlignment="1">
      <alignment vertical="center"/>
    </xf>
    <xf numFmtId="0" fontId="21" fillId="18" borderId="2" xfId="0" applyFont="1" applyFill="1" applyBorder="1" applyAlignment="1">
      <alignment horizontal="left" vertical="center"/>
    </xf>
    <xf numFmtId="0" fontId="33" fillId="18" borderId="2" xfId="0" applyFont="1" applyFill="1" applyBorder="1" applyAlignment="1">
      <alignment horizontal="center" vertical="center"/>
    </xf>
    <xf numFmtId="0" fontId="19" fillId="18" borderId="3" xfId="0" applyFont="1" applyFill="1" applyBorder="1" applyAlignment="1">
      <alignment horizontal="right" vertical="center"/>
    </xf>
    <xf numFmtId="0" fontId="33" fillId="18" borderId="3" xfId="0" applyFont="1" applyFill="1" applyBorder="1" applyAlignment="1">
      <alignment horizontal="center" vertical="center"/>
    </xf>
    <xf numFmtId="0" fontId="47" fillId="18" borderId="2" xfId="0" applyFont="1" applyFill="1" applyBorder="1" applyAlignment="1">
      <alignment horizontal="right" vertical="center"/>
    </xf>
    <xf numFmtId="0" fontId="47" fillId="18" borderId="15" xfId="0" applyFont="1" applyFill="1" applyBorder="1" applyAlignment="1">
      <alignment horizontal="right" vertical="center"/>
    </xf>
    <xf numFmtId="0" fontId="47" fillId="18" borderId="4" xfId="0" applyFont="1" applyFill="1" applyBorder="1" applyAlignment="1">
      <alignment horizontal="right" vertical="center" wrapText="1"/>
    </xf>
    <xf numFmtId="0" fontId="2" fillId="18" borderId="15" xfId="0" applyFont="1" applyFill="1" applyBorder="1" applyAlignment="1">
      <alignment horizontal="left" vertical="center" indent="1"/>
    </xf>
    <xf numFmtId="0" fontId="2" fillId="18" borderId="0" xfId="0" applyFont="1" applyFill="1" applyBorder="1" applyAlignment="1">
      <alignment horizontal="left" vertical="center" indent="1"/>
    </xf>
    <xf numFmtId="0" fontId="0" fillId="18" borderId="15" xfId="0" applyFill="1" applyBorder="1" applyAlignment="1">
      <alignment horizontal="left" vertical="center" wrapText="1" indent="1"/>
    </xf>
    <xf numFmtId="0" fontId="0" fillId="18" borderId="0" xfId="0" applyFill="1" applyBorder="1" applyAlignment="1">
      <alignment horizontal="left" vertical="center" wrapText="1" indent="1"/>
    </xf>
    <xf numFmtId="0" fontId="0" fillId="18" borderId="4" xfId="0" applyFill="1" applyBorder="1" applyAlignment="1">
      <alignment horizontal="left" vertical="center" wrapText="1" indent="1"/>
    </xf>
    <xf numFmtId="0" fontId="0" fillId="18" borderId="5" xfId="0" applyFill="1" applyBorder="1" applyAlignment="1">
      <alignment horizontal="left" vertical="center" wrapText="1" indent="1"/>
    </xf>
    <xf numFmtId="0" fontId="3" fillId="18" borderId="3" xfId="0" applyNumberFormat="1" applyFont="1" applyFill="1" applyBorder="1" applyAlignment="1">
      <alignment horizontal="left" vertical="center" wrapText="1" indent="1"/>
    </xf>
    <xf numFmtId="0" fontId="16" fillId="18" borderId="3" xfId="0" applyNumberFormat="1" applyFont="1" applyFill="1" applyBorder="1" applyAlignment="1">
      <alignment horizontal="left" vertical="center" wrapText="1" indent="1"/>
    </xf>
    <xf numFmtId="0" fontId="2" fillId="18" borderId="9" xfId="0" applyNumberFormat="1" applyFont="1" applyFill="1" applyBorder="1" applyAlignment="1">
      <alignment vertical="center"/>
    </xf>
    <xf numFmtId="0" fontId="1" fillId="18" borderId="9" xfId="0" applyNumberFormat="1" applyFont="1" applyFill="1" applyBorder="1" applyAlignment="1">
      <alignment horizontal="left" vertical="center" wrapText="1" indent="1"/>
    </xf>
    <xf numFmtId="0" fontId="1" fillId="18" borderId="10" xfId="0" applyNumberFormat="1" applyFont="1" applyFill="1" applyBorder="1" applyAlignment="1">
      <alignment horizontal="left" vertical="center" wrapText="1" indent="1"/>
    </xf>
    <xf numFmtId="0" fontId="0" fillId="21" borderId="0" xfId="0" applyNumberFormat="1" applyFill="1"/>
    <xf numFmtId="0" fontId="42" fillId="18" borderId="2" xfId="0" applyFont="1" applyFill="1" applyBorder="1" applyAlignment="1">
      <alignment horizontal="center" vertical="center"/>
    </xf>
    <xf numFmtId="0" fontId="48" fillId="18" borderId="11" xfId="1" applyFill="1" applyBorder="1" applyAlignment="1">
      <alignment horizontal="right" vertical="center"/>
    </xf>
    <xf numFmtId="164" fontId="4" fillId="22" borderId="1" xfId="0" applyNumberFormat="1" applyFont="1" applyFill="1" applyBorder="1" applyAlignment="1">
      <alignment horizontal="center" vertical="top"/>
    </xf>
    <xf numFmtId="0" fontId="35" fillId="22" borderId="1" xfId="0" applyFont="1" applyFill="1" applyBorder="1" applyAlignment="1">
      <alignment horizontal="justify" vertical="top"/>
    </xf>
    <xf numFmtId="0" fontId="35" fillId="22" borderId="1" xfId="0" applyFont="1" applyFill="1" applyBorder="1" applyAlignment="1">
      <alignment horizontal="justify" vertical="top" shrinkToFit="1"/>
    </xf>
    <xf numFmtId="0" fontId="35" fillId="22" borderId="1" xfId="0" applyFont="1" applyFill="1" applyBorder="1" applyAlignment="1">
      <alignment horizontal="justify" vertical="top" wrapText="1"/>
    </xf>
    <xf numFmtId="0" fontId="35" fillId="22" borderId="1" xfId="0" applyFont="1" applyFill="1" applyBorder="1" applyAlignment="1">
      <alignment horizontal="center" vertical="top" wrapText="1"/>
    </xf>
    <xf numFmtId="9" fontId="3" fillId="21" borderId="10" xfId="0" applyNumberFormat="1" applyFont="1" applyFill="1" applyBorder="1" applyAlignment="1">
      <alignment horizontal="center" vertical="center"/>
    </xf>
    <xf numFmtId="9" fontId="3" fillId="21" borderId="1" xfId="0" applyNumberFormat="1" applyFont="1" applyFill="1" applyBorder="1" applyAlignment="1">
      <alignment horizontal="center" vertical="center"/>
    </xf>
    <xf numFmtId="49" fontId="3" fillId="21" borderId="1" xfId="0" applyNumberFormat="1" applyFont="1" applyFill="1" applyBorder="1" applyAlignment="1">
      <alignment horizontal="center" vertical="center" wrapText="1"/>
    </xf>
    <xf numFmtId="0" fontId="4" fillId="21" borderId="1" xfId="0" applyFont="1" applyFill="1" applyBorder="1" applyAlignment="1">
      <alignment horizontal="center" vertical="center"/>
    </xf>
    <xf numFmtId="2" fontId="3" fillId="14" borderId="8" xfId="0" applyNumberFormat="1" applyFont="1" applyFill="1" applyBorder="1" applyAlignment="1">
      <alignment horizontal="center" vertical="center" wrapText="1"/>
    </xf>
    <xf numFmtId="2" fontId="3" fillId="14" borderId="9" xfId="0" applyNumberFormat="1" applyFont="1" applyFill="1" applyBorder="1" applyAlignment="1">
      <alignment horizontal="center" vertical="center" wrapText="1"/>
    </xf>
    <xf numFmtId="2" fontId="3" fillId="14" borderId="10" xfId="0" applyNumberFormat="1" applyFont="1" applyFill="1" applyBorder="1" applyAlignment="1">
      <alignment horizontal="center" vertical="center" wrapText="1"/>
    </xf>
    <xf numFmtId="2" fontId="3" fillId="14" borderId="1" xfId="0" applyNumberFormat="1" applyFont="1" applyFill="1" applyBorder="1" applyAlignment="1">
      <alignment horizontal="center" vertical="top"/>
    </xf>
    <xf numFmtId="0" fontId="3" fillId="21" borderId="1" xfId="0" applyFont="1" applyFill="1" applyBorder="1" applyAlignment="1">
      <alignment vertical="top" wrapText="1"/>
    </xf>
    <xf numFmtId="0" fontId="0" fillId="21" borderId="1" xfId="0" applyFill="1" applyBorder="1" applyAlignment="1">
      <alignment vertical="center"/>
    </xf>
    <xf numFmtId="0" fontId="0" fillId="22" borderId="1" xfId="0" applyFill="1" applyBorder="1" applyAlignment="1">
      <alignment vertical="center"/>
    </xf>
    <xf numFmtId="0" fontId="0" fillId="0" borderId="1" xfId="0" applyBorder="1" applyAlignment="1">
      <alignment vertical="center"/>
    </xf>
    <xf numFmtId="0" fontId="3" fillId="21" borderId="1" xfId="0" applyFont="1" applyFill="1" applyBorder="1" applyAlignment="1">
      <alignment horizontal="left" vertical="top" wrapText="1"/>
    </xf>
    <xf numFmtId="0" fontId="44" fillId="19" borderId="3" xfId="0" applyFont="1" applyFill="1" applyBorder="1" applyAlignment="1">
      <alignment vertical="center"/>
    </xf>
    <xf numFmtId="9" fontId="46" fillId="19" borderId="11" xfId="0" applyNumberFormat="1" applyFont="1" applyFill="1" applyBorder="1" applyAlignment="1">
      <alignment horizontal="right" vertical="center"/>
    </xf>
    <xf numFmtId="0" fontId="44" fillId="19" borderId="5" xfId="0" applyFont="1" applyFill="1" applyBorder="1" applyAlignment="1">
      <alignment vertical="center"/>
    </xf>
    <xf numFmtId="9" fontId="44" fillId="19" borderId="6" xfId="0" applyNumberFormat="1" applyFont="1" applyFill="1" applyBorder="1" applyAlignment="1">
      <alignment horizontal="center" vertical="center"/>
    </xf>
    <xf numFmtId="9" fontId="36" fillId="20" borderId="12" xfId="0" applyNumberFormat="1" applyFont="1" applyFill="1" applyBorder="1" applyAlignment="1">
      <alignment horizontal="center" vertical="center"/>
    </xf>
    <xf numFmtId="0" fontId="4" fillId="21" borderId="2" xfId="0" applyFont="1" applyFill="1" applyBorder="1" applyAlignment="1">
      <alignment horizontal="center" vertical="center" wrapText="1"/>
    </xf>
    <xf numFmtId="9" fontId="4" fillId="21" borderId="11" xfId="0" applyNumberFormat="1" applyFont="1" applyFill="1" applyBorder="1" applyAlignment="1">
      <alignment horizontal="center" vertical="center"/>
    </xf>
    <xf numFmtId="0" fontId="4" fillId="21" borderId="15" xfId="0" applyFont="1" applyFill="1" applyBorder="1" applyAlignment="1">
      <alignment horizontal="center" vertical="center" wrapText="1"/>
    </xf>
    <xf numFmtId="9" fontId="4" fillId="21" borderId="7" xfId="0" applyNumberFormat="1" applyFont="1" applyFill="1" applyBorder="1" applyAlignment="1">
      <alignment horizontal="center" vertical="center"/>
    </xf>
    <xf numFmtId="0" fontId="4" fillId="21" borderId="4" xfId="0" applyFont="1" applyFill="1" applyBorder="1" applyAlignment="1">
      <alignment horizontal="center" vertical="center" wrapText="1"/>
    </xf>
    <xf numFmtId="9" fontId="4" fillId="21" borderId="6" xfId="0" applyNumberFormat="1" applyFont="1" applyFill="1" applyBorder="1" applyAlignment="1">
      <alignment horizontal="center" vertical="center"/>
    </xf>
    <xf numFmtId="0" fontId="44" fillId="19" borderId="13" xfId="0" applyFont="1" applyFill="1" applyBorder="1" applyAlignment="1">
      <alignment horizontal="left" vertical="center" indent="1"/>
    </xf>
    <xf numFmtId="0" fontId="4" fillId="19" borderId="14" xfId="0" applyFont="1" applyFill="1" applyBorder="1" applyAlignment="1">
      <alignment horizontal="left" vertical="center" wrapText="1" indent="2"/>
    </xf>
    <xf numFmtId="9" fontId="50" fillId="19" borderId="12" xfId="0" applyNumberFormat="1" applyFont="1" applyFill="1" applyBorder="1" applyAlignment="1">
      <alignment horizontal="center" vertical="center"/>
    </xf>
    <xf numFmtId="0" fontId="44" fillId="19" borderId="14" xfId="0" applyFont="1" applyFill="1" applyBorder="1" applyAlignment="1">
      <alignment horizontal="left" vertical="center" indent="5"/>
    </xf>
    <xf numFmtId="0" fontId="34" fillId="19" borderId="5" xfId="0" applyNumberFormat="1" applyFont="1" applyFill="1" applyBorder="1" applyAlignment="1">
      <alignment horizontal="right" vertical="center"/>
    </xf>
    <xf numFmtId="0" fontId="0" fillId="0" borderId="0" xfId="0" applyFont="1" applyFill="1"/>
    <xf numFmtId="9" fontId="34" fillId="19" borderId="6" xfId="0" applyNumberFormat="1" applyFont="1" applyFill="1" applyBorder="1" applyAlignment="1">
      <alignment horizontal="left" vertical="center"/>
    </xf>
    <xf numFmtId="0" fontId="23" fillId="11" borderId="0" xfId="0" applyFont="1" applyFill="1" applyBorder="1" applyAlignment="1">
      <alignment vertical="center"/>
    </xf>
    <xf numFmtId="0" fontId="19" fillId="11" borderId="15" xfId="0" applyFont="1" applyFill="1" applyBorder="1" applyAlignment="1">
      <alignment vertical="center"/>
    </xf>
    <xf numFmtId="0" fontId="23" fillId="11" borderId="7" xfId="0" applyFont="1" applyFill="1" applyBorder="1" applyAlignment="1">
      <alignment vertical="center"/>
    </xf>
    <xf numFmtId="0" fontId="52"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43" fillId="3" borderId="1" xfId="0" applyFont="1" applyFill="1" applyBorder="1" applyAlignment="1">
      <alignment horizontal="left" vertical="top" wrapText="1"/>
    </xf>
    <xf numFmtId="0" fontId="42" fillId="18" borderId="14" xfId="0" applyFont="1" applyFill="1" applyBorder="1" applyAlignment="1">
      <alignment horizontal="right" vertical="center" shrinkToFit="1"/>
    </xf>
    <xf numFmtId="0" fontId="0" fillId="18" borderId="14" xfId="0" applyFill="1" applyBorder="1" applyAlignment="1">
      <alignment vertical="center" shrinkToFit="1"/>
    </xf>
    <xf numFmtId="0" fontId="36" fillId="11" borderId="13" xfId="0" applyFont="1" applyFill="1" applyBorder="1" applyAlignment="1">
      <alignment horizontal="center" vertical="center" shrinkToFit="1"/>
    </xf>
    <xf numFmtId="0" fontId="0" fillId="11" borderId="14" xfId="0" applyFill="1" applyBorder="1" applyAlignment="1">
      <alignment horizontal="center" vertical="center" shrinkToFit="1"/>
    </xf>
    <xf numFmtId="0" fontId="0" fillId="11" borderId="12" xfId="0" applyFill="1" applyBorder="1" applyAlignment="1">
      <alignment horizontal="center" vertical="center" shrinkToFit="1"/>
    </xf>
    <xf numFmtId="15" fontId="64" fillId="10" borderId="13" xfId="0" applyNumberFormat="1" applyFont="1" applyFill="1" applyBorder="1" applyAlignment="1">
      <alignment horizontal="center" vertical="center" shrinkToFit="1"/>
    </xf>
    <xf numFmtId="15" fontId="64" fillId="10" borderId="14" xfId="0" applyNumberFormat="1" applyFont="1" applyFill="1" applyBorder="1" applyAlignment="1">
      <alignment horizontal="center" vertical="center" shrinkToFit="1"/>
    </xf>
    <xf numFmtId="15" fontId="64" fillId="10" borderId="12" xfId="0" applyNumberFormat="1" applyFont="1" applyFill="1" applyBorder="1" applyAlignment="1">
      <alignment horizontal="center" vertical="center" shrinkToFit="1"/>
    </xf>
    <xf numFmtId="0" fontId="52" fillId="10" borderId="10" xfId="0" applyFont="1" applyFill="1" applyBorder="1" applyAlignment="1">
      <alignment horizontal="center" vertical="center" shrinkToFit="1"/>
    </xf>
    <xf numFmtId="0" fontId="43" fillId="0" borderId="2" xfId="0" applyFont="1" applyBorder="1" applyAlignment="1">
      <alignment horizontal="left" vertical="center" wrapText="1"/>
    </xf>
    <xf numFmtId="0" fontId="43" fillId="0" borderId="3" xfId="0" applyFont="1" applyBorder="1" applyAlignment="1">
      <alignment horizontal="left" vertical="center" wrapText="1"/>
    </xf>
    <xf numFmtId="0" fontId="43" fillId="0" borderId="11" xfId="0" applyFont="1" applyBorder="1" applyAlignment="1">
      <alignment horizontal="left" vertical="center" wrapText="1"/>
    </xf>
    <xf numFmtId="0" fontId="43" fillId="0" borderId="15" xfId="0" applyFont="1" applyBorder="1" applyAlignment="1">
      <alignment horizontal="left" vertical="center" wrapText="1"/>
    </xf>
    <xf numFmtId="0" fontId="43" fillId="0" borderId="0" xfId="0" applyFont="1" applyBorder="1" applyAlignment="1">
      <alignment horizontal="left" vertical="center" wrapText="1"/>
    </xf>
    <xf numFmtId="0" fontId="43" fillId="0" borderId="7" xfId="0" applyFont="1" applyBorder="1" applyAlignment="1">
      <alignment horizontal="left" vertical="center" wrapText="1"/>
    </xf>
    <xf numFmtId="0" fontId="43" fillId="0" borderId="4" xfId="0" applyFont="1" applyBorder="1" applyAlignment="1">
      <alignment horizontal="left" vertical="center" wrapText="1"/>
    </xf>
    <xf numFmtId="0" fontId="43" fillId="0" borderId="5" xfId="0" applyFont="1" applyBorder="1" applyAlignment="1">
      <alignment horizontal="left" vertical="center" wrapText="1"/>
    </xf>
    <xf numFmtId="0" fontId="43" fillId="0" borderId="6" xfId="0" applyFont="1" applyBorder="1" applyAlignment="1">
      <alignment horizontal="left" vertical="center" wrapText="1"/>
    </xf>
    <xf numFmtId="0" fontId="59" fillId="11" borderId="15" xfId="0" applyFont="1" applyFill="1" applyBorder="1" applyAlignment="1">
      <alignment horizontal="left" vertical="center"/>
    </xf>
    <xf numFmtId="0" fontId="59" fillId="11" borderId="0" xfId="0" applyFont="1" applyFill="1" applyBorder="1" applyAlignment="1">
      <alignment horizontal="left" vertical="center"/>
    </xf>
    <xf numFmtId="0" fontId="59" fillId="11" borderId="7" xfId="0" applyFont="1" applyFill="1" applyBorder="1" applyAlignment="1">
      <alignment horizontal="left" vertical="center"/>
    </xf>
    <xf numFmtId="0" fontId="56" fillId="11" borderId="15" xfId="0" applyFont="1" applyFill="1" applyBorder="1" applyAlignment="1">
      <alignment horizontal="left" vertical="center"/>
    </xf>
    <xf numFmtId="0" fontId="56" fillId="11" borderId="0" xfId="0" applyFont="1" applyFill="1" applyBorder="1" applyAlignment="1">
      <alignment horizontal="left" vertical="center"/>
    </xf>
    <xf numFmtId="0" fontId="56" fillId="11" borderId="7" xfId="0" applyFont="1" applyFill="1" applyBorder="1" applyAlignment="1">
      <alignment horizontal="left" vertical="center"/>
    </xf>
    <xf numFmtId="0" fontId="24" fillId="11" borderId="4" xfId="0" applyFont="1" applyFill="1" applyBorder="1" applyAlignment="1">
      <alignment horizontal="center" vertical="center"/>
    </xf>
    <xf numFmtId="0" fontId="0" fillId="11" borderId="5" xfId="0" applyFill="1" applyBorder="1" applyAlignment="1">
      <alignment horizontal="center" vertical="center"/>
    </xf>
    <xf numFmtId="0" fontId="0" fillId="11" borderId="6" xfId="0" applyFill="1" applyBorder="1" applyAlignment="1">
      <alignment horizontal="center" vertical="center"/>
    </xf>
    <xf numFmtId="0" fontId="0" fillId="21" borderId="13" xfId="0" applyFont="1" applyFill="1" applyBorder="1" applyAlignment="1">
      <alignment horizontal="center" vertical="center"/>
    </xf>
    <xf numFmtId="0" fontId="0" fillId="21" borderId="12" xfId="0" applyFill="1" applyBorder="1" applyAlignment="1">
      <alignment horizontal="center" vertical="center"/>
    </xf>
    <xf numFmtId="0" fontId="31" fillId="21" borderId="1" xfId="0" applyFont="1" applyFill="1" applyBorder="1" applyAlignment="1">
      <alignment horizontal="left" vertical="center" wrapText="1" indent="1"/>
    </xf>
    <xf numFmtId="20" fontId="17" fillId="3" borderId="4" xfId="0" applyNumberFormat="1" applyFont="1" applyFill="1" applyBorder="1" applyAlignment="1">
      <alignment horizontal="left" vertical="center" indent="1"/>
    </xf>
    <xf numFmtId="0" fontId="17" fillId="3" borderId="6" xfId="0" applyFont="1" applyFill="1" applyBorder="1" applyAlignment="1">
      <alignment horizontal="left" vertical="center" indent="1"/>
    </xf>
    <xf numFmtId="0" fontId="31" fillId="18" borderId="0" xfId="0" applyFont="1" applyFill="1" applyBorder="1" applyAlignment="1">
      <alignment vertical="center"/>
    </xf>
    <xf numFmtId="0" fontId="31" fillId="18" borderId="7" xfId="0" applyFont="1" applyFill="1" applyBorder="1" applyAlignment="1">
      <alignment vertical="center"/>
    </xf>
    <xf numFmtId="0" fontId="0" fillId="0" borderId="2" xfId="0" applyFont="1" applyBorder="1" applyAlignment="1">
      <alignment horizontal="left" vertical="top" wrapText="1"/>
    </xf>
    <xf numFmtId="0" fontId="0" fillId="0" borderId="3" xfId="0" applyFont="1" applyBorder="1" applyAlignment="1">
      <alignment horizontal="left" vertical="top"/>
    </xf>
    <xf numFmtId="0" fontId="0" fillId="0" borderId="11" xfId="0" applyFont="1" applyBorder="1" applyAlignment="1">
      <alignment horizontal="left" vertical="top"/>
    </xf>
    <xf numFmtId="0" fontId="0" fillId="0" borderId="15" xfId="0" applyFont="1" applyBorder="1" applyAlignment="1">
      <alignment horizontal="left" vertical="top"/>
    </xf>
    <xf numFmtId="0" fontId="0" fillId="0" borderId="0" xfId="0" applyFont="1" applyBorder="1" applyAlignment="1">
      <alignment horizontal="left" vertical="top"/>
    </xf>
    <xf numFmtId="0" fontId="0" fillId="0" borderId="7" xfId="0" applyFont="1" applyBorder="1" applyAlignment="1">
      <alignment horizontal="left" vertical="top"/>
    </xf>
    <xf numFmtId="0" fontId="0" fillId="0" borderId="4" xfId="0" applyFont="1" applyBorder="1" applyAlignment="1">
      <alignment horizontal="left" vertical="top"/>
    </xf>
    <xf numFmtId="0" fontId="0" fillId="0" borderId="5" xfId="0" applyFont="1" applyBorder="1" applyAlignment="1">
      <alignment horizontal="left" vertical="top"/>
    </xf>
    <xf numFmtId="0" fontId="0" fillId="0" borderId="6" xfId="0" applyFont="1" applyBorder="1" applyAlignment="1">
      <alignment horizontal="left" vertical="top"/>
    </xf>
    <xf numFmtId="0" fontId="17" fillId="3" borderId="15"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7" xfId="0" applyFont="1" applyFill="1" applyBorder="1" applyAlignment="1">
      <alignment horizontal="center" vertical="center"/>
    </xf>
    <xf numFmtId="0" fontId="32" fillId="11" borderId="13" xfId="0" applyFont="1" applyFill="1" applyBorder="1" applyAlignment="1">
      <alignment horizontal="center" vertical="center"/>
    </xf>
    <xf numFmtId="0" fontId="32" fillId="11" borderId="14" xfId="0" applyFont="1" applyFill="1" applyBorder="1" applyAlignment="1">
      <alignment horizontal="center" vertical="center"/>
    </xf>
    <xf numFmtId="0" fontId="32" fillId="11" borderId="12" xfId="0" applyFont="1" applyFill="1" applyBorder="1" applyAlignment="1">
      <alignment horizontal="center" vertical="center"/>
    </xf>
    <xf numFmtId="0" fontId="3" fillId="7" borderId="13" xfId="0" applyFont="1" applyFill="1" applyBorder="1" applyAlignment="1">
      <alignment horizontal="center" vertical="center"/>
    </xf>
    <xf numFmtId="0" fontId="3" fillId="7" borderId="14" xfId="0" applyFont="1" applyFill="1" applyBorder="1" applyAlignment="1">
      <alignment horizontal="center" vertical="center"/>
    </xf>
    <xf numFmtId="0" fontId="3" fillId="7" borderId="12" xfId="0" applyFont="1" applyFill="1" applyBorder="1" applyAlignment="1">
      <alignment horizontal="center" vertical="center"/>
    </xf>
    <xf numFmtId="0" fontId="3" fillId="5"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3" fillId="6" borderId="8"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9" fillId="8" borderId="8" xfId="0" applyFont="1" applyFill="1" applyBorder="1" applyAlignment="1">
      <alignment horizontal="center" vertical="center" wrapText="1"/>
    </xf>
    <xf numFmtId="0" fontId="39" fillId="8" borderId="10"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15" fillId="0" borderId="1" xfId="0" applyFont="1" applyBorder="1" applyAlignment="1">
      <alignment vertical="center"/>
    </xf>
    <xf numFmtId="0" fontId="0" fillId="0" borderId="1" xfId="0" applyBorder="1" applyAlignment="1">
      <alignment vertical="center"/>
    </xf>
    <xf numFmtId="0" fontId="41" fillId="3" borderId="1" xfId="0" applyFont="1" applyFill="1" applyBorder="1" applyAlignment="1">
      <alignment horizontal="center" vertical="center"/>
    </xf>
    <xf numFmtId="0" fontId="15" fillId="0" borderId="1" xfId="0" applyFont="1" applyBorder="1" applyAlignment="1">
      <alignment horizontal="justify" vertical="center"/>
    </xf>
    <xf numFmtId="0" fontId="0" fillId="0" borderId="1" xfId="0" applyBorder="1" applyAlignment="1">
      <alignment horizontal="justify" vertical="center"/>
    </xf>
    <xf numFmtId="0" fontId="18" fillId="11" borderId="13" xfId="0" applyFont="1" applyFill="1" applyBorder="1" applyAlignment="1">
      <alignment horizontal="center" vertical="center"/>
    </xf>
    <xf numFmtId="0" fontId="18" fillId="11" borderId="14" xfId="0" applyFont="1" applyFill="1" applyBorder="1" applyAlignment="1">
      <alignment horizontal="center" vertical="center"/>
    </xf>
    <xf numFmtId="0" fontId="18" fillId="11" borderId="12"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9" fontId="3" fillId="18" borderId="3" xfId="0" applyNumberFormat="1" applyFont="1" applyFill="1" applyBorder="1" applyAlignment="1">
      <alignment horizontal="left" vertical="center" indent="1"/>
    </xf>
    <xf numFmtId="0" fontId="3" fillId="18" borderId="3" xfId="0" applyFont="1" applyFill="1" applyBorder="1" applyAlignment="1">
      <alignment horizontal="left" vertical="center" indent="1"/>
    </xf>
    <xf numFmtId="165" fontId="3" fillId="18" borderId="0" xfId="0" applyNumberFormat="1" applyFont="1" applyFill="1" applyBorder="1" applyAlignment="1">
      <alignment horizontal="left" vertical="center" indent="1"/>
    </xf>
    <xf numFmtId="165" fontId="3" fillId="18" borderId="0" xfId="0" applyNumberFormat="1" applyFont="1" applyFill="1" applyAlignment="1">
      <alignment horizontal="left" vertical="center" indent="1"/>
    </xf>
    <xf numFmtId="9" fontId="3" fillId="18" borderId="5" xfId="0" applyNumberFormat="1" applyFont="1" applyFill="1" applyBorder="1" applyAlignment="1">
      <alignment horizontal="left" vertical="center" indent="1"/>
    </xf>
    <xf numFmtId="0" fontId="3" fillId="18" borderId="5" xfId="0" applyFont="1" applyFill="1" applyBorder="1" applyAlignment="1">
      <alignment horizontal="left" indent="1"/>
    </xf>
    <xf numFmtId="0" fontId="34" fillId="19" borderId="1" xfId="0" applyFont="1" applyFill="1" applyBorder="1" applyAlignment="1">
      <alignment horizontal="center" vertical="center"/>
    </xf>
    <xf numFmtId="0" fontId="0" fillId="19" borderId="1" xfId="0" applyFill="1" applyBorder="1" applyAlignment="1">
      <alignment horizontal="center" vertical="center"/>
    </xf>
    <xf numFmtId="0" fontId="18" fillId="3" borderId="4" xfId="0" applyFont="1" applyFill="1" applyBorder="1" applyAlignment="1">
      <alignment horizontal="center" vertical="center"/>
    </xf>
    <xf numFmtId="0" fontId="61" fillId="0" borderId="5" xfId="0" applyFont="1" applyBorder="1" applyAlignment="1">
      <alignment horizontal="center" vertical="center"/>
    </xf>
    <xf numFmtId="0" fontId="61" fillId="0" borderId="6" xfId="0" applyFont="1" applyBorder="1" applyAlignment="1">
      <alignment horizontal="center" vertical="center"/>
    </xf>
    <xf numFmtId="0" fontId="36" fillId="20" borderId="1" xfId="0" applyFont="1" applyFill="1" applyBorder="1" applyAlignment="1">
      <alignment horizontal="center" vertical="center"/>
    </xf>
    <xf numFmtId="0" fontId="15" fillId="0" borderId="1" xfId="0" applyFont="1" applyFill="1" applyBorder="1" applyAlignment="1">
      <alignment vertical="center"/>
    </xf>
    <xf numFmtId="0" fontId="0" fillId="0" borderId="1" xfId="0" applyFill="1" applyBorder="1" applyAlignment="1">
      <alignment vertical="center"/>
    </xf>
    <xf numFmtId="0" fontId="34" fillId="19" borderId="13" xfId="0" applyFont="1" applyFill="1" applyBorder="1" applyAlignment="1">
      <alignment horizontal="center" vertical="center"/>
    </xf>
    <xf numFmtId="0" fontId="34" fillId="19" borderId="14" xfId="0" applyFont="1" applyFill="1" applyBorder="1" applyAlignment="1">
      <alignment horizontal="center" vertical="center"/>
    </xf>
    <xf numFmtId="0" fontId="34" fillId="19" borderId="12" xfId="0" applyFont="1" applyFill="1" applyBorder="1" applyAlignment="1">
      <alignment horizontal="center" vertical="center"/>
    </xf>
    <xf numFmtId="0" fontId="63" fillId="9" borderId="1" xfId="0" applyFont="1" applyFill="1" applyBorder="1" applyAlignment="1">
      <alignment horizontal="center" vertical="center"/>
    </xf>
    <xf numFmtId="0" fontId="44" fillId="19" borderId="2" xfId="0" applyFont="1" applyFill="1" applyBorder="1" applyAlignment="1">
      <alignment horizontal="center" vertical="center"/>
    </xf>
    <xf numFmtId="0" fontId="44" fillId="19" borderId="3" xfId="0" applyFont="1" applyFill="1" applyBorder="1" applyAlignment="1">
      <alignment horizontal="center" vertical="center"/>
    </xf>
    <xf numFmtId="0" fontId="44" fillId="19" borderId="4" xfId="0" applyFont="1" applyFill="1" applyBorder="1" applyAlignment="1">
      <alignment horizontal="center" vertical="center"/>
    </xf>
    <xf numFmtId="0" fontId="44" fillId="19" borderId="5" xfId="0" applyFont="1" applyFill="1" applyBorder="1" applyAlignment="1">
      <alignment horizontal="center" vertical="center"/>
    </xf>
    <xf numFmtId="0" fontId="4" fillId="21" borderId="0" xfId="0" applyFont="1" applyFill="1" applyBorder="1" applyAlignment="1">
      <alignment horizontal="left" vertical="center" wrapText="1"/>
    </xf>
    <xf numFmtId="0" fontId="6" fillId="20" borderId="13" xfId="0" applyFont="1" applyFill="1" applyBorder="1" applyAlignment="1">
      <alignment vertical="center"/>
    </xf>
    <xf numFmtId="0" fontId="6" fillId="20" borderId="14" xfId="0" applyFont="1" applyFill="1" applyBorder="1" applyAlignment="1">
      <alignment vertical="center"/>
    </xf>
    <xf numFmtId="0" fontId="4" fillId="21" borderId="3" xfId="0" applyFont="1" applyFill="1" applyBorder="1" applyAlignment="1">
      <alignment horizontal="left" vertical="center" wrapText="1"/>
    </xf>
    <xf numFmtId="0" fontId="36" fillId="11" borderId="13" xfId="0" applyFont="1" applyFill="1" applyBorder="1" applyAlignment="1">
      <alignment horizontal="center" vertical="center"/>
    </xf>
    <xf numFmtId="0" fontId="36" fillId="11" borderId="14" xfId="0" applyFont="1" applyFill="1" applyBorder="1" applyAlignment="1">
      <alignment horizontal="center" vertical="center"/>
    </xf>
    <xf numFmtId="0" fontId="36" fillId="11" borderId="12"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12" xfId="0" applyFont="1" applyFill="1" applyBorder="1" applyAlignment="1">
      <alignment horizontal="center" vertical="center"/>
    </xf>
    <xf numFmtId="49" fontId="3" fillId="18" borderId="3" xfId="0" applyNumberFormat="1" applyFont="1" applyFill="1" applyBorder="1" applyAlignment="1">
      <alignment horizontal="left" vertical="center" wrapText="1" indent="1"/>
    </xf>
    <xf numFmtId="165" fontId="3" fillId="18" borderId="0" xfId="0" applyNumberFormat="1" applyFont="1" applyFill="1" applyBorder="1" applyAlignment="1">
      <alignment horizontal="left" vertical="center" wrapText="1" indent="1"/>
    </xf>
    <xf numFmtId="0" fontId="32" fillId="18" borderId="1" xfId="0" applyFont="1" applyFill="1" applyBorder="1" applyAlignment="1">
      <alignment horizontal="center" vertical="center" wrapText="1"/>
    </xf>
    <xf numFmtId="49" fontId="3" fillId="18" borderId="5" xfId="0" applyNumberFormat="1" applyFont="1" applyFill="1" applyBorder="1" applyAlignment="1">
      <alignment horizontal="left" vertical="center" wrapText="1" indent="1"/>
    </xf>
    <xf numFmtId="0" fontId="37" fillId="3" borderId="2" xfId="0" applyFont="1" applyFill="1" applyBorder="1" applyAlignment="1">
      <alignment horizontal="left" vertical="center"/>
    </xf>
    <xf numFmtId="0" fontId="37" fillId="3" borderId="3" xfId="0" applyFont="1" applyFill="1" applyBorder="1" applyAlignment="1">
      <alignment horizontal="left" vertical="center"/>
    </xf>
    <xf numFmtId="0" fontId="36" fillId="3" borderId="4" xfId="0" applyFont="1" applyFill="1" applyBorder="1" applyAlignment="1">
      <alignment horizontal="left" vertical="top" indent="1"/>
    </xf>
    <xf numFmtId="0" fontId="36" fillId="3" borderId="5" xfId="0" applyFont="1" applyFill="1" applyBorder="1" applyAlignment="1">
      <alignment horizontal="left" vertical="top" indent="1"/>
    </xf>
    <xf numFmtId="0" fontId="0" fillId="2" borderId="9" xfId="0" applyFill="1" applyBorder="1" applyAlignment="1">
      <alignment horizontal="center" vertical="center" wrapText="1"/>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4" fillId="21" borderId="5" xfId="0" applyFont="1" applyFill="1" applyBorder="1" applyAlignment="1">
      <alignment horizontal="left" vertical="center" wrapText="1"/>
    </xf>
    <xf numFmtId="0" fontId="33" fillId="11" borderId="13" xfId="0" applyNumberFormat="1" applyFont="1" applyFill="1" applyBorder="1" applyAlignment="1">
      <alignment horizontal="center" vertical="center"/>
    </xf>
    <xf numFmtId="0" fontId="33" fillId="11" borderId="14" xfId="0" applyNumberFormat="1" applyFont="1" applyFill="1" applyBorder="1" applyAlignment="1">
      <alignment horizontal="center" vertical="center"/>
    </xf>
    <xf numFmtId="0" fontId="33" fillId="11" borderId="12" xfId="0" applyNumberFormat="1" applyFont="1" applyFill="1" applyBorder="1" applyAlignment="1">
      <alignment horizontal="center" vertical="center"/>
    </xf>
    <xf numFmtId="0" fontId="17" fillId="3" borderId="2" xfId="0" applyNumberFormat="1" applyFont="1" applyFill="1" applyBorder="1" applyAlignment="1">
      <alignment horizontal="center" vertical="center"/>
    </xf>
    <xf numFmtId="0" fontId="17" fillId="3" borderId="3" xfId="0" applyNumberFormat="1" applyFont="1" applyFill="1" applyBorder="1" applyAlignment="1">
      <alignment horizontal="center" vertical="center"/>
    </xf>
    <xf numFmtId="0" fontId="17" fillId="3" borderId="11" xfId="0" applyNumberFormat="1" applyFont="1" applyFill="1" applyBorder="1" applyAlignment="1">
      <alignment horizontal="center" vertical="center"/>
    </xf>
    <xf numFmtId="0" fontId="34" fillId="19" borderId="4" xfId="0" applyNumberFormat="1" applyFont="1" applyFill="1" applyBorder="1" applyAlignment="1">
      <alignment horizontal="center" vertical="center"/>
    </xf>
    <xf numFmtId="0" fontId="34" fillId="19" borderId="5" xfId="0" applyNumberFormat="1" applyFont="1" applyFill="1" applyBorder="1" applyAlignment="1">
      <alignment horizontal="center" vertical="center"/>
    </xf>
    <xf numFmtId="0" fontId="3" fillId="21" borderId="2" xfId="0" applyNumberFormat="1" applyFont="1" applyFill="1" applyBorder="1" applyAlignment="1">
      <alignment horizontal="center" vertical="center"/>
    </xf>
    <xf numFmtId="0" fontId="3" fillId="21" borderId="3" xfId="0" applyNumberFormat="1"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2" fillId="11" borderId="1" xfId="0" applyFont="1" applyFill="1" applyBorder="1" applyAlignment="1">
      <alignment horizontal="center" vertical="center"/>
    </xf>
    <xf numFmtId="0" fontId="2" fillId="11" borderId="1" xfId="0" applyFont="1" applyFill="1" applyBorder="1" applyAlignment="1">
      <alignment horizontal="left"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11" xfId="0" applyFill="1" applyBorder="1" applyAlignment="1">
      <alignment horizontal="center" vertical="center"/>
    </xf>
    <xf numFmtId="0" fontId="0" fillId="0" borderId="15" xfId="0" applyFill="1" applyBorder="1" applyAlignment="1">
      <alignment horizontal="center" vertical="center"/>
    </xf>
    <xf numFmtId="0" fontId="0" fillId="0" borderId="0" xfId="0" applyFill="1" applyBorder="1" applyAlignment="1">
      <alignment horizontal="center" vertical="center"/>
    </xf>
    <xf numFmtId="0" fontId="0" fillId="0" borderId="7"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2" fillId="11" borderId="13" xfId="0" applyFont="1" applyFill="1" applyBorder="1" applyAlignment="1">
      <alignment horizontal="left" vertical="center"/>
    </xf>
    <xf numFmtId="0" fontId="2" fillId="11" borderId="14" xfId="0" applyFont="1" applyFill="1" applyBorder="1" applyAlignment="1">
      <alignment horizontal="left" vertical="center"/>
    </xf>
    <xf numFmtId="0" fontId="2" fillId="11" borderId="12" xfId="0" applyFont="1" applyFill="1" applyBorder="1" applyAlignment="1">
      <alignment horizontal="left" vertical="center"/>
    </xf>
    <xf numFmtId="0" fontId="17" fillId="18" borderId="1" xfId="0" applyFont="1" applyFill="1" applyBorder="1" applyAlignment="1">
      <alignment horizontal="left" vertical="center"/>
    </xf>
    <xf numFmtId="0" fontId="0" fillId="0" borderId="2" xfId="0" applyBorder="1" applyAlignment="1">
      <alignment horizontal="center"/>
    </xf>
    <xf numFmtId="0" fontId="0" fillId="0" borderId="11" xfId="0" applyBorder="1" applyAlignment="1">
      <alignment horizontal="center"/>
    </xf>
    <xf numFmtId="0" fontId="0" fillId="0" borderId="15" xfId="0"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12" fillId="11" borderId="13" xfId="0" applyNumberFormat="1" applyFont="1" applyFill="1" applyBorder="1" applyAlignment="1">
      <alignment horizontal="center" vertical="center" shrinkToFit="1"/>
    </xf>
    <xf numFmtId="0" fontId="12" fillId="11" borderId="14" xfId="0" applyNumberFormat="1" applyFont="1" applyFill="1" applyBorder="1" applyAlignment="1">
      <alignment horizontal="center" vertical="center" shrinkToFit="1"/>
    </xf>
    <xf numFmtId="0" fontId="12" fillId="11" borderId="12" xfId="0" applyNumberFormat="1" applyFont="1" applyFill="1" applyBorder="1" applyAlignment="1">
      <alignment horizontal="center" vertical="center" shrinkToFit="1"/>
    </xf>
    <xf numFmtId="0" fontId="38" fillId="3" borderId="13" xfId="0" applyNumberFormat="1" applyFont="1" applyFill="1" applyBorder="1" applyAlignment="1">
      <alignment horizontal="center" vertical="center"/>
    </xf>
    <xf numFmtId="0" fontId="38" fillId="3" borderId="14" xfId="0" applyNumberFormat="1" applyFont="1" applyFill="1" applyBorder="1" applyAlignment="1">
      <alignment horizontal="center" vertical="center"/>
    </xf>
    <xf numFmtId="0" fontId="38" fillId="3" borderId="12" xfId="0" applyNumberFormat="1" applyFont="1" applyFill="1" applyBorder="1" applyAlignment="1">
      <alignment horizontal="center" vertical="center"/>
    </xf>
    <xf numFmtId="0" fontId="17" fillId="3" borderId="15"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9" fontId="14" fillId="0" borderId="3" xfId="0" applyNumberFormat="1" applyFont="1" applyFill="1" applyBorder="1" applyAlignment="1">
      <alignment horizontal="left" vertical="center" indent="1"/>
    </xf>
    <xf numFmtId="0" fontId="14" fillId="0" borderId="3" xfId="0" applyFont="1" applyFill="1" applyBorder="1" applyAlignment="1">
      <alignment horizontal="left" vertical="center" indent="1"/>
    </xf>
    <xf numFmtId="165" fontId="14" fillId="0" borderId="0" xfId="0" applyNumberFormat="1" applyFont="1" applyFill="1" applyBorder="1" applyAlignment="1">
      <alignment horizontal="left" vertical="center" indent="1"/>
    </xf>
    <xf numFmtId="9" fontId="14" fillId="0" borderId="5" xfId="0" applyNumberFormat="1" applyFont="1" applyFill="1" applyBorder="1" applyAlignment="1">
      <alignment horizontal="left" vertical="center" indent="1"/>
    </xf>
    <xf numFmtId="0" fontId="14" fillId="0" borderId="5" xfId="0" applyFont="1" applyFill="1" applyBorder="1" applyAlignment="1">
      <alignment horizontal="left" vertical="center" indent="1"/>
    </xf>
  </cellXfs>
  <cellStyles count="2">
    <cellStyle name="Lien hypertexte"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F497D"/>
      <color rgb="FFCCFF99"/>
      <color rgb="FFB8CCE4"/>
      <color rgb="FFFFFFCC"/>
      <color rgb="FF92D050"/>
      <color rgb="FF99CC00"/>
      <color rgb="FFFFFF99"/>
      <color rgb="FFFFCC99"/>
      <color rgb="FFCCFFFF"/>
      <color rgb="FFE26B0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958290591098242"/>
          <c:y val="0.1548488984213745"/>
          <c:w val="0.51483005016562566"/>
          <c:h val="0.73134766080780544"/>
        </c:manualLayout>
      </c:layout>
      <c:radarChart>
        <c:radarStyle val="filled"/>
        <c:varyColors val="0"/>
        <c:ser>
          <c:idx val="1"/>
          <c:order val="0"/>
          <c:tx>
            <c:v>Moy+ET</c:v>
          </c:tx>
          <c:spPr>
            <a:solidFill>
              <a:srgbClr val="0000FF"/>
            </a:solidFill>
          </c:spPr>
          <c:dLbls>
            <c:delete val="1"/>
          </c:dLbls>
          <c:cat>
            <c:strRef>
              <c:f>('4) Résultats'!$A$11,'4) Résultats'!$A$12,'4) Résultats'!$A$13,'4) Résultats'!$A$14,'4) Résultats'!$A$15,'4) Résultats'!$A$16,'4) Résultats'!$A$17,'4) Résultats'!$A$18,'4) Résultats'!$A$19)</c:f>
              <c:strCache>
                <c:ptCount val="9"/>
                <c:pt idx="0">
                  <c:v>BPM 1 : Manager le service et la communication</c:v>
                </c:pt>
                <c:pt idx="1">
                  <c:v>BPM 2 : Manager la mesure du succès.</c:v>
                </c:pt>
                <c:pt idx="2">
                  <c:v>BPM 3 : Manager l'innovation et le progrès.</c:v>
                </c:pt>
                <c:pt idx="3">
                  <c:v>BPO 1 : Organiser les interfaces.</c:v>
                </c:pt>
                <c:pt idx="4">
                  <c:v>BPO 2 : Organiser la qualité attendue.</c:v>
                </c:pt>
                <c:pt idx="5">
                  <c:v>BPO 3 : Organiser les ressources.</c:v>
                </c:pt>
                <c:pt idx="6">
                  <c:v>BPR 1 : Réaliser les activités support.</c:v>
                </c:pt>
                <c:pt idx="7">
                  <c:v>BPR 2 : Réaliser la gestion des dispositifs médicaux.</c:v>
                </c:pt>
                <c:pt idx="8">
                  <c:v>BPR 3 : Réaliser les activités connexes en ingénierie biomédicale.</c:v>
                </c:pt>
              </c:strCache>
            </c:strRef>
          </c:cat>
          <c:val>
            <c:numRef>
              <c:f>('4) Résultats'!$S$11,'4) Résultats'!$S$12,'4) Résultats'!$S$13,'4) Résultats'!$S$14,'4) Résultats'!$S$15,'4) Résultats'!$S$16,'4) Résultats'!$S$17,'4) Résultats'!$S$18,'4) Résultats'!$S$19)</c:f>
              <c:numCache>
                <c:formatCode>0%</c:formatCode>
                <c:ptCount val="9"/>
                <c:pt idx="0">
                  <c:v>0</c:v>
                </c:pt>
                <c:pt idx="1">
                  <c:v>0</c:v>
                </c:pt>
                <c:pt idx="2">
                  <c:v>0</c:v>
                </c:pt>
                <c:pt idx="3">
                  <c:v>0</c:v>
                </c:pt>
                <c:pt idx="4">
                  <c:v>0</c:v>
                </c:pt>
                <c:pt idx="5">
                  <c:v>0</c:v>
                </c:pt>
                <c:pt idx="6">
                  <c:v>0</c:v>
                </c:pt>
                <c:pt idx="7">
                  <c:v>0</c:v>
                </c:pt>
                <c:pt idx="8">
                  <c:v>0</c:v>
                </c:pt>
              </c:numCache>
            </c:numRef>
          </c:val>
        </c:ser>
        <c:ser>
          <c:idx val="0"/>
          <c:order val="1"/>
          <c:tx>
            <c:v>Moyenne</c:v>
          </c:tx>
          <c:spPr>
            <a:solidFill>
              <a:srgbClr val="604A7B">
                <a:alpha val="43529"/>
              </a:srgbClr>
            </a:solidFill>
            <a:ln w="38100">
              <a:solidFill>
                <a:srgbClr val="000090"/>
              </a:solidFill>
              <a:prstDash val="solid"/>
            </a:ln>
          </c:spPr>
          <c:dLbls>
            <c:delete val="1"/>
          </c:dLbls>
          <c:cat>
            <c:strRef>
              <c:f>('4) Résultats'!$A$11,'4) Résultats'!$A$12,'4) Résultats'!$A$13,'4) Résultats'!$A$14,'4) Résultats'!$A$15,'4) Résultats'!$A$16,'4) Résultats'!$A$17,'4) Résultats'!$A$18,'4) Résultats'!$A$19)</c:f>
              <c:strCache>
                <c:ptCount val="9"/>
                <c:pt idx="0">
                  <c:v>BPM 1 : Manager le service et la communication</c:v>
                </c:pt>
                <c:pt idx="1">
                  <c:v>BPM 2 : Manager la mesure du succès.</c:v>
                </c:pt>
                <c:pt idx="2">
                  <c:v>BPM 3 : Manager l'innovation et le progrès.</c:v>
                </c:pt>
                <c:pt idx="3">
                  <c:v>BPO 1 : Organiser les interfaces.</c:v>
                </c:pt>
                <c:pt idx="4">
                  <c:v>BPO 2 : Organiser la qualité attendue.</c:v>
                </c:pt>
                <c:pt idx="5">
                  <c:v>BPO 3 : Organiser les ressources.</c:v>
                </c:pt>
                <c:pt idx="6">
                  <c:v>BPR 1 : Réaliser les activités support.</c:v>
                </c:pt>
                <c:pt idx="7">
                  <c:v>BPR 2 : Réaliser la gestion des dispositifs médicaux.</c:v>
                </c:pt>
                <c:pt idx="8">
                  <c:v>BPR 3 : Réaliser les activités connexes en ingénierie biomédicale.</c:v>
                </c:pt>
              </c:strCache>
            </c:strRef>
          </c:cat>
          <c:val>
            <c:numRef>
              <c:f>('4) Résultats'!$R$11,'4) Résultats'!$R$12,'4) Résultats'!$R$13,'4) Résultats'!$R$14,'4) Résultats'!$R$15,'4) Résultats'!$R$16,'4) Résultats'!$R$17,'4) Résultats'!$R$18,'4) Résultats'!$R$19)</c:f>
              <c:numCache>
                <c:formatCode>0%</c:formatCode>
                <c:ptCount val="9"/>
                <c:pt idx="0">
                  <c:v>0</c:v>
                </c:pt>
                <c:pt idx="1">
                  <c:v>0</c:v>
                </c:pt>
                <c:pt idx="2">
                  <c:v>0</c:v>
                </c:pt>
                <c:pt idx="3">
                  <c:v>0</c:v>
                </c:pt>
                <c:pt idx="4">
                  <c:v>0</c:v>
                </c:pt>
                <c:pt idx="5">
                  <c:v>0</c:v>
                </c:pt>
                <c:pt idx="6">
                  <c:v>0</c:v>
                </c:pt>
                <c:pt idx="7">
                  <c:v>0</c:v>
                </c:pt>
                <c:pt idx="8">
                  <c:v>0</c:v>
                </c:pt>
              </c:numCache>
            </c:numRef>
          </c:val>
        </c:ser>
        <c:ser>
          <c:idx val="2"/>
          <c:order val="2"/>
          <c:tx>
            <c:v>Moy-ET</c:v>
          </c:tx>
          <c:spPr>
            <a:solidFill>
              <a:srgbClr val="FFFEA1"/>
            </a:solidFill>
            <a:ln w="38100">
              <a:solidFill>
                <a:srgbClr val="000090"/>
              </a:solidFill>
              <a:prstDash val="solid"/>
            </a:ln>
          </c:spPr>
          <c:dLbls>
            <c:delete val="1"/>
          </c:dLbls>
          <c:cat>
            <c:strRef>
              <c:f>('4) Résultats'!$A$11,'4) Résultats'!$A$12,'4) Résultats'!$A$13,'4) Résultats'!$A$14,'4) Résultats'!$A$15,'4) Résultats'!$A$16,'4) Résultats'!$A$17,'4) Résultats'!$A$18,'4) Résultats'!$A$19)</c:f>
              <c:strCache>
                <c:ptCount val="9"/>
                <c:pt idx="0">
                  <c:v>BPM 1 : Manager le service et la communication</c:v>
                </c:pt>
                <c:pt idx="1">
                  <c:v>BPM 2 : Manager la mesure du succès.</c:v>
                </c:pt>
                <c:pt idx="2">
                  <c:v>BPM 3 : Manager l'innovation et le progrès.</c:v>
                </c:pt>
                <c:pt idx="3">
                  <c:v>BPO 1 : Organiser les interfaces.</c:v>
                </c:pt>
                <c:pt idx="4">
                  <c:v>BPO 2 : Organiser la qualité attendue.</c:v>
                </c:pt>
                <c:pt idx="5">
                  <c:v>BPO 3 : Organiser les ressources.</c:v>
                </c:pt>
                <c:pt idx="6">
                  <c:v>BPR 1 : Réaliser les activités support.</c:v>
                </c:pt>
                <c:pt idx="7">
                  <c:v>BPR 2 : Réaliser la gestion des dispositifs médicaux.</c:v>
                </c:pt>
                <c:pt idx="8">
                  <c:v>BPR 3 : Réaliser les activités connexes en ingénierie biomédicale.</c:v>
                </c:pt>
              </c:strCache>
            </c:strRef>
          </c:cat>
          <c:val>
            <c:numRef>
              <c:f>('4) Résultats'!$T$11,'4) Résultats'!$T$12,'4) Résultats'!$T$13,'4) Résultats'!$T$14,'4) Résultats'!$T$15,'4) Résultats'!$T$16,'4) Résultats'!$T$17,'4) Résultats'!$T$18,'4) Résultats'!$T$19)</c:f>
              <c:numCache>
                <c:formatCode>0%</c:formatCode>
                <c:ptCount val="9"/>
                <c:pt idx="0">
                  <c:v>0</c:v>
                </c:pt>
                <c:pt idx="1">
                  <c:v>0</c:v>
                </c:pt>
                <c:pt idx="2">
                  <c:v>0</c:v>
                </c:pt>
                <c:pt idx="3">
                  <c:v>0</c:v>
                </c:pt>
                <c:pt idx="4">
                  <c:v>0</c:v>
                </c:pt>
                <c:pt idx="5">
                  <c:v>0</c:v>
                </c:pt>
                <c:pt idx="6">
                  <c:v>0</c:v>
                </c:pt>
                <c:pt idx="7">
                  <c:v>0</c:v>
                </c:pt>
                <c:pt idx="8">
                  <c:v>0</c:v>
                </c:pt>
              </c:numCache>
            </c:numRef>
          </c:val>
        </c:ser>
        <c:ser>
          <c:idx val="3"/>
          <c:order val="3"/>
          <c:tx>
            <c:v>Moy+ET</c:v>
          </c:tx>
          <c:spPr>
            <a:solidFill>
              <a:srgbClr val="CCCCFF"/>
            </a:solidFill>
          </c:spPr>
          <c:dLbls>
            <c:delete val="1"/>
          </c:dLbls>
          <c:cat>
            <c:strRef>
              <c:f>('4) Résultats'!$A$11,'4) Résultats'!$A$12,'4) Résultats'!$A$13,'4) Résultats'!$A$14,'4) Résultats'!$A$15,'4) Résultats'!$A$16,'4) Résultats'!$A$17,'4) Résultats'!$A$18,'4) Résultats'!$A$19)</c:f>
              <c:strCache>
                <c:ptCount val="9"/>
                <c:pt idx="0">
                  <c:v>BPM 1 : Manager le service et la communication</c:v>
                </c:pt>
                <c:pt idx="1">
                  <c:v>BPM 2 : Manager la mesure du succès.</c:v>
                </c:pt>
                <c:pt idx="2">
                  <c:v>BPM 3 : Manager l'innovation et le progrès.</c:v>
                </c:pt>
                <c:pt idx="3">
                  <c:v>BPO 1 : Organiser les interfaces.</c:v>
                </c:pt>
                <c:pt idx="4">
                  <c:v>BPO 2 : Organiser la qualité attendue.</c:v>
                </c:pt>
                <c:pt idx="5">
                  <c:v>BPO 3 : Organiser les ressources.</c:v>
                </c:pt>
                <c:pt idx="6">
                  <c:v>BPR 1 : Réaliser les activités support.</c:v>
                </c:pt>
                <c:pt idx="7">
                  <c:v>BPR 2 : Réaliser la gestion des dispositifs médicaux.</c:v>
                </c:pt>
                <c:pt idx="8">
                  <c:v>BPR 3 : Réaliser les activités connexes en ingénierie biomédicale.</c:v>
                </c:pt>
              </c:strCache>
            </c:strRef>
          </c:cat>
          <c:val>
            <c:numRef>
              <c:f>('4) Résultats'!$S$11,'4) Résultats'!$S$12,'4) Résultats'!$S$13,'4) Résultats'!$S$14,'4) Résultats'!$S$15,'4) Résultats'!$S$16,'4) Résultats'!$S$17,'4) Résultats'!$S$18,'4) Résultats'!$S$19)</c:f>
              <c:numCache>
                <c:formatCode>0%</c:formatCode>
                <c:ptCount val="9"/>
                <c:pt idx="0">
                  <c:v>0</c:v>
                </c:pt>
                <c:pt idx="1">
                  <c:v>0</c:v>
                </c:pt>
                <c:pt idx="2">
                  <c:v>0</c:v>
                </c:pt>
                <c:pt idx="3">
                  <c:v>0</c:v>
                </c:pt>
                <c:pt idx="4">
                  <c:v>0</c:v>
                </c:pt>
                <c:pt idx="5">
                  <c:v>0</c:v>
                </c:pt>
                <c:pt idx="6">
                  <c:v>0</c:v>
                </c:pt>
                <c:pt idx="7">
                  <c:v>0</c:v>
                </c:pt>
                <c:pt idx="8">
                  <c:v>0</c:v>
                </c:pt>
              </c:numCache>
            </c:numRef>
          </c:val>
        </c:ser>
        <c:ser>
          <c:idx val="4"/>
          <c:order val="4"/>
          <c:tx>
            <c:v>Moyenne</c:v>
          </c:tx>
          <c:spPr>
            <a:solidFill>
              <a:srgbClr val="CCCCFF"/>
            </a:solidFill>
            <a:ln w="38100">
              <a:solidFill>
                <a:srgbClr val="000090"/>
              </a:solidFill>
              <a:prstDash val="solid"/>
            </a:ln>
          </c:spPr>
          <c:dLbls>
            <c:dLbl>
              <c:idx val="7"/>
              <c:layout>
                <c:manualLayout>
                  <c:x val="-2.8182814174741555E-2"/>
                  <c:y val="-6.6149870801033586E-2"/>
                </c:manualLayout>
              </c:layout>
              <c:showLegendKey val="0"/>
              <c:showVal val="1"/>
              <c:showCatName val="0"/>
              <c:showSerName val="0"/>
              <c:showPercent val="0"/>
              <c:showBubbleSize val="0"/>
            </c:dLbl>
            <c:txPr>
              <a:bodyPr/>
              <a:lstStyle/>
              <a:p>
                <a:pPr>
                  <a:defRPr sz="2000" b="1">
                    <a:solidFill>
                      <a:srgbClr val="002060"/>
                    </a:solidFill>
                  </a:defRPr>
                </a:pPr>
                <a:endParaRPr lang="fr-FR"/>
              </a:p>
            </c:txPr>
            <c:showLegendKey val="0"/>
            <c:showVal val="1"/>
            <c:showCatName val="0"/>
            <c:showSerName val="0"/>
            <c:showPercent val="0"/>
            <c:showBubbleSize val="0"/>
            <c:showLeaderLines val="0"/>
          </c:dLbls>
          <c:cat>
            <c:strRef>
              <c:f>('4) Résultats'!$A$11,'4) Résultats'!$A$12,'4) Résultats'!$A$13,'4) Résultats'!$A$14,'4) Résultats'!$A$15,'4) Résultats'!$A$16,'4) Résultats'!$A$17,'4) Résultats'!$A$18,'4) Résultats'!$A$19)</c:f>
              <c:strCache>
                <c:ptCount val="9"/>
                <c:pt idx="0">
                  <c:v>BPM 1 : Manager le service et la communication</c:v>
                </c:pt>
                <c:pt idx="1">
                  <c:v>BPM 2 : Manager la mesure du succès.</c:v>
                </c:pt>
                <c:pt idx="2">
                  <c:v>BPM 3 : Manager l'innovation et le progrès.</c:v>
                </c:pt>
                <c:pt idx="3">
                  <c:v>BPO 1 : Organiser les interfaces.</c:v>
                </c:pt>
                <c:pt idx="4">
                  <c:v>BPO 2 : Organiser la qualité attendue.</c:v>
                </c:pt>
                <c:pt idx="5">
                  <c:v>BPO 3 : Organiser les ressources.</c:v>
                </c:pt>
                <c:pt idx="6">
                  <c:v>BPR 1 : Réaliser les activités support.</c:v>
                </c:pt>
                <c:pt idx="7">
                  <c:v>BPR 2 : Réaliser la gestion des dispositifs médicaux.</c:v>
                </c:pt>
                <c:pt idx="8">
                  <c:v>BPR 3 : Réaliser les activités connexes en ingénierie biomédicale.</c:v>
                </c:pt>
              </c:strCache>
            </c:strRef>
          </c:cat>
          <c:val>
            <c:numRef>
              <c:f>('4) Résultats'!$R$11,'4) Résultats'!$R$12,'4) Résultats'!$R$13,'4) Résultats'!$R$14,'4) Résultats'!$R$15,'4) Résultats'!$R$16,'4) Résultats'!$R$17,'4) Résultats'!$R$18,'4) Résultats'!$R$19)</c:f>
              <c:numCache>
                <c:formatCode>0%</c:formatCode>
                <c:ptCount val="9"/>
                <c:pt idx="0">
                  <c:v>0</c:v>
                </c:pt>
                <c:pt idx="1">
                  <c:v>0</c:v>
                </c:pt>
                <c:pt idx="2">
                  <c:v>0</c:v>
                </c:pt>
                <c:pt idx="3">
                  <c:v>0</c:v>
                </c:pt>
                <c:pt idx="4">
                  <c:v>0</c:v>
                </c:pt>
                <c:pt idx="5">
                  <c:v>0</c:v>
                </c:pt>
                <c:pt idx="6">
                  <c:v>0</c:v>
                </c:pt>
                <c:pt idx="7">
                  <c:v>0</c:v>
                </c:pt>
                <c:pt idx="8">
                  <c:v>0</c:v>
                </c:pt>
              </c:numCache>
            </c:numRef>
          </c:val>
        </c:ser>
        <c:ser>
          <c:idx val="5"/>
          <c:order val="5"/>
          <c:tx>
            <c:v>Moy-ET</c:v>
          </c:tx>
          <c:spPr>
            <a:solidFill>
              <a:srgbClr val="FFFEA1"/>
            </a:solidFill>
          </c:spPr>
          <c:dLbls>
            <c:delete val="1"/>
          </c:dLbls>
          <c:cat>
            <c:strRef>
              <c:f>('4) Résultats'!$A$11,'4) Résultats'!$A$12,'4) Résultats'!$A$13,'4) Résultats'!$A$14,'4) Résultats'!$A$15,'4) Résultats'!$A$16,'4) Résultats'!$A$17,'4) Résultats'!$A$18,'4) Résultats'!$A$19)</c:f>
              <c:strCache>
                <c:ptCount val="9"/>
                <c:pt idx="0">
                  <c:v>BPM 1 : Manager le service et la communication</c:v>
                </c:pt>
                <c:pt idx="1">
                  <c:v>BPM 2 : Manager la mesure du succès.</c:v>
                </c:pt>
                <c:pt idx="2">
                  <c:v>BPM 3 : Manager l'innovation et le progrès.</c:v>
                </c:pt>
                <c:pt idx="3">
                  <c:v>BPO 1 : Organiser les interfaces.</c:v>
                </c:pt>
                <c:pt idx="4">
                  <c:v>BPO 2 : Organiser la qualité attendue.</c:v>
                </c:pt>
                <c:pt idx="5">
                  <c:v>BPO 3 : Organiser les ressources.</c:v>
                </c:pt>
                <c:pt idx="6">
                  <c:v>BPR 1 : Réaliser les activités support.</c:v>
                </c:pt>
                <c:pt idx="7">
                  <c:v>BPR 2 : Réaliser la gestion des dispositifs médicaux.</c:v>
                </c:pt>
                <c:pt idx="8">
                  <c:v>BPR 3 : Réaliser les activités connexes en ingénierie biomédicale.</c:v>
                </c:pt>
              </c:strCache>
            </c:strRef>
          </c:cat>
          <c:val>
            <c:numRef>
              <c:f>('4) Résultats'!$T$11,'4) Résultats'!$T$12,'4) Résultats'!$T$13,'4) Résultats'!$T$14,'4) Résultats'!$T$15,'4) Résultats'!$T$16,'4) Résultats'!$T$17,'4) Résultats'!$T$18,'4) Résultats'!$T$19)</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1"/>
          <c:showCatName val="0"/>
          <c:showSerName val="0"/>
          <c:showPercent val="0"/>
          <c:showBubbleSize val="0"/>
        </c:dLbls>
        <c:axId val="87896448"/>
        <c:axId val="87897984"/>
      </c:radarChart>
      <c:catAx>
        <c:axId val="87896448"/>
        <c:scaling>
          <c:orientation val="minMax"/>
        </c:scaling>
        <c:delete val="0"/>
        <c:axPos val="b"/>
        <c:majorGridlines>
          <c:spPr>
            <a:ln w="12700">
              <a:solidFill>
                <a:srgbClr val="00009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fr-FR"/>
          </a:p>
        </c:txPr>
        <c:crossAx val="87897984"/>
        <c:crosses val="autoZero"/>
        <c:auto val="0"/>
        <c:lblAlgn val="ctr"/>
        <c:lblOffset val="100"/>
        <c:noMultiLvlLbl val="0"/>
      </c:catAx>
      <c:valAx>
        <c:axId val="87897984"/>
        <c:scaling>
          <c:orientation val="minMax"/>
          <c:max val="1"/>
        </c:scaling>
        <c:delete val="0"/>
        <c:axPos val="l"/>
        <c:majorGridlines>
          <c:spPr>
            <a:ln w="3175">
              <a:solidFill>
                <a:srgbClr val="000090"/>
              </a:solidFill>
              <a:prstDash val="sysDash"/>
            </a:ln>
          </c:spPr>
        </c:majorGridlines>
        <c:numFmt formatCode="0%" sourceLinked="1"/>
        <c:majorTickMark val="cross"/>
        <c:minorTickMark val="none"/>
        <c:tickLblPos val="nextTo"/>
        <c:spPr>
          <a:ln w="12700">
            <a:solidFill>
              <a:srgbClr val="000090"/>
            </a:solidFill>
            <a:prstDash val="solid"/>
          </a:ln>
        </c:spPr>
        <c:txPr>
          <a:bodyPr rot="0" vert="horz"/>
          <a:lstStyle/>
          <a:p>
            <a:pPr>
              <a:defRPr sz="1000" b="0" i="0" u="none" strike="noStrike" baseline="0">
                <a:solidFill>
                  <a:srgbClr val="000090"/>
                </a:solidFill>
                <a:latin typeface="Arial"/>
                <a:ea typeface="Arial"/>
                <a:cs typeface="Arial"/>
              </a:defRPr>
            </a:pPr>
            <a:endParaRPr lang="fr-FR"/>
          </a:p>
        </c:txPr>
        <c:crossAx val="87896448"/>
        <c:crosses val="autoZero"/>
        <c:crossBetween val="between"/>
        <c:majorUnit val="0.2"/>
        <c:minorUnit val="0.05"/>
      </c:valAx>
      <c:spPr>
        <a:noFill/>
        <a:ln w="25400">
          <a:noFill/>
        </a:ln>
      </c:spPr>
    </c:plotArea>
    <c:plotVisOnly val="1"/>
    <c:dispBlanksAs val="gap"/>
    <c:showDLblsOverMax val="0"/>
  </c:chart>
  <c:spPr>
    <a:solidFill>
      <a:srgbClr val="B8CCE4"/>
    </a:solidFill>
    <a:ln w="9525">
      <a:noFill/>
    </a:ln>
  </c:spPr>
  <c:txPr>
    <a:bodyPr/>
    <a:lstStyle/>
    <a:p>
      <a:pPr>
        <a:defRPr sz="1800" b="0" i="0" u="none" strike="noStrike" baseline="0">
          <a:solidFill>
            <a:srgbClr val="000000"/>
          </a:solidFill>
          <a:latin typeface="Arial"/>
          <a:ea typeface="Arial"/>
          <a:cs typeface="Arial"/>
        </a:defRPr>
      </a:pPr>
      <a:endParaRPr lang="fr-FR"/>
    </a:p>
  </c:txPr>
  <c:printSettings>
    <c:headerFooter alignWithMargins="0"/>
    <c:pageMargins b="0.98425196899999956" l="0.75" r="0.75" t="0.98425196899999956"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958290591098242"/>
          <c:y val="0.1548488984213745"/>
          <c:w val="0.51483005016562566"/>
          <c:h val="0.73134766080780544"/>
        </c:manualLayout>
      </c:layout>
      <c:radarChart>
        <c:radarStyle val="filled"/>
        <c:varyColors val="0"/>
        <c:ser>
          <c:idx val="1"/>
          <c:order val="0"/>
          <c:tx>
            <c:v>Moy+ET</c:v>
          </c:tx>
          <c:spPr>
            <a:solidFill>
              <a:srgbClr val="0000FF"/>
            </a:solidFill>
          </c:spPr>
          <c:dLbls>
            <c:delete val="1"/>
          </c:dLbls>
          <c:cat>
            <c:strRef>
              <c:f>'4) Résultats'!$A$28:$A$41</c:f>
              <c:strCache>
                <c:ptCount val="14"/>
                <c:pt idx="0">
                  <c:v>PR n° 1</c:v>
                </c:pt>
                <c:pt idx="1">
                  <c:v>PR n° 2</c:v>
                </c:pt>
                <c:pt idx="2">
                  <c:v>PR n° 3</c:v>
                </c:pt>
                <c:pt idx="3">
                  <c:v>PR n° 4</c:v>
                </c:pt>
                <c:pt idx="4">
                  <c:v>PR n° 5</c:v>
                </c:pt>
                <c:pt idx="5">
                  <c:v>PR n° 6</c:v>
                </c:pt>
                <c:pt idx="6">
                  <c:v>PR n° 7</c:v>
                </c:pt>
                <c:pt idx="7">
                  <c:v>PR n° 8</c:v>
                </c:pt>
                <c:pt idx="8">
                  <c:v>PR n° 9</c:v>
                </c:pt>
                <c:pt idx="9">
                  <c:v>PR n° 10</c:v>
                </c:pt>
                <c:pt idx="10">
                  <c:v>PR n° 11</c:v>
                </c:pt>
                <c:pt idx="11">
                  <c:v>PR n° 12</c:v>
                </c:pt>
                <c:pt idx="12">
                  <c:v>PR n° 13</c:v>
                </c:pt>
                <c:pt idx="13">
                  <c:v>PR n° 14</c:v>
                </c:pt>
              </c:strCache>
            </c:strRef>
          </c:cat>
          <c:val>
            <c:numRef>
              <c:f>'4) Résultats'!$S$28:$S$41</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ser>
          <c:idx val="0"/>
          <c:order val="1"/>
          <c:tx>
            <c:v>Moyenne</c:v>
          </c:tx>
          <c:spPr>
            <a:solidFill>
              <a:srgbClr val="604A7B">
                <a:alpha val="43529"/>
              </a:srgbClr>
            </a:solidFill>
            <a:ln w="38100">
              <a:solidFill>
                <a:srgbClr val="000090"/>
              </a:solidFill>
              <a:prstDash val="solid"/>
            </a:ln>
          </c:spPr>
          <c:dLbls>
            <c:delete val="1"/>
          </c:dLbls>
          <c:cat>
            <c:strRef>
              <c:f>'4) Résultats'!$A$28:$A$41</c:f>
              <c:strCache>
                <c:ptCount val="14"/>
                <c:pt idx="0">
                  <c:v>PR n° 1</c:v>
                </c:pt>
                <c:pt idx="1">
                  <c:v>PR n° 2</c:v>
                </c:pt>
                <c:pt idx="2">
                  <c:v>PR n° 3</c:v>
                </c:pt>
                <c:pt idx="3">
                  <c:v>PR n° 4</c:v>
                </c:pt>
                <c:pt idx="4">
                  <c:v>PR n° 5</c:v>
                </c:pt>
                <c:pt idx="5">
                  <c:v>PR n° 6</c:v>
                </c:pt>
                <c:pt idx="6">
                  <c:v>PR n° 7</c:v>
                </c:pt>
                <c:pt idx="7">
                  <c:v>PR n° 8</c:v>
                </c:pt>
                <c:pt idx="8">
                  <c:v>PR n° 9</c:v>
                </c:pt>
                <c:pt idx="9">
                  <c:v>PR n° 10</c:v>
                </c:pt>
                <c:pt idx="10">
                  <c:v>PR n° 11</c:v>
                </c:pt>
                <c:pt idx="11">
                  <c:v>PR n° 12</c:v>
                </c:pt>
                <c:pt idx="12">
                  <c:v>PR n° 13</c:v>
                </c:pt>
                <c:pt idx="13">
                  <c:v>PR n° 14</c:v>
                </c:pt>
              </c:strCache>
            </c:strRef>
          </c:cat>
          <c:val>
            <c:numRef>
              <c:f>'4) Résultats'!$R$28:$R$41</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ser>
          <c:idx val="2"/>
          <c:order val="2"/>
          <c:tx>
            <c:v>Moy-ET</c:v>
          </c:tx>
          <c:spPr>
            <a:solidFill>
              <a:srgbClr val="FFFEA1"/>
            </a:solidFill>
            <a:ln w="38100">
              <a:solidFill>
                <a:srgbClr val="000090"/>
              </a:solidFill>
              <a:prstDash val="solid"/>
            </a:ln>
          </c:spPr>
          <c:dLbls>
            <c:delete val="1"/>
          </c:dLbls>
          <c:cat>
            <c:strRef>
              <c:f>'4) Résultats'!$A$28:$A$41</c:f>
              <c:strCache>
                <c:ptCount val="14"/>
                <c:pt idx="0">
                  <c:v>PR n° 1</c:v>
                </c:pt>
                <c:pt idx="1">
                  <c:v>PR n° 2</c:v>
                </c:pt>
                <c:pt idx="2">
                  <c:v>PR n° 3</c:v>
                </c:pt>
                <c:pt idx="3">
                  <c:v>PR n° 4</c:v>
                </c:pt>
                <c:pt idx="4">
                  <c:v>PR n° 5</c:v>
                </c:pt>
                <c:pt idx="5">
                  <c:v>PR n° 6</c:v>
                </c:pt>
                <c:pt idx="6">
                  <c:v>PR n° 7</c:v>
                </c:pt>
                <c:pt idx="7">
                  <c:v>PR n° 8</c:v>
                </c:pt>
                <c:pt idx="8">
                  <c:v>PR n° 9</c:v>
                </c:pt>
                <c:pt idx="9">
                  <c:v>PR n° 10</c:v>
                </c:pt>
                <c:pt idx="10">
                  <c:v>PR n° 11</c:v>
                </c:pt>
                <c:pt idx="11">
                  <c:v>PR n° 12</c:v>
                </c:pt>
                <c:pt idx="12">
                  <c:v>PR n° 13</c:v>
                </c:pt>
                <c:pt idx="13">
                  <c:v>PR n° 14</c:v>
                </c:pt>
              </c:strCache>
            </c:strRef>
          </c:cat>
          <c:val>
            <c:numRef>
              <c:f>'4) Résultats'!$T$28:$T$41</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ser>
          <c:idx val="3"/>
          <c:order val="3"/>
          <c:tx>
            <c:v>Moy+ET</c:v>
          </c:tx>
          <c:spPr>
            <a:solidFill>
              <a:srgbClr val="CCCCFF"/>
            </a:solidFill>
          </c:spPr>
          <c:dLbls>
            <c:delete val="1"/>
          </c:dLbls>
          <c:cat>
            <c:strRef>
              <c:f>'4) Résultats'!$A$28:$A$41</c:f>
              <c:strCache>
                <c:ptCount val="14"/>
                <c:pt idx="0">
                  <c:v>PR n° 1</c:v>
                </c:pt>
                <c:pt idx="1">
                  <c:v>PR n° 2</c:v>
                </c:pt>
                <c:pt idx="2">
                  <c:v>PR n° 3</c:v>
                </c:pt>
                <c:pt idx="3">
                  <c:v>PR n° 4</c:v>
                </c:pt>
                <c:pt idx="4">
                  <c:v>PR n° 5</c:v>
                </c:pt>
                <c:pt idx="5">
                  <c:v>PR n° 6</c:v>
                </c:pt>
                <c:pt idx="6">
                  <c:v>PR n° 7</c:v>
                </c:pt>
                <c:pt idx="7">
                  <c:v>PR n° 8</c:v>
                </c:pt>
                <c:pt idx="8">
                  <c:v>PR n° 9</c:v>
                </c:pt>
                <c:pt idx="9">
                  <c:v>PR n° 10</c:v>
                </c:pt>
                <c:pt idx="10">
                  <c:v>PR n° 11</c:v>
                </c:pt>
                <c:pt idx="11">
                  <c:v>PR n° 12</c:v>
                </c:pt>
                <c:pt idx="12">
                  <c:v>PR n° 13</c:v>
                </c:pt>
                <c:pt idx="13">
                  <c:v>PR n° 14</c:v>
                </c:pt>
              </c:strCache>
            </c:strRef>
          </c:cat>
          <c:val>
            <c:numRef>
              <c:f>'4) Résultats'!$S$28:$S$41</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ser>
          <c:idx val="4"/>
          <c:order val="4"/>
          <c:tx>
            <c:v>Moyenne</c:v>
          </c:tx>
          <c:spPr>
            <a:solidFill>
              <a:srgbClr val="CCCCFF"/>
            </a:solidFill>
            <a:ln w="38100">
              <a:solidFill>
                <a:srgbClr val="000090"/>
              </a:solidFill>
              <a:prstDash val="solid"/>
            </a:ln>
          </c:spPr>
          <c:dLbls>
            <c:dLbl>
              <c:idx val="7"/>
              <c:layout>
                <c:manualLayout>
                  <c:x val="-2.8182814174741555E-2"/>
                  <c:y val="-6.6149870801033586E-2"/>
                </c:manualLayout>
              </c:layout>
              <c:showLegendKey val="0"/>
              <c:showVal val="1"/>
              <c:showCatName val="0"/>
              <c:showSerName val="0"/>
              <c:showPercent val="0"/>
              <c:showBubbleSize val="0"/>
            </c:dLbl>
            <c:txPr>
              <a:bodyPr/>
              <a:lstStyle/>
              <a:p>
                <a:pPr>
                  <a:defRPr sz="2000" b="1">
                    <a:solidFill>
                      <a:srgbClr val="002060"/>
                    </a:solidFill>
                  </a:defRPr>
                </a:pPr>
                <a:endParaRPr lang="fr-FR"/>
              </a:p>
            </c:txPr>
            <c:showLegendKey val="0"/>
            <c:showVal val="1"/>
            <c:showCatName val="0"/>
            <c:showSerName val="0"/>
            <c:showPercent val="0"/>
            <c:showBubbleSize val="0"/>
            <c:showLeaderLines val="0"/>
          </c:dLbls>
          <c:cat>
            <c:strRef>
              <c:f>'4) Résultats'!$A$28:$A$41</c:f>
              <c:strCache>
                <c:ptCount val="14"/>
                <c:pt idx="0">
                  <c:v>PR n° 1</c:v>
                </c:pt>
                <c:pt idx="1">
                  <c:v>PR n° 2</c:v>
                </c:pt>
                <c:pt idx="2">
                  <c:v>PR n° 3</c:v>
                </c:pt>
                <c:pt idx="3">
                  <c:v>PR n° 4</c:v>
                </c:pt>
                <c:pt idx="4">
                  <c:v>PR n° 5</c:v>
                </c:pt>
                <c:pt idx="5">
                  <c:v>PR n° 6</c:v>
                </c:pt>
                <c:pt idx="6">
                  <c:v>PR n° 7</c:v>
                </c:pt>
                <c:pt idx="7">
                  <c:v>PR n° 8</c:v>
                </c:pt>
                <c:pt idx="8">
                  <c:v>PR n° 9</c:v>
                </c:pt>
                <c:pt idx="9">
                  <c:v>PR n° 10</c:v>
                </c:pt>
                <c:pt idx="10">
                  <c:v>PR n° 11</c:v>
                </c:pt>
                <c:pt idx="11">
                  <c:v>PR n° 12</c:v>
                </c:pt>
                <c:pt idx="12">
                  <c:v>PR n° 13</c:v>
                </c:pt>
                <c:pt idx="13">
                  <c:v>PR n° 14</c:v>
                </c:pt>
              </c:strCache>
            </c:strRef>
          </c:cat>
          <c:val>
            <c:numRef>
              <c:f>'4) Résultats'!$R$28:$R$41</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ser>
          <c:idx val="5"/>
          <c:order val="5"/>
          <c:tx>
            <c:v>Moy-ET</c:v>
          </c:tx>
          <c:spPr>
            <a:solidFill>
              <a:srgbClr val="FFFEA1"/>
            </a:solidFill>
          </c:spPr>
          <c:dLbls>
            <c:delete val="1"/>
          </c:dLbls>
          <c:cat>
            <c:strRef>
              <c:f>'4) Résultats'!$A$28:$A$41</c:f>
              <c:strCache>
                <c:ptCount val="14"/>
                <c:pt idx="0">
                  <c:v>PR n° 1</c:v>
                </c:pt>
                <c:pt idx="1">
                  <c:v>PR n° 2</c:v>
                </c:pt>
                <c:pt idx="2">
                  <c:v>PR n° 3</c:v>
                </c:pt>
                <c:pt idx="3">
                  <c:v>PR n° 4</c:v>
                </c:pt>
                <c:pt idx="4">
                  <c:v>PR n° 5</c:v>
                </c:pt>
                <c:pt idx="5">
                  <c:v>PR n° 6</c:v>
                </c:pt>
                <c:pt idx="6">
                  <c:v>PR n° 7</c:v>
                </c:pt>
                <c:pt idx="7">
                  <c:v>PR n° 8</c:v>
                </c:pt>
                <c:pt idx="8">
                  <c:v>PR n° 9</c:v>
                </c:pt>
                <c:pt idx="9">
                  <c:v>PR n° 10</c:v>
                </c:pt>
                <c:pt idx="10">
                  <c:v>PR n° 11</c:v>
                </c:pt>
                <c:pt idx="11">
                  <c:v>PR n° 12</c:v>
                </c:pt>
                <c:pt idx="12">
                  <c:v>PR n° 13</c:v>
                </c:pt>
                <c:pt idx="13">
                  <c:v>PR n° 14</c:v>
                </c:pt>
              </c:strCache>
            </c:strRef>
          </c:cat>
          <c:val>
            <c:numRef>
              <c:f>'4) Résultats'!$T$28:$T$41</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dLbls>
          <c:showLegendKey val="0"/>
          <c:showVal val="1"/>
          <c:showCatName val="0"/>
          <c:showSerName val="0"/>
          <c:showPercent val="0"/>
          <c:showBubbleSize val="0"/>
        </c:dLbls>
        <c:axId val="87907712"/>
        <c:axId val="91157632"/>
      </c:radarChart>
      <c:catAx>
        <c:axId val="87907712"/>
        <c:scaling>
          <c:orientation val="minMax"/>
        </c:scaling>
        <c:delete val="0"/>
        <c:axPos val="b"/>
        <c:majorGridlines>
          <c:spPr>
            <a:ln w="12700">
              <a:solidFill>
                <a:srgbClr val="00009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fr-FR"/>
          </a:p>
        </c:txPr>
        <c:crossAx val="91157632"/>
        <c:crosses val="autoZero"/>
        <c:auto val="0"/>
        <c:lblAlgn val="ctr"/>
        <c:lblOffset val="100"/>
        <c:noMultiLvlLbl val="0"/>
      </c:catAx>
      <c:valAx>
        <c:axId val="91157632"/>
        <c:scaling>
          <c:orientation val="minMax"/>
          <c:max val="1"/>
        </c:scaling>
        <c:delete val="0"/>
        <c:axPos val="l"/>
        <c:majorGridlines>
          <c:spPr>
            <a:ln w="3175">
              <a:solidFill>
                <a:srgbClr val="000090"/>
              </a:solidFill>
              <a:prstDash val="sysDash"/>
            </a:ln>
          </c:spPr>
        </c:majorGridlines>
        <c:numFmt formatCode="0%" sourceLinked="1"/>
        <c:majorTickMark val="cross"/>
        <c:minorTickMark val="none"/>
        <c:tickLblPos val="nextTo"/>
        <c:spPr>
          <a:ln w="12700">
            <a:solidFill>
              <a:srgbClr val="000090"/>
            </a:solidFill>
            <a:prstDash val="solid"/>
          </a:ln>
        </c:spPr>
        <c:txPr>
          <a:bodyPr rot="0" vert="horz"/>
          <a:lstStyle/>
          <a:p>
            <a:pPr>
              <a:defRPr sz="1000" b="0" i="0" u="none" strike="noStrike" baseline="0">
                <a:solidFill>
                  <a:srgbClr val="000090"/>
                </a:solidFill>
                <a:latin typeface="Arial"/>
                <a:ea typeface="Arial"/>
                <a:cs typeface="Arial"/>
              </a:defRPr>
            </a:pPr>
            <a:endParaRPr lang="fr-FR"/>
          </a:p>
        </c:txPr>
        <c:crossAx val="87907712"/>
        <c:crosses val="autoZero"/>
        <c:crossBetween val="between"/>
        <c:majorUnit val="0.2"/>
        <c:minorUnit val="0.05"/>
      </c:valAx>
      <c:spPr>
        <a:noFill/>
        <a:ln w="25400">
          <a:noFill/>
        </a:ln>
      </c:spPr>
    </c:plotArea>
    <c:plotVisOnly val="1"/>
    <c:dispBlanksAs val="gap"/>
    <c:showDLblsOverMax val="0"/>
  </c:chart>
  <c:spPr>
    <a:solidFill>
      <a:srgbClr val="CCFF99"/>
    </a:solidFill>
    <a:ln w="9525">
      <a:noFill/>
    </a:ln>
  </c:spPr>
  <c:txPr>
    <a:bodyPr/>
    <a:lstStyle/>
    <a:p>
      <a:pPr>
        <a:defRPr sz="1800" b="0" i="0" u="none" strike="noStrike" baseline="0">
          <a:solidFill>
            <a:srgbClr val="000000"/>
          </a:solidFill>
          <a:latin typeface="Arial"/>
          <a:ea typeface="Arial"/>
          <a:cs typeface="Arial"/>
        </a:defRPr>
      </a:pPr>
      <a:endParaRPr lang="fr-FR"/>
    </a:p>
  </c:txPr>
  <c:printSettings>
    <c:headerFooter alignWithMargins="0"/>
    <c:pageMargins b="0.98425196899999956" l="0.75" r="0.75" t="0.98425196899999956"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958290591098242"/>
          <c:y val="0.1548488984213745"/>
          <c:w val="0.51483005016562566"/>
          <c:h val="0.73134766080780544"/>
        </c:manualLayout>
      </c:layout>
      <c:radarChart>
        <c:radarStyle val="filled"/>
        <c:varyColors val="0"/>
        <c:ser>
          <c:idx val="1"/>
          <c:order val="0"/>
          <c:tx>
            <c:v>Moy+ET</c:v>
          </c:tx>
          <c:spPr>
            <a:solidFill>
              <a:srgbClr val="0000FF"/>
            </a:solidFill>
            <a:ln w="25400">
              <a:noFill/>
            </a:ln>
          </c:spPr>
          <c:dLbls>
            <c:delete val="1"/>
          </c:dLbls>
          <c:cat>
            <c:strRef>
              <c:f>'4) Résultats'!$A$43:$A$59</c:f>
              <c:strCache>
                <c:ptCount val="17"/>
                <c:pt idx="0">
                  <c:v>PR n° 15</c:v>
                </c:pt>
                <c:pt idx="1">
                  <c:v>PR n° 16</c:v>
                </c:pt>
                <c:pt idx="2">
                  <c:v>PR n° 17</c:v>
                </c:pt>
                <c:pt idx="3">
                  <c:v>PR n° 18</c:v>
                </c:pt>
                <c:pt idx="4">
                  <c:v>PR n° 19</c:v>
                </c:pt>
                <c:pt idx="5">
                  <c:v>PR n° 20</c:v>
                </c:pt>
                <c:pt idx="6">
                  <c:v>PR n° 21</c:v>
                </c:pt>
                <c:pt idx="7">
                  <c:v>PR n° 22</c:v>
                </c:pt>
                <c:pt idx="8">
                  <c:v>PR n° 23</c:v>
                </c:pt>
                <c:pt idx="9">
                  <c:v>PR n° 24</c:v>
                </c:pt>
                <c:pt idx="10">
                  <c:v>PR n° 25</c:v>
                </c:pt>
                <c:pt idx="11">
                  <c:v>PR n° 26</c:v>
                </c:pt>
                <c:pt idx="12">
                  <c:v>PR n° 27</c:v>
                </c:pt>
                <c:pt idx="13">
                  <c:v>PR n° 28</c:v>
                </c:pt>
                <c:pt idx="14">
                  <c:v>PR n° 29</c:v>
                </c:pt>
                <c:pt idx="15">
                  <c:v>PR n° 30</c:v>
                </c:pt>
                <c:pt idx="16">
                  <c:v>PR n° 31</c:v>
                </c:pt>
              </c:strCache>
            </c:strRef>
          </c:cat>
          <c:val>
            <c:numRef>
              <c:f>'4) Résultats'!$S$43:$S$59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0"/>
          <c:order val="1"/>
          <c:tx>
            <c:v>Moyenne</c:v>
          </c:tx>
          <c:spPr>
            <a:solidFill>
              <a:srgbClr val="604A7B">
                <a:alpha val="43529"/>
              </a:srgbClr>
            </a:solidFill>
            <a:ln w="38100">
              <a:solidFill>
                <a:srgbClr val="000090"/>
              </a:solidFill>
              <a:prstDash val="solid"/>
            </a:ln>
          </c:spPr>
          <c:dLbls>
            <c:delete val="1"/>
          </c:dLbls>
          <c:cat>
            <c:strRef>
              <c:f>'4) Résultats'!$A$43:$A$59</c:f>
              <c:strCache>
                <c:ptCount val="17"/>
                <c:pt idx="0">
                  <c:v>PR n° 15</c:v>
                </c:pt>
                <c:pt idx="1">
                  <c:v>PR n° 16</c:v>
                </c:pt>
                <c:pt idx="2">
                  <c:v>PR n° 17</c:v>
                </c:pt>
                <c:pt idx="3">
                  <c:v>PR n° 18</c:v>
                </c:pt>
                <c:pt idx="4">
                  <c:v>PR n° 19</c:v>
                </c:pt>
                <c:pt idx="5">
                  <c:v>PR n° 20</c:v>
                </c:pt>
                <c:pt idx="6">
                  <c:v>PR n° 21</c:v>
                </c:pt>
                <c:pt idx="7">
                  <c:v>PR n° 22</c:v>
                </c:pt>
                <c:pt idx="8">
                  <c:v>PR n° 23</c:v>
                </c:pt>
                <c:pt idx="9">
                  <c:v>PR n° 24</c:v>
                </c:pt>
                <c:pt idx="10">
                  <c:v>PR n° 25</c:v>
                </c:pt>
                <c:pt idx="11">
                  <c:v>PR n° 26</c:v>
                </c:pt>
                <c:pt idx="12">
                  <c:v>PR n° 27</c:v>
                </c:pt>
                <c:pt idx="13">
                  <c:v>PR n° 28</c:v>
                </c:pt>
                <c:pt idx="14">
                  <c:v>PR n° 29</c:v>
                </c:pt>
                <c:pt idx="15">
                  <c:v>PR n° 30</c:v>
                </c:pt>
                <c:pt idx="16">
                  <c:v>PR n° 31</c:v>
                </c:pt>
              </c:strCache>
            </c:strRef>
          </c:cat>
          <c:val>
            <c:numRef>
              <c:f>'4) Résultats'!$R$43:$R$59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2"/>
          <c:order val="2"/>
          <c:tx>
            <c:v>Moy-ET</c:v>
          </c:tx>
          <c:spPr>
            <a:solidFill>
              <a:srgbClr val="FFFEA1"/>
            </a:solidFill>
            <a:ln w="38100">
              <a:solidFill>
                <a:srgbClr val="000090"/>
              </a:solidFill>
              <a:prstDash val="solid"/>
            </a:ln>
          </c:spPr>
          <c:dLbls>
            <c:delete val="1"/>
          </c:dLbls>
          <c:cat>
            <c:strRef>
              <c:f>'4) Résultats'!$A$43:$A$59</c:f>
              <c:strCache>
                <c:ptCount val="17"/>
                <c:pt idx="0">
                  <c:v>PR n° 15</c:v>
                </c:pt>
                <c:pt idx="1">
                  <c:v>PR n° 16</c:v>
                </c:pt>
                <c:pt idx="2">
                  <c:v>PR n° 17</c:v>
                </c:pt>
                <c:pt idx="3">
                  <c:v>PR n° 18</c:v>
                </c:pt>
                <c:pt idx="4">
                  <c:v>PR n° 19</c:v>
                </c:pt>
                <c:pt idx="5">
                  <c:v>PR n° 20</c:v>
                </c:pt>
                <c:pt idx="6">
                  <c:v>PR n° 21</c:v>
                </c:pt>
                <c:pt idx="7">
                  <c:v>PR n° 22</c:v>
                </c:pt>
                <c:pt idx="8">
                  <c:v>PR n° 23</c:v>
                </c:pt>
                <c:pt idx="9">
                  <c:v>PR n° 24</c:v>
                </c:pt>
                <c:pt idx="10">
                  <c:v>PR n° 25</c:v>
                </c:pt>
                <c:pt idx="11">
                  <c:v>PR n° 26</c:v>
                </c:pt>
                <c:pt idx="12">
                  <c:v>PR n° 27</c:v>
                </c:pt>
                <c:pt idx="13">
                  <c:v>PR n° 28</c:v>
                </c:pt>
                <c:pt idx="14">
                  <c:v>PR n° 29</c:v>
                </c:pt>
                <c:pt idx="15">
                  <c:v>PR n° 30</c:v>
                </c:pt>
                <c:pt idx="16">
                  <c:v>PR n° 31</c:v>
                </c:pt>
              </c:strCache>
            </c:strRef>
          </c:cat>
          <c:val>
            <c:numRef>
              <c:f>'4) Résultats'!$T$43:$T$59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3"/>
          <c:order val="3"/>
          <c:tx>
            <c:v>Moy+ET</c:v>
          </c:tx>
          <c:spPr>
            <a:solidFill>
              <a:srgbClr val="CCCCFF"/>
            </a:solidFill>
            <a:ln w="25400">
              <a:noFill/>
            </a:ln>
          </c:spPr>
          <c:dLbls>
            <c:delete val="1"/>
          </c:dLbls>
          <c:cat>
            <c:strRef>
              <c:f>'4) Résultats'!$A$43:$A$59</c:f>
              <c:strCache>
                <c:ptCount val="17"/>
                <c:pt idx="0">
                  <c:v>PR n° 15</c:v>
                </c:pt>
                <c:pt idx="1">
                  <c:v>PR n° 16</c:v>
                </c:pt>
                <c:pt idx="2">
                  <c:v>PR n° 17</c:v>
                </c:pt>
                <c:pt idx="3">
                  <c:v>PR n° 18</c:v>
                </c:pt>
                <c:pt idx="4">
                  <c:v>PR n° 19</c:v>
                </c:pt>
                <c:pt idx="5">
                  <c:v>PR n° 20</c:v>
                </c:pt>
                <c:pt idx="6">
                  <c:v>PR n° 21</c:v>
                </c:pt>
                <c:pt idx="7">
                  <c:v>PR n° 22</c:v>
                </c:pt>
                <c:pt idx="8">
                  <c:v>PR n° 23</c:v>
                </c:pt>
                <c:pt idx="9">
                  <c:v>PR n° 24</c:v>
                </c:pt>
                <c:pt idx="10">
                  <c:v>PR n° 25</c:v>
                </c:pt>
                <c:pt idx="11">
                  <c:v>PR n° 26</c:v>
                </c:pt>
                <c:pt idx="12">
                  <c:v>PR n° 27</c:v>
                </c:pt>
                <c:pt idx="13">
                  <c:v>PR n° 28</c:v>
                </c:pt>
                <c:pt idx="14">
                  <c:v>PR n° 29</c:v>
                </c:pt>
                <c:pt idx="15">
                  <c:v>PR n° 30</c:v>
                </c:pt>
                <c:pt idx="16">
                  <c:v>PR n° 31</c:v>
                </c:pt>
              </c:strCache>
            </c:strRef>
          </c:cat>
          <c:val>
            <c:numRef>
              <c:f>'4) Résultats'!$S$43:$S$59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4"/>
          <c:order val="4"/>
          <c:tx>
            <c:v>Moyenne</c:v>
          </c:tx>
          <c:spPr>
            <a:solidFill>
              <a:srgbClr val="CCCCFF"/>
            </a:solidFill>
            <a:ln w="38100">
              <a:solidFill>
                <a:srgbClr val="000090"/>
              </a:solidFill>
              <a:prstDash val="solid"/>
            </a:ln>
          </c:spPr>
          <c:dLbls>
            <c:txPr>
              <a:bodyPr/>
              <a:lstStyle/>
              <a:p>
                <a:pPr>
                  <a:defRPr sz="2000" b="1">
                    <a:solidFill>
                      <a:srgbClr val="002060"/>
                    </a:solidFill>
                  </a:defRPr>
                </a:pPr>
                <a:endParaRPr lang="fr-FR"/>
              </a:p>
            </c:txPr>
            <c:showLegendKey val="0"/>
            <c:showVal val="1"/>
            <c:showCatName val="0"/>
            <c:showSerName val="0"/>
            <c:showPercent val="0"/>
            <c:showBubbleSize val="0"/>
            <c:showLeaderLines val="0"/>
          </c:dLbls>
          <c:cat>
            <c:strRef>
              <c:f>'4) Résultats'!$A$43:$A$59</c:f>
              <c:strCache>
                <c:ptCount val="17"/>
                <c:pt idx="0">
                  <c:v>PR n° 15</c:v>
                </c:pt>
                <c:pt idx="1">
                  <c:v>PR n° 16</c:v>
                </c:pt>
                <c:pt idx="2">
                  <c:v>PR n° 17</c:v>
                </c:pt>
                <c:pt idx="3">
                  <c:v>PR n° 18</c:v>
                </c:pt>
                <c:pt idx="4">
                  <c:v>PR n° 19</c:v>
                </c:pt>
                <c:pt idx="5">
                  <c:v>PR n° 20</c:v>
                </c:pt>
                <c:pt idx="6">
                  <c:v>PR n° 21</c:v>
                </c:pt>
                <c:pt idx="7">
                  <c:v>PR n° 22</c:v>
                </c:pt>
                <c:pt idx="8">
                  <c:v>PR n° 23</c:v>
                </c:pt>
                <c:pt idx="9">
                  <c:v>PR n° 24</c:v>
                </c:pt>
                <c:pt idx="10">
                  <c:v>PR n° 25</c:v>
                </c:pt>
                <c:pt idx="11">
                  <c:v>PR n° 26</c:v>
                </c:pt>
                <c:pt idx="12">
                  <c:v>PR n° 27</c:v>
                </c:pt>
                <c:pt idx="13">
                  <c:v>PR n° 28</c:v>
                </c:pt>
                <c:pt idx="14">
                  <c:v>PR n° 29</c:v>
                </c:pt>
                <c:pt idx="15">
                  <c:v>PR n° 30</c:v>
                </c:pt>
                <c:pt idx="16">
                  <c:v>PR n° 31</c:v>
                </c:pt>
              </c:strCache>
            </c:strRef>
          </c:cat>
          <c:val>
            <c:numRef>
              <c:f>'4) Résultats'!$R$43:$R$59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5"/>
          <c:order val="5"/>
          <c:tx>
            <c:v>Moy-ET</c:v>
          </c:tx>
          <c:spPr>
            <a:solidFill>
              <a:srgbClr val="FFFEA1"/>
            </a:solidFill>
            <a:ln w="25400">
              <a:noFill/>
            </a:ln>
          </c:spPr>
          <c:dLbls>
            <c:delete val="1"/>
          </c:dLbls>
          <c:cat>
            <c:strRef>
              <c:f>'4) Résultats'!$A$43:$A$59</c:f>
              <c:strCache>
                <c:ptCount val="17"/>
                <c:pt idx="0">
                  <c:v>PR n° 15</c:v>
                </c:pt>
                <c:pt idx="1">
                  <c:v>PR n° 16</c:v>
                </c:pt>
                <c:pt idx="2">
                  <c:v>PR n° 17</c:v>
                </c:pt>
                <c:pt idx="3">
                  <c:v>PR n° 18</c:v>
                </c:pt>
                <c:pt idx="4">
                  <c:v>PR n° 19</c:v>
                </c:pt>
                <c:pt idx="5">
                  <c:v>PR n° 20</c:v>
                </c:pt>
                <c:pt idx="6">
                  <c:v>PR n° 21</c:v>
                </c:pt>
                <c:pt idx="7">
                  <c:v>PR n° 22</c:v>
                </c:pt>
                <c:pt idx="8">
                  <c:v>PR n° 23</c:v>
                </c:pt>
                <c:pt idx="9">
                  <c:v>PR n° 24</c:v>
                </c:pt>
                <c:pt idx="10">
                  <c:v>PR n° 25</c:v>
                </c:pt>
                <c:pt idx="11">
                  <c:v>PR n° 26</c:v>
                </c:pt>
                <c:pt idx="12">
                  <c:v>PR n° 27</c:v>
                </c:pt>
                <c:pt idx="13">
                  <c:v>PR n° 28</c:v>
                </c:pt>
                <c:pt idx="14">
                  <c:v>PR n° 29</c:v>
                </c:pt>
                <c:pt idx="15">
                  <c:v>PR n° 30</c:v>
                </c:pt>
                <c:pt idx="16">
                  <c:v>PR n° 31</c:v>
                </c:pt>
              </c:strCache>
            </c:strRef>
          </c:cat>
          <c:val>
            <c:numRef>
              <c:f>'4) Résultats'!$T$43:$T$59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dLbls>
          <c:showLegendKey val="0"/>
          <c:showVal val="1"/>
          <c:showCatName val="0"/>
          <c:showSerName val="0"/>
          <c:showPercent val="0"/>
          <c:showBubbleSize val="0"/>
        </c:dLbls>
        <c:axId val="102155392"/>
        <c:axId val="102156928"/>
      </c:radarChart>
      <c:catAx>
        <c:axId val="102155392"/>
        <c:scaling>
          <c:orientation val="minMax"/>
        </c:scaling>
        <c:delete val="0"/>
        <c:axPos val="b"/>
        <c:majorGridlines>
          <c:spPr>
            <a:ln w="12700">
              <a:solidFill>
                <a:srgbClr val="00009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fr-FR"/>
          </a:p>
        </c:txPr>
        <c:crossAx val="102156928"/>
        <c:crosses val="autoZero"/>
        <c:auto val="0"/>
        <c:lblAlgn val="ctr"/>
        <c:lblOffset val="100"/>
        <c:noMultiLvlLbl val="0"/>
      </c:catAx>
      <c:valAx>
        <c:axId val="102156928"/>
        <c:scaling>
          <c:orientation val="minMax"/>
          <c:max val="1"/>
        </c:scaling>
        <c:delete val="0"/>
        <c:axPos val="l"/>
        <c:majorGridlines>
          <c:spPr>
            <a:ln w="3175">
              <a:solidFill>
                <a:srgbClr val="000090"/>
              </a:solidFill>
              <a:prstDash val="sysDash"/>
            </a:ln>
          </c:spPr>
        </c:majorGridlines>
        <c:numFmt formatCode="0%" sourceLinked="1"/>
        <c:majorTickMark val="cross"/>
        <c:minorTickMark val="none"/>
        <c:tickLblPos val="nextTo"/>
        <c:spPr>
          <a:ln w="12700">
            <a:solidFill>
              <a:srgbClr val="000090"/>
            </a:solidFill>
            <a:prstDash val="solid"/>
          </a:ln>
        </c:spPr>
        <c:txPr>
          <a:bodyPr rot="0" vert="horz"/>
          <a:lstStyle/>
          <a:p>
            <a:pPr>
              <a:defRPr sz="1000" b="0" i="0" u="none" strike="noStrike" baseline="0">
                <a:solidFill>
                  <a:srgbClr val="000090"/>
                </a:solidFill>
                <a:latin typeface="Arial"/>
                <a:ea typeface="Arial"/>
                <a:cs typeface="Arial"/>
              </a:defRPr>
            </a:pPr>
            <a:endParaRPr lang="fr-FR"/>
          </a:p>
        </c:txPr>
        <c:crossAx val="102155392"/>
        <c:crosses val="autoZero"/>
        <c:crossBetween val="between"/>
        <c:majorUnit val="0.2"/>
        <c:minorUnit val="0.05"/>
      </c:valAx>
      <c:spPr>
        <a:noFill/>
        <a:ln w="25400">
          <a:noFill/>
        </a:ln>
      </c:spPr>
    </c:plotArea>
    <c:plotVisOnly val="1"/>
    <c:dispBlanksAs val="gap"/>
    <c:showDLblsOverMax val="0"/>
  </c:chart>
  <c:spPr>
    <a:solidFill>
      <a:srgbClr val="CCFF99"/>
    </a:solidFill>
    <a:ln w="9525">
      <a:noFill/>
    </a:ln>
  </c:spPr>
  <c:txPr>
    <a:bodyPr/>
    <a:lstStyle/>
    <a:p>
      <a:pPr>
        <a:defRPr sz="1800" b="0" i="0" u="none" strike="noStrike" baseline="0">
          <a:solidFill>
            <a:srgbClr val="000000"/>
          </a:solidFill>
          <a:latin typeface="Arial"/>
          <a:ea typeface="Arial"/>
          <a:cs typeface="Arial"/>
        </a:defRPr>
      </a:pPr>
      <a:endParaRPr lang="fr-FR"/>
    </a:p>
  </c:txPr>
  <c:printSettings>
    <c:headerFooter alignWithMargins="0"/>
    <c:pageMargins b="0.98425196899999956" l="0.75" r="0.75" t="0.98425196899999956"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958290591098242"/>
          <c:y val="0.1548488984213745"/>
          <c:w val="0.51483005016562566"/>
          <c:h val="0.73134766080780544"/>
        </c:manualLayout>
      </c:layout>
      <c:radarChart>
        <c:radarStyle val="filled"/>
        <c:varyColors val="0"/>
        <c:ser>
          <c:idx val="1"/>
          <c:order val="0"/>
          <c:tx>
            <c:v>Moy+ET</c:v>
          </c:tx>
          <c:spPr>
            <a:solidFill>
              <a:srgbClr val="0000FF"/>
            </a:solidFill>
            <a:ln w="25400">
              <a:noFill/>
            </a:ln>
          </c:spPr>
          <c:dLbls>
            <c:delete val="1"/>
          </c:dLbls>
          <c:cat>
            <c:strRef>
              <c:f>'4) Résultats'!$A$61:$A$77</c:f>
              <c:strCache>
                <c:ptCount val="17"/>
                <c:pt idx="0">
                  <c:v>PR n° 32</c:v>
                </c:pt>
                <c:pt idx="1">
                  <c:v>PR n° 33</c:v>
                </c:pt>
                <c:pt idx="2">
                  <c:v>PR n° 34</c:v>
                </c:pt>
                <c:pt idx="3">
                  <c:v>PR n° 35</c:v>
                </c:pt>
                <c:pt idx="4">
                  <c:v>PR n° 36</c:v>
                </c:pt>
                <c:pt idx="5">
                  <c:v>PR n° 37</c:v>
                </c:pt>
                <c:pt idx="6">
                  <c:v>PR n° 38</c:v>
                </c:pt>
                <c:pt idx="7">
                  <c:v>PR n° 39</c:v>
                </c:pt>
                <c:pt idx="8">
                  <c:v>PR n° 40</c:v>
                </c:pt>
                <c:pt idx="9">
                  <c:v>PR n° 41</c:v>
                </c:pt>
                <c:pt idx="10">
                  <c:v>PR n° 42</c:v>
                </c:pt>
                <c:pt idx="11">
                  <c:v>PR n° 43</c:v>
                </c:pt>
                <c:pt idx="12">
                  <c:v>PR n° 44</c:v>
                </c:pt>
                <c:pt idx="13">
                  <c:v>PR n° 45</c:v>
                </c:pt>
                <c:pt idx="14">
                  <c:v>PR n° 46</c:v>
                </c:pt>
                <c:pt idx="15">
                  <c:v>PR n° 47</c:v>
                </c:pt>
                <c:pt idx="16">
                  <c:v>PR n° 48</c:v>
                </c:pt>
              </c:strCache>
            </c:strRef>
          </c:cat>
          <c:val>
            <c:numRef>
              <c:f>'4) Résultats'!$S$61:$S$77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0"/>
          <c:order val="1"/>
          <c:tx>
            <c:v>Moyenne</c:v>
          </c:tx>
          <c:spPr>
            <a:solidFill>
              <a:srgbClr val="604A7B">
                <a:alpha val="43529"/>
              </a:srgbClr>
            </a:solidFill>
            <a:ln w="38100">
              <a:solidFill>
                <a:srgbClr val="000090"/>
              </a:solidFill>
              <a:prstDash val="solid"/>
            </a:ln>
          </c:spPr>
          <c:dLbls>
            <c:delete val="1"/>
          </c:dLbls>
          <c:cat>
            <c:strRef>
              <c:f>'4) Résultats'!$A$61:$A$77</c:f>
              <c:strCache>
                <c:ptCount val="17"/>
                <c:pt idx="0">
                  <c:v>PR n° 32</c:v>
                </c:pt>
                <c:pt idx="1">
                  <c:v>PR n° 33</c:v>
                </c:pt>
                <c:pt idx="2">
                  <c:v>PR n° 34</c:v>
                </c:pt>
                <c:pt idx="3">
                  <c:v>PR n° 35</c:v>
                </c:pt>
                <c:pt idx="4">
                  <c:v>PR n° 36</c:v>
                </c:pt>
                <c:pt idx="5">
                  <c:v>PR n° 37</c:v>
                </c:pt>
                <c:pt idx="6">
                  <c:v>PR n° 38</c:v>
                </c:pt>
                <c:pt idx="7">
                  <c:v>PR n° 39</c:v>
                </c:pt>
                <c:pt idx="8">
                  <c:v>PR n° 40</c:v>
                </c:pt>
                <c:pt idx="9">
                  <c:v>PR n° 41</c:v>
                </c:pt>
                <c:pt idx="10">
                  <c:v>PR n° 42</c:v>
                </c:pt>
                <c:pt idx="11">
                  <c:v>PR n° 43</c:v>
                </c:pt>
                <c:pt idx="12">
                  <c:v>PR n° 44</c:v>
                </c:pt>
                <c:pt idx="13">
                  <c:v>PR n° 45</c:v>
                </c:pt>
                <c:pt idx="14">
                  <c:v>PR n° 46</c:v>
                </c:pt>
                <c:pt idx="15">
                  <c:v>PR n° 47</c:v>
                </c:pt>
                <c:pt idx="16">
                  <c:v>PR n° 48</c:v>
                </c:pt>
              </c:strCache>
            </c:strRef>
          </c:cat>
          <c:val>
            <c:numRef>
              <c:f>'4) Résultats'!$R$61:$R$77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2"/>
          <c:order val="2"/>
          <c:tx>
            <c:v>Moy-ET</c:v>
          </c:tx>
          <c:spPr>
            <a:solidFill>
              <a:srgbClr val="FFFEA1"/>
            </a:solidFill>
            <a:ln w="38100">
              <a:solidFill>
                <a:srgbClr val="000090"/>
              </a:solidFill>
              <a:prstDash val="solid"/>
            </a:ln>
          </c:spPr>
          <c:dLbls>
            <c:delete val="1"/>
          </c:dLbls>
          <c:cat>
            <c:strRef>
              <c:f>'4) Résultats'!$A$61:$A$77</c:f>
              <c:strCache>
                <c:ptCount val="17"/>
                <c:pt idx="0">
                  <c:v>PR n° 32</c:v>
                </c:pt>
                <c:pt idx="1">
                  <c:v>PR n° 33</c:v>
                </c:pt>
                <c:pt idx="2">
                  <c:v>PR n° 34</c:v>
                </c:pt>
                <c:pt idx="3">
                  <c:v>PR n° 35</c:v>
                </c:pt>
                <c:pt idx="4">
                  <c:v>PR n° 36</c:v>
                </c:pt>
                <c:pt idx="5">
                  <c:v>PR n° 37</c:v>
                </c:pt>
                <c:pt idx="6">
                  <c:v>PR n° 38</c:v>
                </c:pt>
                <c:pt idx="7">
                  <c:v>PR n° 39</c:v>
                </c:pt>
                <c:pt idx="8">
                  <c:v>PR n° 40</c:v>
                </c:pt>
                <c:pt idx="9">
                  <c:v>PR n° 41</c:v>
                </c:pt>
                <c:pt idx="10">
                  <c:v>PR n° 42</c:v>
                </c:pt>
                <c:pt idx="11">
                  <c:v>PR n° 43</c:v>
                </c:pt>
                <c:pt idx="12">
                  <c:v>PR n° 44</c:v>
                </c:pt>
                <c:pt idx="13">
                  <c:v>PR n° 45</c:v>
                </c:pt>
                <c:pt idx="14">
                  <c:v>PR n° 46</c:v>
                </c:pt>
                <c:pt idx="15">
                  <c:v>PR n° 47</c:v>
                </c:pt>
                <c:pt idx="16">
                  <c:v>PR n° 48</c:v>
                </c:pt>
              </c:strCache>
            </c:strRef>
          </c:cat>
          <c:val>
            <c:numRef>
              <c:f>'4) Résultats'!$T$61:$T$77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3"/>
          <c:order val="3"/>
          <c:tx>
            <c:v>Moy+ET</c:v>
          </c:tx>
          <c:spPr>
            <a:solidFill>
              <a:srgbClr val="CCCCFF"/>
            </a:solidFill>
            <a:ln w="25400">
              <a:noFill/>
            </a:ln>
          </c:spPr>
          <c:dLbls>
            <c:delete val="1"/>
          </c:dLbls>
          <c:cat>
            <c:strRef>
              <c:f>'4) Résultats'!$A$61:$A$77</c:f>
              <c:strCache>
                <c:ptCount val="17"/>
                <c:pt idx="0">
                  <c:v>PR n° 32</c:v>
                </c:pt>
                <c:pt idx="1">
                  <c:v>PR n° 33</c:v>
                </c:pt>
                <c:pt idx="2">
                  <c:v>PR n° 34</c:v>
                </c:pt>
                <c:pt idx="3">
                  <c:v>PR n° 35</c:v>
                </c:pt>
                <c:pt idx="4">
                  <c:v>PR n° 36</c:v>
                </c:pt>
                <c:pt idx="5">
                  <c:v>PR n° 37</c:v>
                </c:pt>
                <c:pt idx="6">
                  <c:v>PR n° 38</c:v>
                </c:pt>
                <c:pt idx="7">
                  <c:v>PR n° 39</c:v>
                </c:pt>
                <c:pt idx="8">
                  <c:v>PR n° 40</c:v>
                </c:pt>
                <c:pt idx="9">
                  <c:v>PR n° 41</c:v>
                </c:pt>
                <c:pt idx="10">
                  <c:v>PR n° 42</c:v>
                </c:pt>
                <c:pt idx="11">
                  <c:v>PR n° 43</c:v>
                </c:pt>
                <c:pt idx="12">
                  <c:v>PR n° 44</c:v>
                </c:pt>
                <c:pt idx="13">
                  <c:v>PR n° 45</c:v>
                </c:pt>
                <c:pt idx="14">
                  <c:v>PR n° 46</c:v>
                </c:pt>
                <c:pt idx="15">
                  <c:v>PR n° 47</c:v>
                </c:pt>
                <c:pt idx="16">
                  <c:v>PR n° 48</c:v>
                </c:pt>
              </c:strCache>
            </c:strRef>
          </c:cat>
          <c:val>
            <c:numRef>
              <c:f>'4) Résultats'!$S$61:$S$77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4"/>
          <c:order val="4"/>
          <c:tx>
            <c:v>Moyenne</c:v>
          </c:tx>
          <c:spPr>
            <a:solidFill>
              <a:srgbClr val="CCCCFF"/>
            </a:solidFill>
            <a:ln w="38100">
              <a:solidFill>
                <a:srgbClr val="000090"/>
              </a:solidFill>
              <a:prstDash val="solid"/>
            </a:ln>
          </c:spPr>
          <c:dLbls>
            <c:txPr>
              <a:bodyPr/>
              <a:lstStyle/>
              <a:p>
                <a:pPr>
                  <a:defRPr sz="2000" b="1">
                    <a:solidFill>
                      <a:srgbClr val="002060"/>
                    </a:solidFill>
                  </a:defRPr>
                </a:pPr>
                <a:endParaRPr lang="fr-FR"/>
              </a:p>
            </c:txPr>
            <c:showLegendKey val="0"/>
            <c:showVal val="1"/>
            <c:showCatName val="0"/>
            <c:showSerName val="0"/>
            <c:showPercent val="0"/>
            <c:showBubbleSize val="0"/>
            <c:showLeaderLines val="0"/>
          </c:dLbls>
          <c:cat>
            <c:strRef>
              <c:f>'4) Résultats'!$A$61:$A$77</c:f>
              <c:strCache>
                <c:ptCount val="17"/>
                <c:pt idx="0">
                  <c:v>PR n° 32</c:v>
                </c:pt>
                <c:pt idx="1">
                  <c:v>PR n° 33</c:v>
                </c:pt>
                <c:pt idx="2">
                  <c:v>PR n° 34</c:v>
                </c:pt>
                <c:pt idx="3">
                  <c:v>PR n° 35</c:v>
                </c:pt>
                <c:pt idx="4">
                  <c:v>PR n° 36</c:v>
                </c:pt>
                <c:pt idx="5">
                  <c:v>PR n° 37</c:v>
                </c:pt>
                <c:pt idx="6">
                  <c:v>PR n° 38</c:v>
                </c:pt>
                <c:pt idx="7">
                  <c:v>PR n° 39</c:v>
                </c:pt>
                <c:pt idx="8">
                  <c:v>PR n° 40</c:v>
                </c:pt>
                <c:pt idx="9">
                  <c:v>PR n° 41</c:v>
                </c:pt>
                <c:pt idx="10">
                  <c:v>PR n° 42</c:v>
                </c:pt>
                <c:pt idx="11">
                  <c:v>PR n° 43</c:v>
                </c:pt>
                <c:pt idx="12">
                  <c:v>PR n° 44</c:v>
                </c:pt>
                <c:pt idx="13">
                  <c:v>PR n° 45</c:v>
                </c:pt>
                <c:pt idx="14">
                  <c:v>PR n° 46</c:v>
                </c:pt>
                <c:pt idx="15">
                  <c:v>PR n° 47</c:v>
                </c:pt>
                <c:pt idx="16">
                  <c:v>PR n° 48</c:v>
                </c:pt>
              </c:strCache>
            </c:strRef>
          </c:cat>
          <c:val>
            <c:numRef>
              <c:f>'4) Résultats'!$R$61:$R$77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5"/>
          <c:order val="5"/>
          <c:tx>
            <c:v>Moy-ET</c:v>
          </c:tx>
          <c:spPr>
            <a:solidFill>
              <a:srgbClr val="FFFEA1"/>
            </a:solidFill>
            <a:ln w="25400">
              <a:noFill/>
            </a:ln>
          </c:spPr>
          <c:dLbls>
            <c:delete val="1"/>
          </c:dLbls>
          <c:cat>
            <c:strRef>
              <c:f>'4) Résultats'!$A$61:$A$77</c:f>
              <c:strCache>
                <c:ptCount val="17"/>
                <c:pt idx="0">
                  <c:v>PR n° 32</c:v>
                </c:pt>
                <c:pt idx="1">
                  <c:v>PR n° 33</c:v>
                </c:pt>
                <c:pt idx="2">
                  <c:v>PR n° 34</c:v>
                </c:pt>
                <c:pt idx="3">
                  <c:v>PR n° 35</c:v>
                </c:pt>
                <c:pt idx="4">
                  <c:v>PR n° 36</c:v>
                </c:pt>
                <c:pt idx="5">
                  <c:v>PR n° 37</c:v>
                </c:pt>
                <c:pt idx="6">
                  <c:v>PR n° 38</c:v>
                </c:pt>
                <c:pt idx="7">
                  <c:v>PR n° 39</c:v>
                </c:pt>
                <c:pt idx="8">
                  <c:v>PR n° 40</c:v>
                </c:pt>
                <c:pt idx="9">
                  <c:v>PR n° 41</c:v>
                </c:pt>
                <c:pt idx="10">
                  <c:v>PR n° 42</c:v>
                </c:pt>
                <c:pt idx="11">
                  <c:v>PR n° 43</c:v>
                </c:pt>
                <c:pt idx="12">
                  <c:v>PR n° 44</c:v>
                </c:pt>
                <c:pt idx="13">
                  <c:v>PR n° 45</c:v>
                </c:pt>
                <c:pt idx="14">
                  <c:v>PR n° 46</c:v>
                </c:pt>
                <c:pt idx="15">
                  <c:v>PR n° 47</c:v>
                </c:pt>
                <c:pt idx="16">
                  <c:v>PR n° 48</c:v>
                </c:pt>
              </c:strCache>
            </c:strRef>
          </c:cat>
          <c:val>
            <c:numRef>
              <c:f>'4) Résultats'!$T$61:$T$77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dLbls>
          <c:showLegendKey val="0"/>
          <c:showVal val="1"/>
          <c:showCatName val="0"/>
          <c:showSerName val="0"/>
          <c:showPercent val="0"/>
          <c:showBubbleSize val="0"/>
        </c:dLbls>
        <c:axId val="102459648"/>
        <c:axId val="102469632"/>
      </c:radarChart>
      <c:catAx>
        <c:axId val="102459648"/>
        <c:scaling>
          <c:orientation val="minMax"/>
        </c:scaling>
        <c:delete val="0"/>
        <c:axPos val="b"/>
        <c:majorGridlines>
          <c:spPr>
            <a:ln w="12700">
              <a:solidFill>
                <a:srgbClr val="00009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fr-FR"/>
          </a:p>
        </c:txPr>
        <c:crossAx val="102469632"/>
        <c:crosses val="autoZero"/>
        <c:auto val="0"/>
        <c:lblAlgn val="ctr"/>
        <c:lblOffset val="100"/>
        <c:noMultiLvlLbl val="0"/>
      </c:catAx>
      <c:valAx>
        <c:axId val="102469632"/>
        <c:scaling>
          <c:orientation val="minMax"/>
          <c:max val="1"/>
        </c:scaling>
        <c:delete val="0"/>
        <c:axPos val="l"/>
        <c:majorGridlines>
          <c:spPr>
            <a:ln w="3175">
              <a:solidFill>
                <a:srgbClr val="000090"/>
              </a:solidFill>
              <a:prstDash val="sysDash"/>
            </a:ln>
          </c:spPr>
        </c:majorGridlines>
        <c:numFmt formatCode="0%" sourceLinked="1"/>
        <c:majorTickMark val="cross"/>
        <c:minorTickMark val="none"/>
        <c:tickLblPos val="nextTo"/>
        <c:spPr>
          <a:ln w="12700">
            <a:solidFill>
              <a:srgbClr val="000090"/>
            </a:solidFill>
            <a:prstDash val="solid"/>
          </a:ln>
        </c:spPr>
        <c:txPr>
          <a:bodyPr rot="0" vert="horz"/>
          <a:lstStyle/>
          <a:p>
            <a:pPr>
              <a:defRPr sz="1000" b="0" i="0" u="none" strike="noStrike" baseline="0">
                <a:solidFill>
                  <a:srgbClr val="000090"/>
                </a:solidFill>
                <a:latin typeface="Arial"/>
                <a:ea typeface="Arial"/>
                <a:cs typeface="Arial"/>
              </a:defRPr>
            </a:pPr>
            <a:endParaRPr lang="fr-FR"/>
          </a:p>
        </c:txPr>
        <c:crossAx val="102459648"/>
        <c:crosses val="autoZero"/>
        <c:crossBetween val="between"/>
        <c:majorUnit val="0.2"/>
        <c:minorUnit val="0.05"/>
      </c:valAx>
      <c:spPr>
        <a:noFill/>
        <a:ln w="25400">
          <a:noFill/>
        </a:ln>
      </c:spPr>
    </c:plotArea>
    <c:plotVisOnly val="1"/>
    <c:dispBlanksAs val="gap"/>
    <c:showDLblsOverMax val="0"/>
  </c:chart>
  <c:spPr>
    <a:solidFill>
      <a:srgbClr val="CCFF99"/>
    </a:solidFill>
    <a:ln w="9525">
      <a:noFill/>
    </a:ln>
  </c:spPr>
  <c:txPr>
    <a:bodyPr/>
    <a:lstStyle/>
    <a:p>
      <a:pPr>
        <a:defRPr sz="1800" b="0" i="0" u="none" strike="noStrike" baseline="0">
          <a:solidFill>
            <a:srgbClr val="000000"/>
          </a:solidFill>
          <a:latin typeface="Arial"/>
          <a:ea typeface="Arial"/>
          <a:cs typeface="Arial"/>
        </a:defRPr>
      </a:pPr>
      <a:endParaRPr lang="fr-FR"/>
    </a:p>
  </c:txPr>
  <c:printSettings>
    <c:headerFooter alignWithMargins="0"/>
    <c:pageMargins b="0.98425196899999956" l="0.75" r="0.75" t="0.98425196899999956" header="0.5" footer="0.5"/>
    <c:pageSetup/>
  </c:printSettings>
</c:chartSpace>
</file>

<file path=xl/ctrlProps/ctrlProp1.xml><?xml version="1.0" encoding="utf-8"?>
<formControlPr xmlns="http://schemas.microsoft.com/office/spreadsheetml/2009/9/main" objectType="Drop" dropLines="95" dropStyle="combo" dx="16" fmlaLink="$H$11" fmlaRange="'2) Paramétrage Outil'!$F$10:$F$15" sel="0" val="0"/>
</file>

<file path=xl/ctrlProps/ctrlProp10.xml><?xml version="1.0" encoding="utf-8"?>
<formControlPr xmlns="http://schemas.microsoft.com/office/spreadsheetml/2009/9/main" objectType="Drop" dropLines="95" dropStyle="combo" dx="16" fmlaLink="$H$53" fmlaRange="'2) Paramétrage Outil'!$F$10:$F$15" sel="0" val="0"/>
</file>

<file path=xl/ctrlProps/ctrlProp11.xml><?xml version="1.0" encoding="utf-8"?>
<formControlPr xmlns="http://schemas.microsoft.com/office/spreadsheetml/2009/9/main" objectType="Drop" dropLines="95" dropStyle="combo" dx="16" fmlaLink="$H$57" fmlaRange="'2) Paramétrage Outil'!$F$10:$F$15" sel="0" val="0"/>
</file>

<file path=xl/ctrlProps/ctrlProp12.xml><?xml version="1.0" encoding="utf-8"?>
<formControlPr xmlns="http://schemas.microsoft.com/office/spreadsheetml/2009/9/main" objectType="Drop" dropLines="95" dropStyle="combo" dx="16" fmlaLink="$H$61" fmlaRange="'2) Paramétrage Outil'!$F$10:$F$15" sel="0" val="0"/>
</file>

<file path=xl/ctrlProps/ctrlProp13.xml><?xml version="1.0" encoding="utf-8"?>
<formControlPr xmlns="http://schemas.microsoft.com/office/spreadsheetml/2009/9/main" objectType="Drop" dropLines="95" dropStyle="combo" dx="16" fmlaLink="$H$65" fmlaRange="'2) Paramétrage Outil'!$F$10:$F$15" sel="0" val="0"/>
</file>

<file path=xl/ctrlProps/ctrlProp14.xml><?xml version="1.0" encoding="utf-8"?>
<formControlPr xmlns="http://schemas.microsoft.com/office/spreadsheetml/2009/9/main" objectType="Drop" dropLines="95" dropStyle="combo" dx="16" fmlaLink="$H$69" fmlaRange="'2) Paramétrage Outil'!$F$10:$F$15" sel="0" val="0"/>
</file>

<file path=xl/ctrlProps/ctrlProp15.xml><?xml version="1.0" encoding="utf-8"?>
<formControlPr xmlns="http://schemas.microsoft.com/office/spreadsheetml/2009/9/main" objectType="Drop" dropLines="95" dropStyle="combo" dx="16" fmlaLink="$H$75" fmlaRange="'2) Paramétrage Outil'!$F$10:$F$15" sel="0" val="0"/>
</file>

<file path=xl/ctrlProps/ctrlProp16.xml><?xml version="1.0" encoding="utf-8"?>
<formControlPr xmlns="http://schemas.microsoft.com/office/spreadsheetml/2009/9/main" objectType="Drop" dropLines="95" dropStyle="combo" dx="16" fmlaLink="$H$79" fmlaRange="'2) Paramétrage Outil'!$F$10:$F$15" sel="0" val="0"/>
</file>

<file path=xl/ctrlProps/ctrlProp17.xml><?xml version="1.0" encoding="utf-8"?>
<formControlPr xmlns="http://schemas.microsoft.com/office/spreadsheetml/2009/9/main" objectType="Drop" dropLines="95" dropStyle="combo" dx="16" fmlaLink="$H$83" fmlaRange="'2) Paramétrage Outil'!$F$10:$F$15" sel="0" val="0"/>
</file>

<file path=xl/ctrlProps/ctrlProp18.xml><?xml version="1.0" encoding="utf-8"?>
<formControlPr xmlns="http://schemas.microsoft.com/office/spreadsheetml/2009/9/main" objectType="Drop" dropLines="95" dropStyle="combo" dx="16" fmlaLink="$H$87" fmlaRange="'2) Paramétrage Outil'!$F$10:$F$15" sel="0" val="0"/>
</file>

<file path=xl/ctrlProps/ctrlProp19.xml><?xml version="1.0" encoding="utf-8"?>
<formControlPr xmlns="http://schemas.microsoft.com/office/spreadsheetml/2009/9/main" objectType="Drop" dropLines="95" dropStyle="combo" dx="16" fmlaLink="$H$92" fmlaRange="'2) Paramétrage Outil'!$F$10:$F$15" sel="0" val="0"/>
</file>

<file path=xl/ctrlProps/ctrlProp2.xml><?xml version="1.0" encoding="utf-8"?>
<formControlPr xmlns="http://schemas.microsoft.com/office/spreadsheetml/2009/9/main" objectType="Drop" dropLines="95" dropStyle="combo" dx="16" fmlaLink="$H$15" fmlaRange="'2) Paramétrage Outil'!$F$10:$F$15" sel="0" val="0"/>
</file>

<file path=xl/ctrlProps/ctrlProp20.xml><?xml version="1.0" encoding="utf-8"?>
<formControlPr xmlns="http://schemas.microsoft.com/office/spreadsheetml/2009/9/main" objectType="Drop" dropLines="95" dropStyle="combo" dx="16" fmlaLink="$H$96" fmlaRange="'2) Paramétrage Outil'!$F$10:$F$15" sel="0" val="0"/>
</file>

<file path=xl/ctrlProps/ctrlProp21.xml><?xml version="1.0" encoding="utf-8"?>
<formControlPr xmlns="http://schemas.microsoft.com/office/spreadsheetml/2009/9/main" objectType="Drop" dropLines="95" dropStyle="combo" dx="16" fmlaLink="$H$101" fmlaRange="'2) Paramétrage Outil'!$F$10:$F$15" sel="0" val="0"/>
</file>

<file path=xl/ctrlProps/ctrlProp22.xml><?xml version="1.0" encoding="utf-8"?>
<formControlPr xmlns="http://schemas.microsoft.com/office/spreadsheetml/2009/9/main" objectType="Drop" dropLines="95" dropStyle="combo" dx="16" fmlaLink="$H$106" fmlaRange="'2) Paramétrage Outil'!$F$10:$F$15" sel="0" val="0"/>
</file>

<file path=xl/ctrlProps/ctrlProp23.xml><?xml version="1.0" encoding="utf-8"?>
<formControlPr xmlns="http://schemas.microsoft.com/office/spreadsheetml/2009/9/main" objectType="Drop" dropLines="95" dropStyle="combo" dx="16" fmlaLink="$H$111" fmlaRange="'2) Paramétrage Outil'!$F$10:$F$15" sel="0" val="0"/>
</file>

<file path=xl/ctrlProps/ctrlProp24.xml><?xml version="1.0" encoding="utf-8"?>
<formControlPr xmlns="http://schemas.microsoft.com/office/spreadsheetml/2009/9/main" objectType="Drop" dropLines="95" dropStyle="combo" dx="16" fmlaLink="$H$115" fmlaRange="'2) Paramétrage Outil'!$F$10:$F$15" sel="0" val="0"/>
</file>

<file path=xl/ctrlProps/ctrlProp25.xml><?xml version="1.0" encoding="utf-8"?>
<formControlPr xmlns="http://schemas.microsoft.com/office/spreadsheetml/2009/9/main" objectType="Drop" dropLines="95" dropStyle="combo" dx="16" fmlaLink="$H$119" fmlaRange="'2) Paramétrage Outil'!$F$10:$F$15" sel="0" val="0"/>
</file>

<file path=xl/ctrlProps/ctrlProp26.xml><?xml version="1.0" encoding="utf-8"?>
<formControlPr xmlns="http://schemas.microsoft.com/office/spreadsheetml/2009/9/main" objectType="Drop" dropLines="95" dropStyle="combo" dx="16" fmlaLink="$H$123" fmlaRange="'2) Paramétrage Outil'!$F$10:$F$15" sel="0" val="0"/>
</file>

<file path=xl/ctrlProps/ctrlProp27.xml><?xml version="1.0" encoding="utf-8"?>
<formControlPr xmlns="http://schemas.microsoft.com/office/spreadsheetml/2009/9/main" objectType="Drop" dropLines="95" dropStyle="combo" dx="16" fmlaLink="$H$127" fmlaRange="'2) Paramétrage Outil'!$F$10:$F$15" sel="0" val="0"/>
</file>

<file path=xl/ctrlProps/ctrlProp28.xml><?xml version="1.0" encoding="utf-8"?>
<formControlPr xmlns="http://schemas.microsoft.com/office/spreadsheetml/2009/9/main" objectType="Drop" dropLines="95" dropStyle="combo" dx="16" fmlaLink="$H$131" fmlaRange="'2) Paramétrage Outil'!$F$10:$F$15" sel="0" val="0"/>
</file>

<file path=xl/ctrlProps/ctrlProp29.xml><?xml version="1.0" encoding="utf-8"?>
<formControlPr xmlns="http://schemas.microsoft.com/office/spreadsheetml/2009/9/main" objectType="Drop" dropLines="95" dropStyle="combo" dx="16" fmlaLink="$H$135" fmlaRange="'2) Paramétrage Outil'!$F$10:$F$15" sel="0" val="0"/>
</file>

<file path=xl/ctrlProps/ctrlProp3.xml><?xml version="1.0" encoding="utf-8"?>
<formControlPr xmlns="http://schemas.microsoft.com/office/spreadsheetml/2009/9/main" objectType="Drop" dropLines="95" dropStyle="combo" dx="16" fmlaLink="$H$19" fmlaRange="'2) Paramétrage Outil'!$F$10:$F$15" sel="0" val="0"/>
</file>

<file path=xl/ctrlProps/ctrlProp30.xml><?xml version="1.0" encoding="utf-8"?>
<formControlPr xmlns="http://schemas.microsoft.com/office/spreadsheetml/2009/9/main" objectType="Drop" dropLines="95" dropStyle="combo" dx="16" fmlaLink="$H$139" fmlaRange="'2) Paramétrage Outil'!$F$10:$F$15" sel="0" val="0"/>
</file>

<file path=xl/ctrlProps/ctrlProp31.xml><?xml version="1.0" encoding="utf-8"?>
<formControlPr xmlns="http://schemas.microsoft.com/office/spreadsheetml/2009/9/main" objectType="Drop" dropLines="95" dropStyle="combo" dx="16" fmlaLink="$H$145" fmlaRange="'2) Paramétrage Outil'!$F$10:$F$15" sel="0" val="0"/>
</file>

<file path=xl/ctrlProps/ctrlProp32.xml><?xml version="1.0" encoding="utf-8"?>
<formControlPr xmlns="http://schemas.microsoft.com/office/spreadsheetml/2009/9/main" objectType="Drop" dropLines="95" dropStyle="combo" dx="16" fmlaLink="$H$153" fmlaRange="'2) Paramétrage Outil'!$F$10:$F$15" sel="0" val="0"/>
</file>

<file path=xl/ctrlProps/ctrlProp33.xml><?xml version="1.0" encoding="utf-8"?>
<formControlPr xmlns="http://schemas.microsoft.com/office/spreadsheetml/2009/9/main" objectType="Drop" dropLines="95" dropStyle="combo" dx="16" fmlaLink="$H$157" fmlaRange="'2) Paramétrage Outil'!$F$10:$F$15" sel="0" val="0"/>
</file>

<file path=xl/ctrlProps/ctrlProp34.xml><?xml version="1.0" encoding="utf-8"?>
<formControlPr xmlns="http://schemas.microsoft.com/office/spreadsheetml/2009/9/main" objectType="Drop" dropLines="95" dropStyle="combo" dx="16" fmlaLink="$H$161" fmlaRange="'2) Paramétrage Outil'!$F$10:$F$15" sel="0" val="0"/>
</file>

<file path=xl/ctrlProps/ctrlProp35.xml><?xml version="1.0" encoding="utf-8"?>
<formControlPr xmlns="http://schemas.microsoft.com/office/spreadsheetml/2009/9/main" objectType="Drop" dropLines="95" dropStyle="combo" dx="16" fmlaLink="$H$166" fmlaRange="'2) Paramétrage Outil'!$F$10:$F$15" sel="0" val="0"/>
</file>

<file path=xl/ctrlProps/ctrlProp36.xml><?xml version="1.0" encoding="utf-8"?>
<formControlPr xmlns="http://schemas.microsoft.com/office/spreadsheetml/2009/9/main" objectType="Drop" dropLines="95" dropStyle="combo" dx="16" fmlaLink="$H$171" fmlaRange="'2) Paramétrage Outil'!$F$10:$F$15" sel="0" val="0"/>
</file>

<file path=xl/ctrlProps/ctrlProp37.xml><?xml version="1.0" encoding="utf-8"?>
<formControlPr xmlns="http://schemas.microsoft.com/office/spreadsheetml/2009/9/main" objectType="Drop" dropLines="95" dropStyle="combo" dx="16" fmlaLink="$H$176" fmlaRange="'2) Paramétrage Outil'!$F$10:$F$15" sel="0" val="0"/>
</file>

<file path=xl/ctrlProps/ctrlProp38.xml><?xml version="1.0" encoding="utf-8"?>
<formControlPr xmlns="http://schemas.microsoft.com/office/spreadsheetml/2009/9/main" objectType="Drop" dropLines="95" dropStyle="combo" dx="16" fmlaLink="$H$180" fmlaRange="'2) Paramétrage Outil'!$F$10:$F$15" sel="0" val="0"/>
</file>

<file path=xl/ctrlProps/ctrlProp39.xml><?xml version="1.0" encoding="utf-8"?>
<formControlPr xmlns="http://schemas.microsoft.com/office/spreadsheetml/2009/9/main" objectType="Drop" dropLines="95" dropStyle="combo" dx="16" fmlaLink="$H$185" fmlaRange="'2) Paramétrage Outil'!$F$10:$F$15" sel="0" val="0"/>
</file>

<file path=xl/ctrlProps/ctrlProp4.xml><?xml version="1.0" encoding="utf-8"?>
<formControlPr xmlns="http://schemas.microsoft.com/office/spreadsheetml/2009/9/main" objectType="Drop" dropLines="95" dropStyle="combo" dx="16" fmlaLink="$H$23" fmlaRange="'2) Paramétrage Outil'!$F$10:$F$15" sel="0" val="0"/>
</file>

<file path=xl/ctrlProps/ctrlProp40.xml><?xml version="1.0" encoding="utf-8"?>
<formControlPr xmlns="http://schemas.microsoft.com/office/spreadsheetml/2009/9/main" objectType="Drop" dropLines="95" dropStyle="combo" dx="16" fmlaLink="$H$191" fmlaRange="'2) Paramétrage Outil'!$F$10:$F$15" sel="0" val="0"/>
</file>

<file path=xl/ctrlProps/ctrlProp41.xml><?xml version="1.0" encoding="utf-8"?>
<formControlPr xmlns="http://schemas.microsoft.com/office/spreadsheetml/2009/9/main" objectType="Drop" dropLines="95" dropStyle="combo" dx="16" fmlaLink="$H$197" fmlaRange="'2) Paramétrage Outil'!$F$10:$F$15" sel="0" val="0"/>
</file>

<file path=xl/ctrlProps/ctrlProp42.xml><?xml version="1.0" encoding="utf-8"?>
<formControlPr xmlns="http://schemas.microsoft.com/office/spreadsheetml/2009/9/main" objectType="Drop" dropLines="95" dropStyle="combo" dx="16" fmlaLink="$H$208" fmlaRange="'2) Paramétrage Outil'!$F$10:$F$15" sel="0" val="0"/>
</file>

<file path=xl/ctrlProps/ctrlProp43.xml><?xml version="1.0" encoding="utf-8"?>
<formControlPr xmlns="http://schemas.microsoft.com/office/spreadsheetml/2009/9/main" objectType="Drop" dropLines="95" dropStyle="combo" dx="16" fmlaLink="$H$218" fmlaRange="'2) Paramétrage Outil'!$F$10:$F$15" sel="0" val="0"/>
</file>

<file path=xl/ctrlProps/ctrlProp44.xml><?xml version="1.0" encoding="utf-8"?>
<formControlPr xmlns="http://schemas.microsoft.com/office/spreadsheetml/2009/9/main" objectType="Drop" dropLines="95" dropStyle="combo" dx="16" fmlaLink="$H$230" fmlaRange="'2) Paramétrage Outil'!$F$10:$F$15" sel="0" val="0"/>
</file>

<file path=xl/ctrlProps/ctrlProp45.xml><?xml version="1.0" encoding="utf-8"?>
<formControlPr xmlns="http://schemas.microsoft.com/office/spreadsheetml/2009/9/main" objectType="Drop" dropLines="95" dropStyle="combo" dx="16" fmlaLink="$H$242" fmlaRange="'2) Paramétrage Outil'!$F$10:$F$15" sel="0" val="0"/>
</file>

<file path=xl/ctrlProps/ctrlProp46.xml><?xml version="1.0" encoding="utf-8"?>
<formControlPr xmlns="http://schemas.microsoft.com/office/spreadsheetml/2009/9/main" objectType="Drop" dropLines="95" dropStyle="combo" dx="16" fmlaLink="$H$255" fmlaRange="'2) Paramétrage Outil'!$F$10:$F$15" sel="0" val="0"/>
</file>

<file path=xl/ctrlProps/ctrlProp47.xml><?xml version="1.0" encoding="utf-8"?>
<formControlPr xmlns="http://schemas.microsoft.com/office/spreadsheetml/2009/9/main" objectType="Drop" dropLines="95" dropStyle="combo" dx="16" fmlaLink="$H$263" fmlaRange="'2) Paramétrage Outil'!$F$10:$F$15" sel="0" val="0"/>
</file>

<file path=xl/ctrlProps/ctrlProp48.xml><?xml version="1.0" encoding="utf-8"?>
<formControlPr xmlns="http://schemas.microsoft.com/office/spreadsheetml/2009/9/main" objectType="Drop" dropLines="95" dropStyle="combo" dx="16" fmlaLink="$H$271" fmlaRange="'2) Paramétrage Outil'!$F$10:$F$15" sel="0" val="0"/>
</file>

<file path=xl/ctrlProps/ctrlProp5.xml><?xml version="1.0" encoding="utf-8"?>
<formControlPr xmlns="http://schemas.microsoft.com/office/spreadsheetml/2009/9/main" objectType="Drop" dropLines="95" dropStyle="combo" dx="16" fmlaLink="$H$28" fmlaRange="'2) Paramétrage Outil'!$F$10:$F$15" sel="0" val="0"/>
</file>

<file path=xl/ctrlProps/ctrlProp6.xml><?xml version="1.0" encoding="utf-8"?>
<formControlPr xmlns="http://schemas.microsoft.com/office/spreadsheetml/2009/9/main" objectType="Drop" dropLines="95" dropStyle="combo" dx="16" fmlaLink="$H$32" fmlaRange="'2) Paramétrage Outil'!$F$10:$F$15" sel="0" val="0"/>
</file>

<file path=xl/ctrlProps/ctrlProp7.xml><?xml version="1.0" encoding="utf-8"?>
<formControlPr xmlns="http://schemas.microsoft.com/office/spreadsheetml/2009/9/main" objectType="Drop" dropLines="95" dropStyle="combo" dx="16" fmlaLink="$H$38" fmlaRange="'2) Paramétrage Outil'!$F$10:$F$15" sel="0" val="0"/>
</file>

<file path=xl/ctrlProps/ctrlProp8.xml><?xml version="1.0" encoding="utf-8"?>
<formControlPr xmlns="http://schemas.microsoft.com/office/spreadsheetml/2009/9/main" objectType="Drop" dropLines="95" dropStyle="combo" dx="16" fmlaLink="$H$43" fmlaRange="'2) Paramétrage Outil'!$F$10:$F$15" sel="0" val="0"/>
</file>

<file path=xl/ctrlProps/ctrlProp9.xml><?xml version="1.0" encoding="utf-8"?>
<formControlPr xmlns="http://schemas.microsoft.com/office/spreadsheetml/2009/9/main" objectType="Drop" dropLines="95" dropStyle="combo" dx="16" fmlaLink="$H$47" fmlaRange="'2) Paramétrage Outil'!$F$10:$F$15" sel="0"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561975</xdr:colOff>
      <xdr:row>0</xdr:row>
      <xdr:rowOff>228600</xdr:rowOff>
    </xdr:to>
    <xdr:pic>
      <xdr:nvPicPr>
        <xdr:cNvPr id="863404" name="Image 1" descr="logo_UTC.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61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581025</xdr:colOff>
      <xdr:row>0</xdr:row>
      <xdr:rowOff>228600</xdr:rowOff>
    </xdr:to>
    <xdr:pic>
      <xdr:nvPicPr>
        <xdr:cNvPr id="134436" name="Image 1" descr="logo_UTC.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1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0</xdr:col>
      <xdr:colOff>566057</xdr:colOff>
      <xdr:row>0</xdr:row>
      <xdr:rowOff>266700</xdr:rowOff>
    </xdr:to>
    <xdr:pic>
      <xdr:nvPicPr>
        <xdr:cNvPr id="29219" name="Image 1" descr="logo_UTC.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561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76200</xdr:colOff>
          <xdr:row>10</xdr:row>
          <xdr:rowOff>76200</xdr:rowOff>
        </xdr:from>
        <xdr:to>
          <xdr:col>2</xdr:col>
          <xdr:colOff>1276350</xdr:colOff>
          <xdr:row>10</xdr:row>
          <xdr:rowOff>314325</xdr:rowOff>
        </xdr:to>
        <xdr:sp macro="" textlink="">
          <xdr:nvSpPr>
            <xdr:cNvPr id="29477" name="Drop Down 1829" hidden="1">
              <a:extLst>
                <a:ext uri="{63B3BB69-23CF-44E3-9099-C40C66FF867C}">
                  <a14:compatExt spid="_x0000_s29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76200</xdr:rowOff>
        </xdr:from>
        <xdr:to>
          <xdr:col>2</xdr:col>
          <xdr:colOff>1276350</xdr:colOff>
          <xdr:row>14</xdr:row>
          <xdr:rowOff>314325</xdr:rowOff>
        </xdr:to>
        <xdr:sp macro="" textlink="">
          <xdr:nvSpPr>
            <xdr:cNvPr id="29479" name="Drop Down 1831" hidden="1">
              <a:extLst>
                <a:ext uri="{63B3BB69-23CF-44E3-9099-C40C66FF867C}">
                  <a14:compatExt spid="_x0000_s29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76200</xdr:rowOff>
        </xdr:from>
        <xdr:to>
          <xdr:col>2</xdr:col>
          <xdr:colOff>1276350</xdr:colOff>
          <xdr:row>18</xdr:row>
          <xdr:rowOff>314325</xdr:rowOff>
        </xdr:to>
        <xdr:sp macro="" textlink="">
          <xdr:nvSpPr>
            <xdr:cNvPr id="29482" name="Drop Down 1834" hidden="1">
              <a:extLst>
                <a:ext uri="{63B3BB69-23CF-44E3-9099-C40C66FF867C}">
                  <a14:compatExt spid="_x0000_s29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xdr:row>
          <xdr:rowOff>76200</xdr:rowOff>
        </xdr:from>
        <xdr:to>
          <xdr:col>2</xdr:col>
          <xdr:colOff>1276350</xdr:colOff>
          <xdr:row>22</xdr:row>
          <xdr:rowOff>314325</xdr:rowOff>
        </xdr:to>
        <xdr:sp macro="" textlink="">
          <xdr:nvSpPr>
            <xdr:cNvPr id="29484" name="Drop Down 1836" hidden="1">
              <a:extLst>
                <a:ext uri="{63B3BB69-23CF-44E3-9099-C40C66FF867C}">
                  <a14:compatExt spid="_x0000_s29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76200</xdr:rowOff>
        </xdr:from>
        <xdr:to>
          <xdr:col>2</xdr:col>
          <xdr:colOff>1276350</xdr:colOff>
          <xdr:row>27</xdr:row>
          <xdr:rowOff>314325</xdr:rowOff>
        </xdr:to>
        <xdr:sp macro="" textlink="">
          <xdr:nvSpPr>
            <xdr:cNvPr id="29490" name="Drop Down 1842" hidden="1">
              <a:extLst>
                <a:ext uri="{63B3BB69-23CF-44E3-9099-C40C66FF867C}">
                  <a14:compatExt spid="_x0000_s29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76200</xdr:rowOff>
        </xdr:from>
        <xdr:to>
          <xdr:col>2</xdr:col>
          <xdr:colOff>1276350</xdr:colOff>
          <xdr:row>31</xdr:row>
          <xdr:rowOff>314325</xdr:rowOff>
        </xdr:to>
        <xdr:sp macro="" textlink="">
          <xdr:nvSpPr>
            <xdr:cNvPr id="29492" name="Drop Down 1844" hidden="1">
              <a:extLst>
                <a:ext uri="{63B3BB69-23CF-44E3-9099-C40C66FF867C}">
                  <a14:compatExt spid="_x0000_s29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76200</xdr:rowOff>
        </xdr:from>
        <xdr:to>
          <xdr:col>2</xdr:col>
          <xdr:colOff>1276350</xdr:colOff>
          <xdr:row>37</xdr:row>
          <xdr:rowOff>314325</xdr:rowOff>
        </xdr:to>
        <xdr:sp macro="" textlink="">
          <xdr:nvSpPr>
            <xdr:cNvPr id="29494" name="Drop Down 1846" hidden="1">
              <a:extLst>
                <a:ext uri="{63B3BB69-23CF-44E3-9099-C40C66FF867C}">
                  <a14:compatExt spid="_x0000_s29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42</xdr:row>
          <xdr:rowOff>76200</xdr:rowOff>
        </xdr:from>
        <xdr:to>
          <xdr:col>2</xdr:col>
          <xdr:colOff>1276350</xdr:colOff>
          <xdr:row>42</xdr:row>
          <xdr:rowOff>314325</xdr:rowOff>
        </xdr:to>
        <xdr:sp macro="" textlink="">
          <xdr:nvSpPr>
            <xdr:cNvPr id="29496" name="Drop Down 1848" hidden="1">
              <a:extLst>
                <a:ext uri="{63B3BB69-23CF-44E3-9099-C40C66FF867C}">
                  <a14:compatExt spid="_x0000_s29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46</xdr:row>
          <xdr:rowOff>76200</xdr:rowOff>
        </xdr:from>
        <xdr:to>
          <xdr:col>2</xdr:col>
          <xdr:colOff>1276350</xdr:colOff>
          <xdr:row>46</xdr:row>
          <xdr:rowOff>314325</xdr:rowOff>
        </xdr:to>
        <xdr:sp macro="" textlink="">
          <xdr:nvSpPr>
            <xdr:cNvPr id="29498" name="Drop Down 1850" hidden="1">
              <a:extLst>
                <a:ext uri="{63B3BB69-23CF-44E3-9099-C40C66FF867C}">
                  <a14:compatExt spid="_x0000_s29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52</xdr:row>
          <xdr:rowOff>76200</xdr:rowOff>
        </xdr:from>
        <xdr:to>
          <xdr:col>2</xdr:col>
          <xdr:colOff>1276350</xdr:colOff>
          <xdr:row>52</xdr:row>
          <xdr:rowOff>314325</xdr:rowOff>
        </xdr:to>
        <xdr:sp macro="" textlink="">
          <xdr:nvSpPr>
            <xdr:cNvPr id="29500" name="Drop Down 1852" hidden="1">
              <a:extLst>
                <a:ext uri="{63B3BB69-23CF-44E3-9099-C40C66FF867C}">
                  <a14:compatExt spid="_x0000_s29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56</xdr:row>
          <xdr:rowOff>76200</xdr:rowOff>
        </xdr:from>
        <xdr:to>
          <xdr:col>2</xdr:col>
          <xdr:colOff>1276350</xdr:colOff>
          <xdr:row>56</xdr:row>
          <xdr:rowOff>314325</xdr:rowOff>
        </xdr:to>
        <xdr:sp macro="" textlink="">
          <xdr:nvSpPr>
            <xdr:cNvPr id="29502" name="Drop Down 1854" hidden="1">
              <a:extLst>
                <a:ext uri="{63B3BB69-23CF-44E3-9099-C40C66FF867C}">
                  <a14:compatExt spid="_x0000_s29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60</xdr:row>
          <xdr:rowOff>76200</xdr:rowOff>
        </xdr:from>
        <xdr:to>
          <xdr:col>2</xdr:col>
          <xdr:colOff>1276350</xdr:colOff>
          <xdr:row>60</xdr:row>
          <xdr:rowOff>314325</xdr:rowOff>
        </xdr:to>
        <xdr:sp macro="" textlink="">
          <xdr:nvSpPr>
            <xdr:cNvPr id="29504" name="Drop Down 1856" hidden="1">
              <a:extLst>
                <a:ext uri="{63B3BB69-23CF-44E3-9099-C40C66FF867C}">
                  <a14:compatExt spid="_x0000_s29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64</xdr:row>
          <xdr:rowOff>76200</xdr:rowOff>
        </xdr:from>
        <xdr:to>
          <xdr:col>2</xdr:col>
          <xdr:colOff>1276350</xdr:colOff>
          <xdr:row>64</xdr:row>
          <xdr:rowOff>314325</xdr:rowOff>
        </xdr:to>
        <xdr:sp macro="" textlink="">
          <xdr:nvSpPr>
            <xdr:cNvPr id="29506" name="Drop Down 1858" hidden="1">
              <a:extLst>
                <a:ext uri="{63B3BB69-23CF-44E3-9099-C40C66FF867C}">
                  <a14:compatExt spid="_x0000_s29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68</xdr:row>
          <xdr:rowOff>76200</xdr:rowOff>
        </xdr:from>
        <xdr:to>
          <xdr:col>2</xdr:col>
          <xdr:colOff>1276350</xdr:colOff>
          <xdr:row>68</xdr:row>
          <xdr:rowOff>314325</xdr:rowOff>
        </xdr:to>
        <xdr:sp macro="" textlink="">
          <xdr:nvSpPr>
            <xdr:cNvPr id="29508" name="Drop Down 1860" hidden="1">
              <a:extLst>
                <a:ext uri="{63B3BB69-23CF-44E3-9099-C40C66FF867C}">
                  <a14:compatExt spid="_x0000_s29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74</xdr:row>
          <xdr:rowOff>76200</xdr:rowOff>
        </xdr:from>
        <xdr:to>
          <xdr:col>2</xdr:col>
          <xdr:colOff>1276350</xdr:colOff>
          <xdr:row>74</xdr:row>
          <xdr:rowOff>314325</xdr:rowOff>
        </xdr:to>
        <xdr:sp macro="" textlink="">
          <xdr:nvSpPr>
            <xdr:cNvPr id="29510" name="Drop Down 1862" hidden="1">
              <a:extLst>
                <a:ext uri="{63B3BB69-23CF-44E3-9099-C40C66FF867C}">
                  <a14:compatExt spid="_x0000_s29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78</xdr:row>
          <xdr:rowOff>76200</xdr:rowOff>
        </xdr:from>
        <xdr:to>
          <xdr:col>2</xdr:col>
          <xdr:colOff>1276350</xdr:colOff>
          <xdr:row>78</xdr:row>
          <xdr:rowOff>314325</xdr:rowOff>
        </xdr:to>
        <xdr:sp macro="" textlink="">
          <xdr:nvSpPr>
            <xdr:cNvPr id="29512" name="Drop Down 1864" hidden="1">
              <a:extLst>
                <a:ext uri="{63B3BB69-23CF-44E3-9099-C40C66FF867C}">
                  <a14:compatExt spid="_x0000_s29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82</xdr:row>
          <xdr:rowOff>76200</xdr:rowOff>
        </xdr:from>
        <xdr:to>
          <xdr:col>2</xdr:col>
          <xdr:colOff>1276350</xdr:colOff>
          <xdr:row>82</xdr:row>
          <xdr:rowOff>314325</xdr:rowOff>
        </xdr:to>
        <xdr:sp macro="" textlink="">
          <xdr:nvSpPr>
            <xdr:cNvPr id="29514" name="Drop Down 1866" hidden="1">
              <a:extLst>
                <a:ext uri="{63B3BB69-23CF-44E3-9099-C40C66FF867C}">
                  <a14:compatExt spid="_x0000_s29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86</xdr:row>
          <xdr:rowOff>76200</xdr:rowOff>
        </xdr:from>
        <xdr:to>
          <xdr:col>2</xdr:col>
          <xdr:colOff>1276350</xdr:colOff>
          <xdr:row>86</xdr:row>
          <xdr:rowOff>314325</xdr:rowOff>
        </xdr:to>
        <xdr:sp macro="" textlink="">
          <xdr:nvSpPr>
            <xdr:cNvPr id="29516" name="Drop Down 1868" hidden="1">
              <a:extLst>
                <a:ext uri="{63B3BB69-23CF-44E3-9099-C40C66FF867C}">
                  <a14:compatExt spid="_x0000_s29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91</xdr:row>
          <xdr:rowOff>76200</xdr:rowOff>
        </xdr:from>
        <xdr:to>
          <xdr:col>2</xdr:col>
          <xdr:colOff>1276350</xdr:colOff>
          <xdr:row>91</xdr:row>
          <xdr:rowOff>314325</xdr:rowOff>
        </xdr:to>
        <xdr:sp macro="" textlink="">
          <xdr:nvSpPr>
            <xdr:cNvPr id="29518" name="Drop Down 1870" hidden="1">
              <a:extLst>
                <a:ext uri="{63B3BB69-23CF-44E3-9099-C40C66FF867C}">
                  <a14:compatExt spid="_x0000_s29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95</xdr:row>
          <xdr:rowOff>76200</xdr:rowOff>
        </xdr:from>
        <xdr:to>
          <xdr:col>2</xdr:col>
          <xdr:colOff>1276350</xdr:colOff>
          <xdr:row>95</xdr:row>
          <xdr:rowOff>314325</xdr:rowOff>
        </xdr:to>
        <xdr:sp macro="" textlink="">
          <xdr:nvSpPr>
            <xdr:cNvPr id="29520" name="Drop Down 1872" hidden="1">
              <a:extLst>
                <a:ext uri="{63B3BB69-23CF-44E3-9099-C40C66FF867C}">
                  <a14:compatExt spid="_x0000_s29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100</xdr:row>
          <xdr:rowOff>76200</xdr:rowOff>
        </xdr:from>
        <xdr:to>
          <xdr:col>2</xdr:col>
          <xdr:colOff>1276350</xdr:colOff>
          <xdr:row>100</xdr:row>
          <xdr:rowOff>314325</xdr:rowOff>
        </xdr:to>
        <xdr:sp macro="" textlink="">
          <xdr:nvSpPr>
            <xdr:cNvPr id="29522" name="Drop Down 1874" hidden="1">
              <a:extLst>
                <a:ext uri="{63B3BB69-23CF-44E3-9099-C40C66FF867C}">
                  <a14:compatExt spid="_x0000_s29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105</xdr:row>
          <xdr:rowOff>76200</xdr:rowOff>
        </xdr:from>
        <xdr:to>
          <xdr:col>2</xdr:col>
          <xdr:colOff>1276350</xdr:colOff>
          <xdr:row>105</xdr:row>
          <xdr:rowOff>314325</xdr:rowOff>
        </xdr:to>
        <xdr:sp macro="" textlink="">
          <xdr:nvSpPr>
            <xdr:cNvPr id="29524" name="Drop Down 1876" hidden="1">
              <a:extLst>
                <a:ext uri="{63B3BB69-23CF-44E3-9099-C40C66FF867C}">
                  <a14:compatExt spid="_x0000_s29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110</xdr:row>
          <xdr:rowOff>76200</xdr:rowOff>
        </xdr:from>
        <xdr:to>
          <xdr:col>2</xdr:col>
          <xdr:colOff>1276350</xdr:colOff>
          <xdr:row>110</xdr:row>
          <xdr:rowOff>314325</xdr:rowOff>
        </xdr:to>
        <xdr:sp macro="" textlink="">
          <xdr:nvSpPr>
            <xdr:cNvPr id="29526" name="Drop Down 1878" hidden="1">
              <a:extLst>
                <a:ext uri="{63B3BB69-23CF-44E3-9099-C40C66FF867C}">
                  <a14:compatExt spid="_x0000_s29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114</xdr:row>
          <xdr:rowOff>76200</xdr:rowOff>
        </xdr:from>
        <xdr:to>
          <xdr:col>2</xdr:col>
          <xdr:colOff>1276350</xdr:colOff>
          <xdr:row>114</xdr:row>
          <xdr:rowOff>314325</xdr:rowOff>
        </xdr:to>
        <xdr:sp macro="" textlink="">
          <xdr:nvSpPr>
            <xdr:cNvPr id="29528" name="Drop Down 1880" hidden="1">
              <a:extLst>
                <a:ext uri="{63B3BB69-23CF-44E3-9099-C40C66FF867C}">
                  <a14:compatExt spid="_x0000_s295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118</xdr:row>
          <xdr:rowOff>76200</xdr:rowOff>
        </xdr:from>
        <xdr:to>
          <xdr:col>2</xdr:col>
          <xdr:colOff>1276350</xdr:colOff>
          <xdr:row>118</xdr:row>
          <xdr:rowOff>314325</xdr:rowOff>
        </xdr:to>
        <xdr:sp macro="" textlink="">
          <xdr:nvSpPr>
            <xdr:cNvPr id="29530" name="Drop Down 1882" hidden="1">
              <a:extLst>
                <a:ext uri="{63B3BB69-23CF-44E3-9099-C40C66FF867C}">
                  <a14:compatExt spid="_x0000_s29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122</xdr:row>
          <xdr:rowOff>76200</xdr:rowOff>
        </xdr:from>
        <xdr:to>
          <xdr:col>2</xdr:col>
          <xdr:colOff>1276350</xdr:colOff>
          <xdr:row>122</xdr:row>
          <xdr:rowOff>314325</xdr:rowOff>
        </xdr:to>
        <xdr:sp macro="" textlink="">
          <xdr:nvSpPr>
            <xdr:cNvPr id="29532" name="Drop Down 1884" hidden="1">
              <a:extLst>
                <a:ext uri="{63B3BB69-23CF-44E3-9099-C40C66FF867C}">
                  <a14:compatExt spid="_x0000_s29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126</xdr:row>
          <xdr:rowOff>76200</xdr:rowOff>
        </xdr:from>
        <xdr:to>
          <xdr:col>2</xdr:col>
          <xdr:colOff>1276350</xdr:colOff>
          <xdr:row>126</xdr:row>
          <xdr:rowOff>314325</xdr:rowOff>
        </xdr:to>
        <xdr:sp macro="" textlink="">
          <xdr:nvSpPr>
            <xdr:cNvPr id="29534" name="Drop Down 1886" hidden="1">
              <a:extLst>
                <a:ext uri="{63B3BB69-23CF-44E3-9099-C40C66FF867C}">
                  <a14:compatExt spid="_x0000_s29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130</xdr:row>
          <xdr:rowOff>76200</xdr:rowOff>
        </xdr:from>
        <xdr:to>
          <xdr:col>2</xdr:col>
          <xdr:colOff>1276350</xdr:colOff>
          <xdr:row>130</xdr:row>
          <xdr:rowOff>314325</xdr:rowOff>
        </xdr:to>
        <xdr:sp macro="" textlink="">
          <xdr:nvSpPr>
            <xdr:cNvPr id="29536" name="Drop Down 1888" hidden="1">
              <a:extLst>
                <a:ext uri="{63B3BB69-23CF-44E3-9099-C40C66FF867C}">
                  <a14:compatExt spid="_x0000_s29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134</xdr:row>
          <xdr:rowOff>76200</xdr:rowOff>
        </xdr:from>
        <xdr:to>
          <xdr:col>2</xdr:col>
          <xdr:colOff>1276350</xdr:colOff>
          <xdr:row>134</xdr:row>
          <xdr:rowOff>314325</xdr:rowOff>
        </xdr:to>
        <xdr:sp macro="" textlink="">
          <xdr:nvSpPr>
            <xdr:cNvPr id="29538" name="Drop Down 1890" hidden="1">
              <a:extLst>
                <a:ext uri="{63B3BB69-23CF-44E3-9099-C40C66FF867C}">
                  <a14:compatExt spid="_x0000_s29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138</xdr:row>
          <xdr:rowOff>76200</xdr:rowOff>
        </xdr:from>
        <xdr:to>
          <xdr:col>2</xdr:col>
          <xdr:colOff>1276350</xdr:colOff>
          <xdr:row>138</xdr:row>
          <xdr:rowOff>314325</xdr:rowOff>
        </xdr:to>
        <xdr:sp macro="" textlink="">
          <xdr:nvSpPr>
            <xdr:cNvPr id="29540" name="Drop Down 1892" hidden="1">
              <a:extLst>
                <a:ext uri="{63B3BB69-23CF-44E3-9099-C40C66FF867C}">
                  <a14:compatExt spid="_x0000_s29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144</xdr:row>
          <xdr:rowOff>76200</xdr:rowOff>
        </xdr:from>
        <xdr:to>
          <xdr:col>2</xdr:col>
          <xdr:colOff>1276350</xdr:colOff>
          <xdr:row>144</xdr:row>
          <xdr:rowOff>314325</xdr:rowOff>
        </xdr:to>
        <xdr:sp macro="" textlink="">
          <xdr:nvSpPr>
            <xdr:cNvPr id="29542" name="Drop Down 1894" hidden="1">
              <a:extLst>
                <a:ext uri="{63B3BB69-23CF-44E3-9099-C40C66FF867C}">
                  <a14:compatExt spid="_x0000_s29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152</xdr:row>
          <xdr:rowOff>76200</xdr:rowOff>
        </xdr:from>
        <xdr:to>
          <xdr:col>2</xdr:col>
          <xdr:colOff>1276350</xdr:colOff>
          <xdr:row>152</xdr:row>
          <xdr:rowOff>314325</xdr:rowOff>
        </xdr:to>
        <xdr:sp macro="" textlink="">
          <xdr:nvSpPr>
            <xdr:cNvPr id="29544" name="Drop Down 1896" hidden="1">
              <a:extLst>
                <a:ext uri="{63B3BB69-23CF-44E3-9099-C40C66FF867C}">
                  <a14:compatExt spid="_x0000_s295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156</xdr:row>
          <xdr:rowOff>76200</xdr:rowOff>
        </xdr:from>
        <xdr:to>
          <xdr:col>2</xdr:col>
          <xdr:colOff>1276350</xdr:colOff>
          <xdr:row>156</xdr:row>
          <xdr:rowOff>314325</xdr:rowOff>
        </xdr:to>
        <xdr:sp macro="" textlink="">
          <xdr:nvSpPr>
            <xdr:cNvPr id="29546" name="Drop Down 1898" hidden="1">
              <a:extLst>
                <a:ext uri="{63B3BB69-23CF-44E3-9099-C40C66FF867C}">
                  <a14:compatExt spid="_x0000_s295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160</xdr:row>
          <xdr:rowOff>76200</xdr:rowOff>
        </xdr:from>
        <xdr:to>
          <xdr:col>2</xdr:col>
          <xdr:colOff>1276350</xdr:colOff>
          <xdr:row>160</xdr:row>
          <xdr:rowOff>314325</xdr:rowOff>
        </xdr:to>
        <xdr:sp macro="" textlink="">
          <xdr:nvSpPr>
            <xdr:cNvPr id="29548" name="Drop Down 1900" hidden="1">
              <a:extLst>
                <a:ext uri="{63B3BB69-23CF-44E3-9099-C40C66FF867C}">
                  <a14:compatExt spid="_x0000_s295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165</xdr:row>
          <xdr:rowOff>76200</xdr:rowOff>
        </xdr:from>
        <xdr:to>
          <xdr:col>2</xdr:col>
          <xdr:colOff>1276350</xdr:colOff>
          <xdr:row>165</xdr:row>
          <xdr:rowOff>314325</xdr:rowOff>
        </xdr:to>
        <xdr:sp macro="" textlink="">
          <xdr:nvSpPr>
            <xdr:cNvPr id="29550" name="Drop Down 1902" hidden="1">
              <a:extLst>
                <a:ext uri="{63B3BB69-23CF-44E3-9099-C40C66FF867C}">
                  <a14:compatExt spid="_x0000_s295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170</xdr:row>
          <xdr:rowOff>76200</xdr:rowOff>
        </xdr:from>
        <xdr:to>
          <xdr:col>2</xdr:col>
          <xdr:colOff>1276350</xdr:colOff>
          <xdr:row>170</xdr:row>
          <xdr:rowOff>314325</xdr:rowOff>
        </xdr:to>
        <xdr:sp macro="" textlink="">
          <xdr:nvSpPr>
            <xdr:cNvPr id="29552" name="Drop Down 1904" hidden="1">
              <a:extLst>
                <a:ext uri="{63B3BB69-23CF-44E3-9099-C40C66FF867C}">
                  <a14:compatExt spid="_x0000_s295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175</xdr:row>
          <xdr:rowOff>76200</xdr:rowOff>
        </xdr:from>
        <xdr:to>
          <xdr:col>2</xdr:col>
          <xdr:colOff>1276350</xdr:colOff>
          <xdr:row>175</xdr:row>
          <xdr:rowOff>314325</xdr:rowOff>
        </xdr:to>
        <xdr:sp macro="" textlink="">
          <xdr:nvSpPr>
            <xdr:cNvPr id="29554" name="Drop Down 1906" hidden="1">
              <a:extLst>
                <a:ext uri="{63B3BB69-23CF-44E3-9099-C40C66FF867C}">
                  <a14:compatExt spid="_x0000_s295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179</xdr:row>
          <xdr:rowOff>76200</xdr:rowOff>
        </xdr:from>
        <xdr:to>
          <xdr:col>2</xdr:col>
          <xdr:colOff>1276350</xdr:colOff>
          <xdr:row>179</xdr:row>
          <xdr:rowOff>314325</xdr:rowOff>
        </xdr:to>
        <xdr:sp macro="" textlink="">
          <xdr:nvSpPr>
            <xdr:cNvPr id="29556" name="Drop Down 1908" hidden="1">
              <a:extLst>
                <a:ext uri="{63B3BB69-23CF-44E3-9099-C40C66FF867C}">
                  <a14:compatExt spid="_x0000_s295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184</xdr:row>
          <xdr:rowOff>76200</xdr:rowOff>
        </xdr:from>
        <xdr:to>
          <xdr:col>2</xdr:col>
          <xdr:colOff>1276350</xdr:colOff>
          <xdr:row>184</xdr:row>
          <xdr:rowOff>314325</xdr:rowOff>
        </xdr:to>
        <xdr:sp macro="" textlink="">
          <xdr:nvSpPr>
            <xdr:cNvPr id="29558" name="Drop Down 1910" hidden="1">
              <a:extLst>
                <a:ext uri="{63B3BB69-23CF-44E3-9099-C40C66FF867C}">
                  <a14:compatExt spid="_x0000_s29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190</xdr:row>
          <xdr:rowOff>76200</xdr:rowOff>
        </xdr:from>
        <xdr:to>
          <xdr:col>2</xdr:col>
          <xdr:colOff>1276350</xdr:colOff>
          <xdr:row>190</xdr:row>
          <xdr:rowOff>314325</xdr:rowOff>
        </xdr:to>
        <xdr:sp macro="" textlink="">
          <xdr:nvSpPr>
            <xdr:cNvPr id="29560" name="Drop Down 1912" hidden="1">
              <a:extLst>
                <a:ext uri="{63B3BB69-23CF-44E3-9099-C40C66FF867C}">
                  <a14:compatExt spid="_x0000_s295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196</xdr:row>
          <xdr:rowOff>76200</xdr:rowOff>
        </xdr:from>
        <xdr:to>
          <xdr:col>2</xdr:col>
          <xdr:colOff>1276350</xdr:colOff>
          <xdr:row>196</xdr:row>
          <xdr:rowOff>314325</xdr:rowOff>
        </xdr:to>
        <xdr:sp macro="" textlink="">
          <xdr:nvSpPr>
            <xdr:cNvPr id="29562" name="Drop Down 1914" hidden="1">
              <a:extLst>
                <a:ext uri="{63B3BB69-23CF-44E3-9099-C40C66FF867C}">
                  <a14:compatExt spid="_x0000_s295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207</xdr:row>
          <xdr:rowOff>76200</xdr:rowOff>
        </xdr:from>
        <xdr:to>
          <xdr:col>2</xdr:col>
          <xdr:colOff>1276350</xdr:colOff>
          <xdr:row>207</xdr:row>
          <xdr:rowOff>314325</xdr:rowOff>
        </xdr:to>
        <xdr:sp macro="" textlink="">
          <xdr:nvSpPr>
            <xdr:cNvPr id="29564" name="Drop Down 1916" hidden="1">
              <a:extLst>
                <a:ext uri="{63B3BB69-23CF-44E3-9099-C40C66FF867C}">
                  <a14:compatExt spid="_x0000_s295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217</xdr:row>
          <xdr:rowOff>76200</xdr:rowOff>
        </xdr:from>
        <xdr:to>
          <xdr:col>2</xdr:col>
          <xdr:colOff>1276350</xdr:colOff>
          <xdr:row>217</xdr:row>
          <xdr:rowOff>314325</xdr:rowOff>
        </xdr:to>
        <xdr:sp macro="" textlink="">
          <xdr:nvSpPr>
            <xdr:cNvPr id="29566" name="Drop Down 1918" hidden="1">
              <a:extLst>
                <a:ext uri="{63B3BB69-23CF-44E3-9099-C40C66FF867C}">
                  <a14:compatExt spid="_x0000_s295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229</xdr:row>
          <xdr:rowOff>76200</xdr:rowOff>
        </xdr:from>
        <xdr:to>
          <xdr:col>2</xdr:col>
          <xdr:colOff>1276350</xdr:colOff>
          <xdr:row>229</xdr:row>
          <xdr:rowOff>314325</xdr:rowOff>
        </xdr:to>
        <xdr:sp macro="" textlink="">
          <xdr:nvSpPr>
            <xdr:cNvPr id="29568" name="Drop Down 1920" hidden="1">
              <a:extLst>
                <a:ext uri="{63B3BB69-23CF-44E3-9099-C40C66FF867C}">
                  <a14:compatExt spid="_x0000_s295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241</xdr:row>
          <xdr:rowOff>76200</xdr:rowOff>
        </xdr:from>
        <xdr:to>
          <xdr:col>2</xdr:col>
          <xdr:colOff>1276350</xdr:colOff>
          <xdr:row>241</xdr:row>
          <xdr:rowOff>314325</xdr:rowOff>
        </xdr:to>
        <xdr:sp macro="" textlink="">
          <xdr:nvSpPr>
            <xdr:cNvPr id="29570" name="Drop Down 1922" hidden="1">
              <a:extLst>
                <a:ext uri="{63B3BB69-23CF-44E3-9099-C40C66FF867C}">
                  <a14:compatExt spid="_x0000_s295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254</xdr:row>
          <xdr:rowOff>76200</xdr:rowOff>
        </xdr:from>
        <xdr:to>
          <xdr:col>2</xdr:col>
          <xdr:colOff>1276350</xdr:colOff>
          <xdr:row>254</xdr:row>
          <xdr:rowOff>314325</xdr:rowOff>
        </xdr:to>
        <xdr:sp macro="" textlink="">
          <xdr:nvSpPr>
            <xdr:cNvPr id="29572" name="Drop Down 1924" hidden="1">
              <a:extLst>
                <a:ext uri="{63B3BB69-23CF-44E3-9099-C40C66FF867C}">
                  <a14:compatExt spid="_x0000_s295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262</xdr:row>
          <xdr:rowOff>76200</xdr:rowOff>
        </xdr:from>
        <xdr:to>
          <xdr:col>2</xdr:col>
          <xdr:colOff>1276350</xdr:colOff>
          <xdr:row>262</xdr:row>
          <xdr:rowOff>314325</xdr:rowOff>
        </xdr:to>
        <xdr:sp macro="" textlink="">
          <xdr:nvSpPr>
            <xdr:cNvPr id="29574" name="Drop Down 1926" hidden="1">
              <a:extLst>
                <a:ext uri="{63B3BB69-23CF-44E3-9099-C40C66FF867C}">
                  <a14:compatExt spid="_x0000_s295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270</xdr:row>
          <xdr:rowOff>76200</xdr:rowOff>
        </xdr:from>
        <xdr:to>
          <xdr:col>2</xdr:col>
          <xdr:colOff>1276350</xdr:colOff>
          <xdr:row>270</xdr:row>
          <xdr:rowOff>314325</xdr:rowOff>
        </xdr:to>
        <xdr:sp macro="" textlink="">
          <xdr:nvSpPr>
            <xdr:cNvPr id="29576" name="Drop Down 1928" hidden="1">
              <a:extLst>
                <a:ext uri="{63B3BB69-23CF-44E3-9099-C40C66FF867C}">
                  <a14:compatExt spid="_x0000_s29576"/>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6</xdr:col>
      <xdr:colOff>200025</xdr:colOff>
      <xdr:row>77</xdr:row>
      <xdr:rowOff>96116</xdr:rowOff>
    </xdr:from>
    <xdr:to>
      <xdr:col>6</xdr:col>
      <xdr:colOff>619125</xdr:colOff>
      <xdr:row>82</xdr:row>
      <xdr:rowOff>123825</xdr:rowOff>
    </xdr:to>
    <xdr:sp macro="" textlink="">
      <xdr:nvSpPr>
        <xdr:cNvPr id="976995" name="Flèche vers le haut 2"/>
        <xdr:cNvSpPr>
          <a:spLocks noChangeArrowheads="1"/>
        </xdr:cNvSpPr>
      </xdr:nvSpPr>
      <xdr:spPr bwMode="auto">
        <a:xfrm>
          <a:off x="11127798" y="26558298"/>
          <a:ext cx="419100" cy="807027"/>
        </a:xfrm>
        <a:prstGeom prst="upArrow">
          <a:avLst>
            <a:gd name="adj1" fmla="val 44741"/>
            <a:gd name="adj2" fmla="val 93891"/>
          </a:avLst>
        </a:prstGeom>
        <a:solidFill>
          <a:srgbClr val="FFCC99"/>
        </a:solidFill>
        <a:ln w="9525">
          <a:solidFill>
            <a:srgbClr val="BE4B48"/>
          </a:solidFill>
          <a:miter lim="800000"/>
          <a:headEnd/>
          <a:tailEnd/>
        </a:ln>
        <a:effectLst>
          <a:outerShdw dist="20000" dir="5400000" rotWithShape="0">
            <a:srgbClr val="808080">
              <a:alpha val="37999"/>
            </a:srgbClr>
          </a:outerShdw>
        </a:effectLst>
      </xdr:spPr>
    </xdr:sp>
    <xdr:clientData/>
  </xdr:twoCellAnchor>
  <xdr:twoCellAnchor>
    <xdr:from>
      <xdr:col>6</xdr:col>
      <xdr:colOff>1732</xdr:colOff>
      <xdr:row>82</xdr:row>
      <xdr:rowOff>115166</xdr:rowOff>
    </xdr:from>
    <xdr:to>
      <xdr:col>15</xdr:col>
      <xdr:colOff>268432</xdr:colOff>
      <xdr:row>87</xdr:row>
      <xdr:rowOff>6062</xdr:rowOff>
    </xdr:to>
    <xdr:sp macro="" textlink="">
      <xdr:nvSpPr>
        <xdr:cNvPr id="977001" name="ZoneTexte 3"/>
        <xdr:cNvSpPr txBox="1">
          <a:spLocks noChangeArrowheads="1"/>
        </xdr:cNvSpPr>
      </xdr:nvSpPr>
      <xdr:spPr bwMode="auto">
        <a:xfrm>
          <a:off x="10929505" y="27356666"/>
          <a:ext cx="9895609" cy="670214"/>
        </a:xfrm>
        <a:prstGeom prst="rect">
          <a:avLst/>
        </a:prstGeom>
        <a:solidFill>
          <a:srgbClr val="FFCC99"/>
        </a:solidFill>
        <a:ln w="9525">
          <a:solidFill>
            <a:srgbClr val="BE4B48"/>
          </a:solidFill>
          <a:miter lim="800000"/>
          <a:headEnd/>
          <a:tailEnd/>
        </a:ln>
        <a:effectLst>
          <a:outerShdw dist="20000" dir="5400000" rotWithShape="0">
            <a:srgbClr val="808080">
              <a:alpha val="37999"/>
            </a:srgbClr>
          </a:outerShdw>
        </a:effectLst>
      </xdr:spPr>
      <xdr:txBody>
        <a:bodyPr vertOverflow="clip" wrap="square" lIns="91440" tIns="45720" rIns="91440" bIns="45720" anchor="ctr"/>
        <a:lstStyle/>
        <a:p>
          <a:pPr algn="l" rtl="0">
            <a:defRPr sz="1000"/>
          </a:pPr>
          <a:r>
            <a:rPr lang="fr-FR" sz="1400" b="1" i="0" u="none" strike="noStrike" baseline="0">
              <a:solidFill>
                <a:srgbClr val="000000"/>
              </a:solidFill>
              <a:latin typeface="Calibri"/>
              <a:cs typeface="Calibri"/>
            </a:rPr>
            <a:t>Ne pas toucher à cette colonne : faire seulement un copier, puis "Collage spécial... " "Valeurs" dans les colonnes à droite des flèches</a:t>
          </a:r>
        </a:p>
      </xdr:txBody>
    </xdr:sp>
    <xdr:clientData/>
  </xdr:twoCellAnchor>
  <xdr:twoCellAnchor editAs="oneCell">
    <xdr:from>
      <xdr:col>0</xdr:col>
      <xdr:colOff>0</xdr:colOff>
      <xdr:row>0</xdr:row>
      <xdr:rowOff>0</xdr:rowOff>
    </xdr:from>
    <xdr:to>
      <xdr:col>0</xdr:col>
      <xdr:colOff>561975</xdr:colOff>
      <xdr:row>1</xdr:row>
      <xdr:rowOff>0</xdr:rowOff>
    </xdr:to>
    <xdr:pic>
      <xdr:nvPicPr>
        <xdr:cNvPr id="977002" name="Image 19" descr="logo_UTC.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619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251979</xdr:colOff>
      <xdr:row>8</xdr:row>
      <xdr:rowOff>118630</xdr:rowOff>
    </xdr:from>
    <xdr:to>
      <xdr:col>3</xdr:col>
      <xdr:colOff>1937904</xdr:colOff>
      <xdr:row>32</xdr:row>
      <xdr:rowOff>166255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466725</xdr:colOff>
      <xdr:row>0</xdr:row>
      <xdr:rowOff>190500</xdr:rowOff>
    </xdr:to>
    <xdr:pic>
      <xdr:nvPicPr>
        <xdr:cNvPr id="3" name="Image 1" descr="logo_UTC.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466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234661</xdr:colOff>
      <xdr:row>8</xdr:row>
      <xdr:rowOff>135948</xdr:rowOff>
    </xdr:from>
    <xdr:to>
      <xdr:col>3</xdr:col>
      <xdr:colOff>1920586</xdr:colOff>
      <xdr:row>32</xdr:row>
      <xdr:rowOff>183573</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466725</xdr:colOff>
      <xdr:row>0</xdr:row>
      <xdr:rowOff>190500</xdr:rowOff>
    </xdr:to>
    <xdr:pic>
      <xdr:nvPicPr>
        <xdr:cNvPr id="3" name="Image 1" descr="logo_UTC.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466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234661</xdr:colOff>
      <xdr:row>8</xdr:row>
      <xdr:rowOff>135948</xdr:rowOff>
    </xdr:from>
    <xdr:to>
      <xdr:col>3</xdr:col>
      <xdr:colOff>1920586</xdr:colOff>
      <xdr:row>32</xdr:row>
      <xdr:rowOff>183573</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466725</xdr:colOff>
      <xdr:row>0</xdr:row>
      <xdr:rowOff>190500</xdr:rowOff>
    </xdr:to>
    <xdr:pic>
      <xdr:nvPicPr>
        <xdr:cNvPr id="3" name="Image 1" descr="logo_UTC.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466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269298</xdr:colOff>
      <xdr:row>8</xdr:row>
      <xdr:rowOff>153266</xdr:rowOff>
    </xdr:from>
    <xdr:to>
      <xdr:col>3</xdr:col>
      <xdr:colOff>1955223</xdr:colOff>
      <xdr:row>33</xdr:row>
      <xdr:rowOff>10391</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466725</xdr:colOff>
      <xdr:row>0</xdr:row>
      <xdr:rowOff>190500</xdr:rowOff>
    </xdr:to>
    <xdr:pic>
      <xdr:nvPicPr>
        <xdr:cNvPr id="3" name="Image 1" descr="logo_UTC.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466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466725</xdr:colOff>
      <xdr:row>0</xdr:row>
      <xdr:rowOff>200025</xdr:rowOff>
    </xdr:to>
    <xdr:pic>
      <xdr:nvPicPr>
        <xdr:cNvPr id="7409" name="Image 1" descr="logo_UTC.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466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9525</xdr:rowOff>
    </xdr:from>
    <xdr:to>
      <xdr:col>0</xdr:col>
      <xdr:colOff>466725</xdr:colOff>
      <xdr:row>0</xdr:row>
      <xdr:rowOff>200025</xdr:rowOff>
    </xdr:to>
    <xdr:pic>
      <xdr:nvPicPr>
        <xdr:cNvPr id="3" name="Image 1" descr="logo_UTC.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466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e2/Downloads/pack_ISO_9001_vide_avec_liens_version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el d'utilisation"/>
      <sheetName val="Données"/>
      <sheetName val="Diagnostic"/>
      <sheetName val="Notes du diagnostic"/>
      <sheetName val="Resultats globaux"/>
      <sheetName val="Calculs Kiviat par chapitre"/>
      <sheetName val="Resultats chapitre 4"/>
      <sheetName val="Resultats chapitre 5"/>
      <sheetName val="Resultats chapitre 6"/>
      <sheetName val="Resultats chapitre 7"/>
      <sheetName val="Resultat chapitre 8"/>
      <sheetName val="Vision globale des résultats"/>
      <sheetName val="Trame pour plan d'actions"/>
    </sheetNames>
    <sheetDataSet>
      <sheetData sheetId="0"/>
      <sheetData sheetId="1">
        <row r="2">
          <cell r="A2" t="str">
            <v>Non-conforme</v>
          </cell>
        </row>
        <row r="3">
          <cell r="A3" t="str">
            <v>A améliorer</v>
          </cell>
        </row>
        <row r="4">
          <cell r="A4" t="str">
            <v>Acceptable</v>
          </cell>
        </row>
        <row r="5">
          <cell r="A5" t="str">
            <v>Conforme</v>
          </cell>
        </row>
        <row r="6">
          <cell r="A6" t="str">
            <v>Exclus (NA)</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ilbert.farges@utc.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1"/>
  <sheetViews>
    <sheetView tabSelected="1" zoomScale="55" zoomScaleNormal="55" zoomScalePageLayoutView="85" workbookViewId="0">
      <selection activeCell="A3" sqref="A3:H3"/>
    </sheetView>
  </sheetViews>
  <sheetFormatPr baseColWidth="10" defaultColWidth="11.42578125" defaultRowHeight="12.75" x14ac:dyDescent="0.2"/>
  <cols>
    <col min="1" max="1" width="22.28515625" style="59" customWidth="1"/>
    <col min="2" max="2" width="6.42578125" style="59" customWidth="1"/>
    <col min="3" max="6" width="16.28515625" style="59" customWidth="1"/>
    <col min="7" max="7" width="12.28515625" style="59" customWidth="1"/>
    <col min="8" max="8" width="29.7109375" style="59" customWidth="1"/>
    <col min="9" max="9" width="33.42578125" style="59" customWidth="1"/>
    <col min="10" max="12" width="11.42578125" style="59"/>
    <col min="13" max="13" width="12.140625" style="59" customWidth="1"/>
    <col min="14" max="14" width="18" style="59" customWidth="1"/>
    <col min="15" max="15" width="15.85546875" style="59" customWidth="1"/>
    <col min="16" max="16384" width="11.42578125" style="59"/>
  </cols>
  <sheetData>
    <row r="1" spans="1:9" customFormat="1" ht="21" customHeight="1" x14ac:dyDescent="0.2">
      <c r="A1" s="201"/>
      <c r="B1" s="245" t="s">
        <v>55</v>
      </c>
      <c r="C1" s="246"/>
      <c r="D1" s="246"/>
      <c r="E1" s="246"/>
      <c r="F1" s="246"/>
      <c r="G1" s="246"/>
      <c r="H1" s="202" t="s">
        <v>532</v>
      </c>
    </row>
    <row r="2" spans="1:9" customFormat="1" ht="35.1" customHeight="1" x14ac:dyDescent="0.2">
      <c r="A2" s="247" t="str">
        <f>'2) Paramétrage Outil'!A2:G2</f>
        <v>Grille d'autodiagnostic du Guide des Bonnes Pratiques d'Ingénierie Biomédicale v2011</v>
      </c>
      <c r="B2" s="248"/>
      <c r="C2" s="248"/>
      <c r="D2" s="248"/>
      <c r="E2" s="248"/>
      <c r="F2" s="248"/>
      <c r="G2" s="248"/>
      <c r="H2" s="249"/>
    </row>
    <row r="3" spans="1:9" s="60" customFormat="1" ht="69.75" customHeight="1" x14ac:dyDescent="0.2">
      <c r="A3" s="250" t="s">
        <v>635</v>
      </c>
      <c r="B3" s="251"/>
      <c r="C3" s="251"/>
      <c r="D3" s="251"/>
      <c r="E3" s="251"/>
      <c r="F3" s="251"/>
      <c r="G3" s="251"/>
      <c r="H3" s="252"/>
      <c r="I3" s="237"/>
    </row>
    <row r="4" spans="1:9" s="60" customFormat="1" ht="60" customHeight="1" x14ac:dyDescent="0.2">
      <c r="A4" s="253" t="s">
        <v>529</v>
      </c>
      <c r="B4" s="253"/>
      <c r="C4" s="253"/>
      <c r="D4" s="253"/>
      <c r="E4" s="253"/>
      <c r="F4" s="253"/>
      <c r="G4" s="253"/>
      <c r="H4" s="253"/>
    </row>
    <row r="5" spans="1:9" s="60" customFormat="1" ht="52.5" customHeight="1" x14ac:dyDescent="0.2">
      <c r="A5" s="254" t="s">
        <v>638</v>
      </c>
      <c r="B5" s="255"/>
      <c r="C5" s="255"/>
      <c r="D5" s="255"/>
      <c r="E5" s="255"/>
      <c r="F5" s="255"/>
      <c r="G5" s="255"/>
      <c r="H5" s="256"/>
    </row>
    <row r="6" spans="1:9" s="60" customFormat="1" ht="72" customHeight="1" x14ac:dyDescent="0.2">
      <c r="A6" s="257"/>
      <c r="B6" s="258"/>
      <c r="C6" s="258"/>
      <c r="D6" s="258"/>
      <c r="E6" s="258"/>
      <c r="F6" s="258"/>
      <c r="G6" s="258"/>
      <c r="H6" s="259"/>
    </row>
    <row r="7" spans="1:9" s="60" customFormat="1" ht="72" customHeight="1" x14ac:dyDescent="0.2">
      <c r="A7" s="257"/>
      <c r="B7" s="258"/>
      <c r="C7" s="258"/>
      <c r="D7" s="258"/>
      <c r="E7" s="258"/>
      <c r="F7" s="258"/>
      <c r="G7" s="258"/>
      <c r="H7" s="259"/>
    </row>
    <row r="8" spans="1:9" s="40" customFormat="1" ht="72" customHeight="1" x14ac:dyDescent="0.2">
      <c r="A8" s="257"/>
      <c r="B8" s="258"/>
      <c r="C8" s="258"/>
      <c r="D8" s="258"/>
      <c r="E8" s="258"/>
      <c r="F8" s="258"/>
      <c r="G8" s="258"/>
      <c r="H8" s="259"/>
      <c r="I8" s="60"/>
    </row>
    <row r="9" spans="1:9" s="40" customFormat="1" ht="72" customHeight="1" x14ac:dyDescent="0.2">
      <c r="A9" s="260"/>
      <c r="B9" s="261"/>
      <c r="C9" s="261"/>
      <c r="D9" s="261"/>
      <c r="E9" s="261"/>
      <c r="F9" s="261"/>
      <c r="G9" s="261"/>
      <c r="H9" s="262"/>
      <c r="I9" s="60"/>
    </row>
    <row r="10" spans="1:9" s="40" customFormat="1" ht="52.5" customHeight="1" x14ac:dyDescent="0.2">
      <c r="A10" s="242" t="s">
        <v>530</v>
      </c>
      <c r="B10" s="243"/>
      <c r="C10" s="243"/>
      <c r="D10" s="243"/>
      <c r="E10" s="243"/>
      <c r="F10" s="243"/>
      <c r="G10" s="243"/>
      <c r="H10" s="243"/>
      <c r="I10" s="60"/>
    </row>
    <row r="11" spans="1:9" s="61" customFormat="1" ht="15" customHeight="1" x14ac:dyDescent="0.2">
      <c r="A11" s="244" t="s">
        <v>636</v>
      </c>
      <c r="B11" s="244"/>
      <c r="C11" s="244"/>
      <c r="D11" s="244"/>
      <c r="E11" s="244"/>
      <c r="F11" s="244"/>
      <c r="G11" s="244"/>
      <c r="H11" s="244"/>
      <c r="I11" s="60"/>
    </row>
    <row r="12" spans="1:9" s="40" customFormat="1" ht="15" customHeight="1" x14ac:dyDescent="0.2">
      <c r="A12" s="244"/>
      <c r="B12" s="244"/>
      <c r="C12" s="244"/>
      <c r="D12" s="244"/>
      <c r="E12" s="244"/>
      <c r="F12" s="244"/>
      <c r="G12" s="244"/>
      <c r="H12" s="244"/>
      <c r="I12" s="60"/>
    </row>
    <row r="13" spans="1:9" s="40" customFormat="1" ht="15" customHeight="1" x14ac:dyDescent="0.2">
      <c r="A13" s="244"/>
      <c r="B13" s="244"/>
      <c r="C13" s="244"/>
      <c r="D13" s="244"/>
      <c r="E13" s="244"/>
      <c r="F13" s="244"/>
      <c r="G13" s="244"/>
      <c r="H13" s="244"/>
      <c r="I13" s="60"/>
    </row>
    <row r="14" spans="1:9" s="40" customFormat="1" ht="15" customHeight="1" x14ac:dyDescent="0.2">
      <c r="A14" s="244"/>
      <c r="B14" s="244"/>
      <c r="C14" s="244"/>
      <c r="D14" s="244"/>
      <c r="E14" s="244"/>
      <c r="F14" s="244"/>
      <c r="G14" s="244"/>
      <c r="H14" s="244"/>
      <c r="I14" s="60"/>
    </row>
    <row r="15" spans="1:9" ht="15" customHeight="1" x14ac:dyDescent="0.2">
      <c r="A15" s="244"/>
      <c r="B15" s="244"/>
      <c r="C15" s="244"/>
      <c r="D15" s="244"/>
      <c r="E15" s="244"/>
      <c r="F15" s="244"/>
      <c r="G15" s="244"/>
      <c r="H15" s="244"/>
    </row>
    <row r="16" spans="1:9" s="60" customFormat="1" ht="15" customHeight="1" x14ac:dyDescent="0.2">
      <c r="A16" s="244"/>
      <c r="B16" s="244"/>
      <c r="C16" s="244"/>
      <c r="D16" s="244"/>
      <c r="E16" s="244"/>
      <c r="F16" s="244"/>
      <c r="G16" s="244"/>
      <c r="H16" s="244"/>
    </row>
    <row r="17" spans="1:8" s="60" customFormat="1" ht="15" customHeight="1" x14ac:dyDescent="0.2">
      <c r="A17" s="244"/>
      <c r="B17" s="244"/>
      <c r="C17" s="244"/>
      <c r="D17" s="244"/>
      <c r="E17" s="244"/>
      <c r="F17" s="244"/>
      <c r="G17" s="244"/>
      <c r="H17" s="244"/>
    </row>
    <row r="18" spans="1:8" s="60" customFormat="1" ht="15" customHeight="1" x14ac:dyDescent="0.2">
      <c r="A18" s="244"/>
      <c r="B18" s="244"/>
      <c r="C18" s="244"/>
      <c r="D18" s="244"/>
      <c r="E18" s="244"/>
      <c r="F18" s="244"/>
      <c r="G18" s="244"/>
      <c r="H18" s="244"/>
    </row>
    <row r="19" spans="1:8" s="60" customFormat="1" ht="15" customHeight="1" x14ac:dyDescent="0.2">
      <c r="A19" s="244"/>
      <c r="B19" s="244"/>
      <c r="C19" s="244"/>
      <c r="D19" s="244"/>
      <c r="E19" s="244"/>
      <c r="F19" s="244"/>
      <c r="G19" s="244"/>
      <c r="H19" s="244"/>
    </row>
    <row r="20" spans="1:8" s="60" customFormat="1" ht="15" customHeight="1" x14ac:dyDescent="0.2">
      <c r="A20" s="244"/>
      <c r="B20" s="244"/>
      <c r="C20" s="244"/>
      <c r="D20" s="244"/>
      <c r="E20" s="244"/>
      <c r="F20" s="244"/>
      <c r="G20" s="244"/>
      <c r="H20" s="244"/>
    </row>
    <row r="21" spans="1:8" s="60" customFormat="1" ht="15" customHeight="1" x14ac:dyDescent="0.2">
      <c r="A21" s="244"/>
      <c r="B21" s="244"/>
      <c r="C21" s="244"/>
      <c r="D21" s="244"/>
      <c r="E21" s="244"/>
      <c r="F21" s="244"/>
      <c r="G21" s="244"/>
      <c r="H21" s="244"/>
    </row>
    <row r="22" spans="1:8" s="60" customFormat="1" ht="15" customHeight="1" x14ac:dyDescent="0.2">
      <c r="A22" s="244"/>
      <c r="B22" s="244"/>
      <c r="C22" s="244"/>
      <c r="D22" s="244"/>
      <c r="E22" s="244"/>
      <c r="F22" s="244"/>
      <c r="G22" s="244"/>
      <c r="H22" s="244"/>
    </row>
    <row r="23" spans="1:8" s="60" customFormat="1" ht="15" customHeight="1" x14ac:dyDescent="0.2">
      <c r="A23" s="244"/>
      <c r="B23" s="244"/>
      <c r="C23" s="244"/>
      <c r="D23" s="244"/>
      <c r="E23" s="244"/>
      <c r="F23" s="244"/>
      <c r="G23" s="244"/>
      <c r="H23" s="244"/>
    </row>
    <row r="24" spans="1:8" s="60" customFormat="1" ht="15" customHeight="1" x14ac:dyDescent="0.2">
      <c r="A24" s="244"/>
      <c r="B24" s="244"/>
      <c r="C24" s="244"/>
      <c r="D24" s="244"/>
      <c r="E24" s="244"/>
      <c r="F24" s="244"/>
      <c r="G24" s="244"/>
      <c r="H24" s="244"/>
    </row>
    <row r="25" spans="1:8" s="60" customFormat="1" ht="15" customHeight="1" x14ac:dyDescent="0.2">
      <c r="A25" s="244"/>
      <c r="B25" s="244"/>
      <c r="C25" s="244"/>
      <c r="D25" s="244"/>
      <c r="E25" s="244"/>
      <c r="F25" s="244"/>
      <c r="G25" s="244"/>
      <c r="H25" s="244"/>
    </row>
    <row r="26" spans="1:8" s="60" customFormat="1" ht="15" customHeight="1" x14ac:dyDescent="0.2">
      <c r="A26" s="244"/>
      <c r="B26" s="244"/>
      <c r="C26" s="244"/>
      <c r="D26" s="244"/>
      <c r="E26" s="244"/>
      <c r="F26" s="244"/>
      <c r="G26" s="244"/>
      <c r="H26" s="244"/>
    </row>
    <row r="27" spans="1:8" s="60" customFormat="1" ht="15" customHeight="1" x14ac:dyDescent="0.2">
      <c r="A27" s="244"/>
      <c r="B27" s="244"/>
      <c r="C27" s="244"/>
      <c r="D27" s="244"/>
      <c r="E27" s="244"/>
      <c r="F27" s="244"/>
      <c r="G27" s="244"/>
      <c r="H27" s="244"/>
    </row>
    <row r="28" spans="1:8" s="60" customFormat="1" ht="15" customHeight="1" x14ac:dyDescent="0.2">
      <c r="A28" s="244"/>
      <c r="B28" s="244"/>
      <c r="C28" s="244"/>
      <c r="D28" s="244"/>
      <c r="E28" s="244"/>
      <c r="F28" s="244"/>
      <c r="G28" s="244"/>
      <c r="H28" s="244"/>
    </row>
    <row r="29" spans="1:8" s="60" customFormat="1" ht="15" customHeight="1" x14ac:dyDescent="0.2">
      <c r="A29" s="244"/>
      <c r="B29" s="244"/>
      <c r="C29" s="244"/>
      <c r="D29" s="244"/>
      <c r="E29" s="244"/>
      <c r="F29" s="244"/>
      <c r="G29" s="244"/>
      <c r="H29" s="244"/>
    </row>
    <row r="30" spans="1:8" s="60" customFormat="1" ht="15" customHeight="1" x14ac:dyDescent="0.2">
      <c r="A30" s="244"/>
      <c r="B30" s="244"/>
      <c r="C30" s="244"/>
      <c r="D30" s="244"/>
      <c r="E30" s="244"/>
      <c r="F30" s="244"/>
      <c r="G30" s="244"/>
      <c r="H30" s="244"/>
    </row>
    <row r="31" spans="1:8" s="60" customFormat="1" x14ac:dyDescent="0.2"/>
    <row r="32" spans="1:8" s="60" customFormat="1" x14ac:dyDescent="0.2"/>
    <row r="33" s="60" customFormat="1" x14ac:dyDescent="0.2"/>
    <row r="34" s="60" customFormat="1" x14ac:dyDescent="0.2"/>
    <row r="35" s="60" customFormat="1" x14ac:dyDescent="0.2"/>
    <row r="36" s="60" customFormat="1" x14ac:dyDescent="0.2"/>
    <row r="37" s="60" customFormat="1" x14ac:dyDescent="0.2"/>
    <row r="38" s="60" customFormat="1" x14ac:dyDescent="0.2"/>
    <row r="39" s="60" customFormat="1" x14ac:dyDescent="0.2"/>
    <row r="40" s="60" customFormat="1" x14ac:dyDescent="0.2"/>
    <row r="41" s="60" customFormat="1" x14ac:dyDescent="0.2"/>
    <row r="42" s="60" customFormat="1" x14ac:dyDescent="0.2"/>
    <row r="43" s="60" customFormat="1" x14ac:dyDescent="0.2"/>
    <row r="44" s="60" customFormat="1" x14ac:dyDescent="0.2"/>
    <row r="45" s="60" customFormat="1" x14ac:dyDescent="0.2"/>
    <row r="46" s="60" customFormat="1" x14ac:dyDescent="0.2"/>
    <row r="47" s="60" customFormat="1" x14ac:dyDescent="0.2"/>
    <row r="48" s="60" customFormat="1" x14ac:dyDescent="0.2"/>
    <row r="49" s="60" customFormat="1" x14ac:dyDescent="0.2"/>
    <row r="50" s="60" customFormat="1" x14ac:dyDescent="0.2"/>
    <row r="51" s="60" customFormat="1" x14ac:dyDescent="0.2"/>
    <row r="52" s="60" customFormat="1" x14ac:dyDescent="0.2"/>
    <row r="53" s="60" customFormat="1" x14ac:dyDescent="0.2"/>
    <row r="54" s="60" customFormat="1" x14ac:dyDescent="0.2"/>
    <row r="55" s="60" customFormat="1" x14ac:dyDescent="0.2"/>
    <row r="56" s="60" customFormat="1" x14ac:dyDescent="0.2"/>
    <row r="57" s="60" customFormat="1" x14ac:dyDescent="0.2"/>
    <row r="58" s="60" customFormat="1" x14ac:dyDescent="0.2"/>
    <row r="59" s="60" customFormat="1" x14ac:dyDescent="0.2"/>
    <row r="60" s="60" customFormat="1" x14ac:dyDescent="0.2"/>
    <row r="61" s="60" customFormat="1" x14ac:dyDescent="0.2"/>
    <row r="62" s="60" customFormat="1" x14ac:dyDescent="0.2"/>
    <row r="63" s="60" customFormat="1" x14ac:dyDescent="0.2"/>
    <row r="64" s="60" customFormat="1" x14ac:dyDescent="0.2"/>
    <row r="65" s="60" customFormat="1" x14ac:dyDescent="0.2"/>
    <row r="66" s="60" customFormat="1" x14ac:dyDescent="0.2"/>
    <row r="67" s="60" customFormat="1" x14ac:dyDescent="0.2"/>
    <row r="68" s="60" customFormat="1" x14ac:dyDescent="0.2"/>
    <row r="69" s="60" customFormat="1" x14ac:dyDescent="0.2"/>
    <row r="70" s="60" customFormat="1" x14ac:dyDescent="0.2"/>
    <row r="71" s="60" customFormat="1" x14ac:dyDescent="0.2"/>
    <row r="72" s="60" customFormat="1" x14ac:dyDescent="0.2"/>
    <row r="73" s="60" customFormat="1" x14ac:dyDescent="0.2"/>
    <row r="74" s="60" customFormat="1" x14ac:dyDescent="0.2"/>
    <row r="75" s="60" customFormat="1" x14ac:dyDescent="0.2"/>
    <row r="76" s="60" customFormat="1" x14ac:dyDescent="0.2"/>
    <row r="77" s="60" customFormat="1" x14ac:dyDescent="0.2"/>
    <row r="78" s="60" customFormat="1" x14ac:dyDescent="0.2"/>
    <row r="79" s="60" customFormat="1" x14ac:dyDescent="0.2"/>
    <row r="80" s="60" customFormat="1" x14ac:dyDescent="0.2"/>
    <row r="81" s="60" customFormat="1" x14ac:dyDescent="0.2"/>
    <row r="82" s="60" customFormat="1" x14ac:dyDescent="0.2"/>
    <row r="83" s="60" customFormat="1" x14ac:dyDescent="0.2"/>
    <row r="84" s="60" customFormat="1" x14ac:dyDescent="0.2"/>
    <row r="85" s="60" customFormat="1" x14ac:dyDescent="0.2"/>
    <row r="86" s="60" customFormat="1" x14ac:dyDescent="0.2"/>
    <row r="87" s="60" customFormat="1" x14ac:dyDescent="0.2"/>
    <row r="88" s="60" customFormat="1" x14ac:dyDescent="0.2"/>
    <row r="89" s="60" customFormat="1" x14ac:dyDescent="0.2"/>
    <row r="90" s="60" customFormat="1" x14ac:dyDescent="0.2"/>
    <row r="91" s="60" customFormat="1" x14ac:dyDescent="0.2"/>
    <row r="92" s="60" customFormat="1" x14ac:dyDescent="0.2"/>
    <row r="93" s="60" customFormat="1" x14ac:dyDescent="0.2"/>
    <row r="94" s="60" customFormat="1" x14ac:dyDescent="0.2"/>
    <row r="95" s="60" customFormat="1" x14ac:dyDescent="0.2"/>
    <row r="96" s="60" customFormat="1" x14ac:dyDescent="0.2"/>
    <row r="97" s="60" customFormat="1" x14ac:dyDescent="0.2"/>
    <row r="98" s="60" customFormat="1" x14ac:dyDescent="0.2"/>
    <row r="99" s="60" customFormat="1" x14ac:dyDescent="0.2"/>
    <row r="100" s="60" customFormat="1" x14ac:dyDescent="0.2"/>
    <row r="101" s="60" customFormat="1" x14ac:dyDescent="0.2"/>
    <row r="102" s="60" customFormat="1" x14ac:dyDescent="0.2"/>
    <row r="103" s="60" customFormat="1" x14ac:dyDescent="0.2"/>
    <row r="104" s="60" customFormat="1" x14ac:dyDescent="0.2"/>
    <row r="105" s="60" customFormat="1" x14ac:dyDescent="0.2"/>
    <row r="106" s="60" customFormat="1" x14ac:dyDescent="0.2"/>
    <row r="107" s="60" customFormat="1" x14ac:dyDescent="0.2"/>
    <row r="108" s="60" customFormat="1" x14ac:dyDescent="0.2"/>
    <row r="109" s="60" customFormat="1" x14ac:dyDescent="0.2"/>
    <row r="110" s="60" customFormat="1" x14ac:dyDescent="0.2"/>
    <row r="111" s="60" customFormat="1" x14ac:dyDescent="0.2"/>
    <row r="112" s="60" customFormat="1" x14ac:dyDescent="0.2"/>
    <row r="113" s="60" customFormat="1" x14ac:dyDescent="0.2"/>
    <row r="114" s="60" customFormat="1" x14ac:dyDescent="0.2"/>
    <row r="115" s="60" customFormat="1" x14ac:dyDescent="0.2"/>
    <row r="116" s="60" customFormat="1" x14ac:dyDescent="0.2"/>
    <row r="117" s="60" customFormat="1" x14ac:dyDescent="0.2"/>
    <row r="118" s="60" customFormat="1" x14ac:dyDescent="0.2"/>
    <row r="119" s="60" customFormat="1" x14ac:dyDescent="0.2"/>
    <row r="120" s="60" customFormat="1" x14ac:dyDescent="0.2"/>
    <row r="121" s="60" customFormat="1" x14ac:dyDescent="0.2"/>
    <row r="122" s="60" customFormat="1" x14ac:dyDescent="0.2"/>
    <row r="123" s="60" customFormat="1" x14ac:dyDescent="0.2"/>
    <row r="124" s="60" customFormat="1" x14ac:dyDescent="0.2"/>
    <row r="125" s="60" customFormat="1" x14ac:dyDescent="0.2"/>
    <row r="126" s="60" customFormat="1" x14ac:dyDescent="0.2"/>
    <row r="127" s="60" customFormat="1" x14ac:dyDescent="0.2"/>
    <row r="128" s="60" customFormat="1" x14ac:dyDescent="0.2"/>
    <row r="129" s="60" customFormat="1" x14ac:dyDescent="0.2"/>
    <row r="130" s="60" customFormat="1" x14ac:dyDescent="0.2"/>
    <row r="131" s="60" customFormat="1" x14ac:dyDescent="0.2"/>
    <row r="132" s="60" customFormat="1" x14ac:dyDescent="0.2"/>
    <row r="133" s="60" customFormat="1" x14ac:dyDescent="0.2"/>
    <row r="134" s="60" customFormat="1" x14ac:dyDescent="0.2"/>
    <row r="135" s="60" customFormat="1" x14ac:dyDescent="0.2"/>
    <row r="136" s="60" customFormat="1" x14ac:dyDescent="0.2"/>
    <row r="137" s="60" customFormat="1" x14ac:dyDescent="0.2"/>
    <row r="138" s="60" customFormat="1" x14ac:dyDescent="0.2"/>
    <row r="139" s="60" customFormat="1" x14ac:dyDescent="0.2"/>
    <row r="140" s="60" customFormat="1" x14ac:dyDescent="0.2"/>
    <row r="141" s="60" customFormat="1" x14ac:dyDescent="0.2"/>
    <row r="142" s="60" customFormat="1" x14ac:dyDescent="0.2"/>
    <row r="143" s="60" customFormat="1" x14ac:dyDescent="0.2"/>
    <row r="144" s="60" customFormat="1" x14ac:dyDescent="0.2"/>
    <row r="145" s="60" customFormat="1" x14ac:dyDescent="0.2"/>
    <row r="146" s="60" customFormat="1" x14ac:dyDescent="0.2"/>
    <row r="147" s="60" customFormat="1" x14ac:dyDescent="0.2"/>
    <row r="148" s="60" customFormat="1" x14ac:dyDescent="0.2"/>
    <row r="149" s="60" customFormat="1" x14ac:dyDescent="0.2"/>
    <row r="150" s="60" customFormat="1" x14ac:dyDescent="0.2"/>
    <row r="151" s="60" customFormat="1" x14ac:dyDescent="0.2"/>
    <row r="152" s="60" customFormat="1" x14ac:dyDescent="0.2"/>
    <row r="153" s="60" customFormat="1" x14ac:dyDescent="0.2"/>
    <row r="154" s="60" customFormat="1" x14ac:dyDescent="0.2"/>
    <row r="155" s="60" customFormat="1" x14ac:dyDescent="0.2"/>
    <row r="156" s="60" customFormat="1" x14ac:dyDescent="0.2"/>
    <row r="157" s="60" customFormat="1" x14ac:dyDescent="0.2"/>
    <row r="158" s="60" customFormat="1" x14ac:dyDescent="0.2"/>
    <row r="159" s="60" customFormat="1" x14ac:dyDescent="0.2"/>
    <row r="160" s="60" customFormat="1" x14ac:dyDescent="0.2"/>
    <row r="161" s="60" customFormat="1" x14ac:dyDescent="0.2"/>
  </sheetData>
  <mergeCells count="7">
    <mergeCell ref="A10:H10"/>
    <mergeCell ref="A11:H30"/>
    <mergeCell ref="B1:G1"/>
    <mergeCell ref="A2:H2"/>
    <mergeCell ref="A3:H3"/>
    <mergeCell ref="A4:H4"/>
    <mergeCell ref="A5:H9"/>
  </mergeCells>
  <phoneticPr fontId="13" type="noConversion"/>
  <hyperlinks>
    <hyperlink ref="H1" r:id="rId1"/>
  </hyperlinks>
  <printOptions horizontalCentered="1"/>
  <pageMargins left="0.36000000000000004" right="0.36000000000000004" top="0.41000000000000009" bottom="0.41000000000000009" header="0.1" footer="0.1"/>
  <pageSetup paperSize="9" scale="65" orientation="portrait" horizontalDpi="4294967292" verticalDpi="4294967292" r:id="rId2"/>
  <headerFooter alignWithMargins="0">
    <oddHeader>&amp;L© 2011 -CERAM C, DA COSTA D, LAMURE C, ROUHBAN A, FARGES G,
&amp;RAutodiagnostic - GBPIB - v2011</oddHeader>
    <oddFooter>&amp;L&amp;F&amp;R&amp;P/&amp;N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85" zoomScaleNormal="85" workbookViewId="0">
      <selection activeCell="C4" sqref="C4:F4"/>
    </sheetView>
  </sheetViews>
  <sheetFormatPr baseColWidth="10" defaultColWidth="11.42578125" defaultRowHeight="12.75" x14ac:dyDescent="0.2"/>
  <cols>
    <col min="1" max="1" width="19.28515625" customWidth="1"/>
    <col min="2" max="2" width="19.42578125" customWidth="1"/>
    <col min="3" max="3" width="20" customWidth="1"/>
    <col min="4" max="4" width="6.7109375" customWidth="1"/>
    <col min="5" max="5" width="16.28515625" customWidth="1"/>
    <col min="6" max="6" width="16" customWidth="1"/>
    <col min="7" max="7" width="14.28515625" customWidth="1"/>
    <col min="8" max="10" width="11.42578125" customWidth="1"/>
    <col min="11" max="11" width="12.140625" customWidth="1"/>
    <col min="12" max="12" width="18" customWidth="1"/>
    <col min="13" max="13" width="15.85546875" customWidth="1"/>
  </cols>
  <sheetData>
    <row r="1" spans="1:7" ht="21" customHeight="1" x14ac:dyDescent="0.2">
      <c r="A1" s="177"/>
      <c r="B1" s="178"/>
      <c r="C1" s="167" t="s">
        <v>45</v>
      </c>
      <c r="D1" s="169" t="s">
        <v>36</v>
      </c>
      <c r="E1" s="178"/>
      <c r="F1" s="178"/>
      <c r="G1" s="110"/>
    </row>
    <row r="2" spans="1:7" ht="35.1" customHeight="1" x14ac:dyDescent="0.2">
      <c r="A2" s="291" t="s">
        <v>533</v>
      </c>
      <c r="B2" s="292"/>
      <c r="C2" s="292"/>
      <c r="D2" s="292"/>
      <c r="E2" s="292"/>
      <c r="F2" s="292"/>
      <c r="G2" s="293"/>
    </row>
    <row r="3" spans="1:7" ht="18.75" customHeight="1" x14ac:dyDescent="0.2">
      <c r="A3" s="288" t="s">
        <v>29</v>
      </c>
      <c r="B3" s="289"/>
      <c r="C3" s="289"/>
      <c r="D3" s="289"/>
      <c r="E3" s="289"/>
      <c r="F3" s="289"/>
      <c r="G3" s="290"/>
    </row>
    <row r="4" spans="1:7" ht="27" customHeight="1" x14ac:dyDescent="0.2">
      <c r="A4" s="171"/>
      <c r="B4" s="172" t="s">
        <v>56</v>
      </c>
      <c r="C4" s="413" t="s">
        <v>606</v>
      </c>
      <c r="D4" s="413"/>
      <c r="E4" s="414"/>
      <c r="F4" s="414"/>
      <c r="G4" s="28" t="s">
        <v>34</v>
      </c>
    </row>
    <row r="5" spans="1:7" ht="27" customHeight="1" x14ac:dyDescent="0.2">
      <c r="A5" s="173"/>
      <c r="B5" s="174" t="s">
        <v>8</v>
      </c>
      <c r="C5" s="415" t="s">
        <v>606</v>
      </c>
      <c r="D5" s="415"/>
      <c r="E5" s="415"/>
      <c r="F5" s="415"/>
      <c r="G5" s="18"/>
    </row>
    <row r="6" spans="1:7" ht="27" customHeight="1" x14ac:dyDescent="0.2">
      <c r="A6" s="175"/>
      <c r="B6" s="176" t="s">
        <v>534</v>
      </c>
      <c r="C6" s="416" t="s">
        <v>606</v>
      </c>
      <c r="D6" s="416"/>
      <c r="E6" s="417"/>
      <c r="F6" s="417"/>
      <c r="G6" s="19"/>
    </row>
    <row r="7" spans="1:7" s="9" customFormat="1" ht="20.100000000000001" customHeight="1" x14ac:dyDescent="0.2">
      <c r="A7" s="156" t="s">
        <v>47</v>
      </c>
      <c r="B7" s="153"/>
      <c r="C7" s="152" t="s">
        <v>634</v>
      </c>
      <c r="D7" s="154"/>
      <c r="E7" s="154"/>
      <c r="F7" s="154"/>
      <c r="G7" s="155"/>
    </row>
    <row r="8" spans="1:7" s="9" customFormat="1" ht="29.1" customHeight="1" x14ac:dyDescent="0.2">
      <c r="A8" s="33" t="s">
        <v>0</v>
      </c>
      <c r="B8" s="34"/>
      <c r="C8" s="145"/>
      <c r="D8" s="146"/>
      <c r="E8" s="146"/>
      <c r="F8" s="272" t="s">
        <v>598</v>
      </c>
      <c r="G8" s="273"/>
    </row>
    <row r="9" spans="1:7" s="9" customFormat="1" ht="29.1" customHeight="1" x14ac:dyDescent="0.2">
      <c r="A9" s="33" t="s">
        <v>1</v>
      </c>
      <c r="B9" s="34"/>
      <c r="C9" s="147" t="s">
        <v>54</v>
      </c>
      <c r="D9" s="148"/>
      <c r="E9" s="148"/>
      <c r="F9" s="149" t="s">
        <v>22</v>
      </c>
      <c r="G9" s="149" t="s">
        <v>599</v>
      </c>
    </row>
    <row r="10" spans="1:7" s="9" customFormat="1" ht="45" customHeight="1" x14ac:dyDescent="0.2">
      <c r="A10" s="33" t="s">
        <v>2</v>
      </c>
      <c r="B10" s="34"/>
      <c r="C10" s="274" t="s">
        <v>600</v>
      </c>
      <c r="D10" s="274"/>
      <c r="E10" s="274"/>
      <c r="F10" s="150" t="s">
        <v>590</v>
      </c>
      <c r="G10" s="151">
        <v>0</v>
      </c>
    </row>
    <row r="11" spans="1:7" s="9" customFormat="1" ht="45" customHeight="1" x14ac:dyDescent="0.2">
      <c r="A11" s="33" t="s">
        <v>3</v>
      </c>
      <c r="B11" s="34"/>
      <c r="C11" s="274" t="s">
        <v>601</v>
      </c>
      <c r="D11" s="274"/>
      <c r="E11" s="274"/>
      <c r="F11" s="150" t="s">
        <v>589</v>
      </c>
      <c r="G11" s="151">
        <v>0.2</v>
      </c>
    </row>
    <row r="12" spans="1:7" s="9" customFormat="1" ht="45" customHeight="1" x14ac:dyDescent="0.2">
      <c r="A12" s="33" t="s">
        <v>4</v>
      </c>
      <c r="B12" s="34"/>
      <c r="C12" s="274" t="s">
        <v>605</v>
      </c>
      <c r="D12" s="274"/>
      <c r="E12" s="274"/>
      <c r="F12" s="150" t="s">
        <v>591</v>
      </c>
      <c r="G12" s="151">
        <v>0.4</v>
      </c>
    </row>
    <row r="13" spans="1:7" s="9" customFormat="1" ht="45" customHeight="1" x14ac:dyDescent="0.2">
      <c r="A13" s="33" t="s">
        <v>5</v>
      </c>
      <c r="B13" s="34"/>
      <c r="C13" s="274" t="s">
        <v>602</v>
      </c>
      <c r="D13" s="274"/>
      <c r="E13" s="274"/>
      <c r="F13" s="150" t="s">
        <v>592</v>
      </c>
      <c r="G13" s="151">
        <v>0.6</v>
      </c>
    </row>
    <row r="14" spans="1:7" s="9" customFormat="1" ht="45" customHeight="1" x14ac:dyDescent="0.2">
      <c r="A14" s="33" t="s">
        <v>6</v>
      </c>
      <c r="B14" s="34"/>
      <c r="C14" s="274" t="s">
        <v>603</v>
      </c>
      <c r="D14" s="274"/>
      <c r="E14" s="274"/>
      <c r="F14" s="150" t="s">
        <v>593</v>
      </c>
      <c r="G14" s="151">
        <v>0.8</v>
      </c>
    </row>
    <row r="15" spans="1:7" s="9" customFormat="1" ht="45" customHeight="1" x14ac:dyDescent="0.2">
      <c r="A15" s="275" t="s">
        <v>7</v>
      </c>
      <c r="B15" s="276"/>
      <c r="C15" s="274" t="s">
        <v>604</v>
      </c>
      <c r="D15" s="274"/>
      <c r="E15" s="274"/>
      <c r="F15" s="150" t="s">
        <v>594</v>
      </c>
      <c r="G15" s="151">
        <v>1</v>
      </c>
    </row>
    <row r="16" spans="1:7" x14ac:dyDescent="0.2">
      <c r="A16" s="279" t="s">
        <v>637</v>
      </c>
      <c r="B16" s="280"/>
      <c r="C16" s="280"/>
      <c r="D16" s="280"/>
      <c r="E16" s="280"/>
      <c r="F16" s="280"/>
      <c r="G16" s="281"/>
    </row>
    <row r="17" spans="1:9" s="9" customFormat="1" ht="15.95" customHeight="1" x14ac:dyDescent="0.2">
      <c r="A17" s="282"/>
      <c r="B17" s="283"/>
      <c r="C17" s="283"/>
      <c r="D17" s="283"/>
      <c r="E17" s="283"/>
      <c r="F17" s="283"/>
      <c r="G17" s="284"/>
    </row>
    <row r="18" spans="1:9" s="30" customFormat="1" ht="15.95" customHeight="1" x14ac:dyDescent="0.2">
      <c r="A18" s="282"/>
      <c r="B18" s="283"/>
      <c r="C18" s="283"/>
      <c r="D18" s="283"/>
      <c r="E18" s="283"/>
      <c r="F18" s="283"/>
      <c r="G18" s="284"/>
    </row>
    <row r="19" spans="1:9" s="9" customFormat="1" ht="15.95" customHeight="1" x14ac:dyDescent="0.2">
      <c r="A19" s="282"/>
      <c r="B19" s="283"/>
      <c r="C19" s="283"/>
      <c r="D19" s="283"/>
      <c r="E19" s="283"/>
      <c r="F19" s="283"/>
      <c r="G19" s="284"/>
    </row>
    <row r="20" spans="1:9" s="9" customFormat="1" ht="15.95" customHeight="1" x14ac:dyDescent="0.2">
      <c r="A20" s="282"/>
      <c r="B20" s="283"/>
      <c r="C20" s="283"/>
      <c r="D20" s="283"/>
      <c r="E20" s="283"/>
      <c r="F20" s="283"/>
      <c r="G20" s="284"/>
    </row>
    <row r="21" spans="1:9" s="9" customFormat="1" ht="15.95" customHeight="1" x14ac:dyDescent="0.2">
      <c r="A21" s="282"/>
      <c r="B21" s="283"/>
      <c r="C21" s="283"/>
      <c r="D21" s="283"/>
      <c r="E21" s="283"/>
      <c r="F21" s="283"/>
      <c r="G21" s="284"/>
      <c r="I21" s="2"/>
    </row>
    <row r="22" spans="1:9" s="9" customFormat="1" ht="15.95" customHeight="1" x14ac:dyDescent="0.2">
      <c r="A22" s="282"/>
      <c r="B22" s="283"/>
      <c r="C22" s="283"/>
      <c r="D22" s="283"/>
      <c r="E22" s="283"/>
      <c r="F22" s="283"/>
      <c r="G22" s="284"/>
    </row>
    <row r="23" spans="1:9" ht="15.95" customHeight="1" x14ac:dyDescent="0.2">
      <c r="A23" s="282"/>
      <c r="B23" s="283"/>
      <c r="C23" s="283"/>
      <c r="D23" s="283"/>
      <c r="E23" s="283"/>
      <c r="F23" s="283"/>
      <c r="G23" s="284"/>
    </row>
    <row r="24" spans="1:9" ht="15.95" customHeight="1" x14ac:dyDescent="0.2">
      <c r="A24" s="285"/>
      <c r="B24" s="286"/>
      <c r="C24" s="286"/>
      <c r="D24" s="286"/>
      <c r="E24" s="286"/>
      <c r="F24" s="286"/>
      <c r="G24" s="287"/>
    </row>
    <row r="25" spans="1:9" s="9" customFormat="1" ht="15.95" customHeight="1" x14ac:dyDescent="0.2">
      <c r="A25" s="240" t="s">
        <v>28</v>
      </c>
      <c r="B25" s="239"/>
      <c r="C25" s="239"/>
      <c r="D25" s="239"/>
      <c r="E25" s="239"/>
      <c r="F25" s="239"/>
      <c r="G25" s="241"/>
    </row>
    <row r="26" spans="1:9" ht="15.95" customHeight="1" x14ac:dyDescent="0.2">
      <c r="A26" s="266" t="s">
        <v>607</v>
      </c>
      <c r="B26" s="267"/>
      <c r="C26" s="267"/>
      <c r="D26" s="267"/>
      <c r="E26" s="267"/>
      <c r="F26" s="267"/>
      <c r="G26" s="268"/>
    </row>
    <row r="27" spans="1:9" ht="15.95" customHeight="1" x14ac:dyDescent="0.2">
      <c r="A27" s="101"/>
      <c r="B27" s="277" t="s">
        <v>608</v>
      </c>
      <c r="C27" s="277"/>
      <c r="D27" s="277"/>
      <c r="E27" s="277"/>
      <c r="F27" s="277"/>
      <c r="G27" s="278"/>
    </row>
    <row r="28" spans="1:9" ht="15.95" customHeight="1" x14ac:dyDescent="0.2">
      <c r="A28" s="101"/>
      <c r="B28" s="102" t="s">
        <v>609</v>
      </c>
      <c r="C28" s="103"/>
      <c r="D28" s="103"/>
      <c r="E28" s="103"/>
      <c r="F28" s="103"/>
      <c r="G28" s="104"/>
    </row>
    <row r="29" spans="1:9" ht="15.95" customHeight="1" x14ac:dyDescent="0.2">
      <c r="A29" s="101"/>
      <c r="B29" s="102" t="s">
        <v>610</v>
      </c>
      <c r="C29" s="103"/>
      <c r="D29" s="103"/>
      <c r="E29" s="103"/>
      <c r="F29" s="103"/>
      <c r="G29" s="104"/>
    </row>
    <row r="30" spans="1:9" ht="15.95" customHeight="1" x14ac:dyDescent="0.2">
      <c r="A30" s="263" t="s">
        <v>611</v>
      </c>
      <c r="B30" s="264"/>
      <c r="C30" s="264"/>
      <c r="D30" s="264"/>
      <c r="E30" s="264"/>
      <c r="F30" s="264"/>
      <c r="G30" s="265"/>
    </row>
    <row r="31" spans="1:9" ht="15.95" customHeight="1" x14ac:dyDescent="0.2">
      <c r="A31" s="105"/>
      <c r="B31" s="102" t="s">
        <v>612</v>
      </c>
      <c r="C31" s="103"/>
      <c r="D31" s="103"/>
      <c r="E31" s="103"/>
      <c r="F31" s="103"/>
      <c r="G31" s="104"/>
    </row>
    <row r="32" spans="1:9" ht="15.95" customHeight="1" x14ac:dyDescent="0.2">
      <c r="A32" s="101"/>
      <c r="B32" s="102" t="s">
        <v>613</v>
      </c>
      <c r="C32" s="103"/>
      <c r="D32" s="103"/>
      <c r="E32" s="103"/>
      <c r="F32" s="103"/>
      <c r="G32" s="104"/>
    </row>
    <row r="33" spans="1:7" ht="15.95" customHeight="1" x14ac:dyDescent="0.2">
      <c r="A33" s="101"/>
      <c r="B33" s="102" t="s">
        <v>614</v>
      </c>
      <c r="C33" s="103"/>
      <c r="D33" s="103"/>
      <c r="E33" s="103"/>
      <c r="F33" s="103"/>
      <c r="G33" s="104"/>
    </row>
    <row r="34" spans="1:7" ht="15.95" customHeight="1" x14ac:dyDescent="0.2">
      <c r="A34" s="266" t="s">
        <v>615</v>
      </c>
      <c r="B34" s="267"/>
      <c r="C34" s="267"/>
      <c r="D34" s="267"/>
      <c r="E34" s="267"/>
      <c r="F34" s="267"/>
      <c r="G34" s="268"/>
    </row>
    <row r="35" spans="1:7" ht="15.95" customHeight="1" x14ac:dyDescent="0.2">
      <c r="A35" s="106"/>
      <c r="B35" s="107" t="s">
        <v>616</v>
      </c>
      <c r="C35" s="103"/>
      <c r="D35" s="103"/>
      <c r="E35" s="103"/>
      <c r="F35" s="103"/>
      <c r="G35" s="104"/>
    </row>
    <row r="36" spans="1:7" ht="15.95" customHeight="1" x14ac:dyDescent="0.2">
      <c r="A36" s="108"/>
      <c r="B36" s="102" t="s">
        <v>617</v>
      </c>
      <c r="C36" s="103"/>
      <c r="D36" s="103"/>
      <c r="E36" s="103"/>
      <c r="F36" s="103"/>
      <c r="G36" s="104"/>
    </row>
    <row r="37" spans="1:7" ht="15.95" customHeight="1" x14ac:dyDescent="0.2">
      <c r="A37" s="108"/>
      <c r="B37" s="102" t="s">
        <v>618</v>
      </c>
      <c r="C37" s="103"/>
      <c r="D37" s="103"/>
      <c r="E37" s="103"/>
      <c r="F37" s="103"/>
      <c r="G37" s="104"/>
    </row>
    <row r="38" spans="1:7" ht="18" customHeight="1" x14ac:dyDescent="0.2">
      <c r="A38" s="182"/>
      <c r="B38" s="179"/>
      <c r="C38" s="180"/>
      <c r="D38" s="180" t="s">
        <v>44</v>
      </c>
      <c r="E38" s="179"/>
      <c r="F38" s="179"/>
      <c r="G38" s="181"/>
    </row>
    <row r="39" spans="1:7" ht="18" customHeight="1" x14ac:dyDescent="0.2">
      <c r="A39" s="269" t="s">
        <v>531</v>
      </c>
      <c r="B39" s="270"/>
      <c r="C39" s="270"/>
      <c r="D39" s="270"/>
      <c r="E39" s="270"/>
      <c r="F39" s="270"/>
      <c r="G39" s="271"/>
    </row>
    <row r="40" spans="1:7" ht="24.75" customHeight="1" x14ac:dyDescent="0.2"/>
  </sheetData>
  <mergeCells count="19">
    <mergeCell ref="A3:G3"/>
    <mergeCell ref="A2:G2"/>
    <mergeCell ref="C4:F4"/>
    <mergeCell ref="C5:F5"/>
    <mergeCell ref="C6:F6"/>
    <mergeCell ref="A30:G30"/>
    <mergeCell ref="A34:G34"/>
    <mergeCell ref="A39:G39"/>
    <mergeCell ref="F8:G8"/>
    <mergeCell ref="C10:E10"/>
    <mergeCell ref="C11:E11"/>
    <mergeCell ref="C12:E12"/>
    <mergeCell ref="C13:E13"/>
    <mergeCell ref="A15:B15"/>
    <mergeCell ref="C14:E14"/>
    <mergeCell ref="C15:E15"/>
    <mergeCell ref="B27:G27"/>
    <mergeCell ref="A26:G26"/>
    <mergeCell ref="A16:G24"/>
  </mergeCells>
  <phoneticPr fontId="13" type="noConversion"/>
  <printOptions horizontalCentered="1"/>
  <pageMargins left="0.36000000000000004" right="0.36000000000000004" top="0.41000000000000009" bottom="0.41000000000000009" header="0.1" footer="0.1"/>
  <pageSetup paperSize="9" scale="80" orientation="portrait" horizontalDpi="4294967292" verticalDpi="4294967292" r:id="rId1"/>
  <headerFooter alignWithMargins="0">
    <oddHeader>&amp;L© 2011 -CERAM C, DA COSTA D, LAMURE C, ROUHBAN A, FARGES G,
&amp;RAutodiagnostic - GBPIB - v2011</oddHeader>
    <oddFooter>&amp;L&amp;F
&amp;R&amp;P/&amp;N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78"/>
  <sheetViews>
    <sheetView zoomScale="55" zoomScaleNormal="55" zoomScalePageLayoutView="70" workbookViewId="0">
      <selection activeCell="D11" sqref="D11:E11"/>
    </sheetView>
  </sheetViews>
  <sheetFormatPr baseColWidth="10" defaultColWidth="10.85546875" defaultRowHeight="33" customHeight="1" outlineLevelCol="1" x14ac:dyDescent="0.2"/>
  <cols>
    <col min="1" max="1" width="13" style="2" customWidth="1"/>
    <col min="2" max="2" width="97.28515625" style="10" customWidth="1"/>
    <col min="3" max="3" width="20.42578125" style="10" customWidth="1"/>
    <col min="4" max="4" width="20.7109375" style="10" customWidth="1"/>
    <col min="5" max="5" width="37.28515625" style="9" customWidth="1"/>
    <col min="6" max="6" width="28.7109375" style="9" customWidth="1"/>
    <col min="7" max="7" width="7" customWidth="1"/>
    <col min="8" max="8" width="10.85546875" style="9" hidden="1" customWidth="1" outlineLevel="1"/>
    <col min="9" max="9" width="19.85546875" style="9" hidden="1" customWidth="1" outlineLevel="1"/>
    <col min="10" max="10" width="14.42578125" style="9" hidden="1" customWidth="1" outlineLevel="1"/>
    <col min="11" max="11" width="10.85546875" style="9" hidden="1" customWidth="1" outlineLevel="1"/>
    <col min="12" max="12" width="18.28515625" style="9" hidden="1" customWidth="1" outlineLevel="1"/>
    <col min="13" max="13" width="13.7109375" style="9" hidden="1" customWidth="1" outlineLevel="1"/>
    <col min="14" max="14" width="14.42578125" style="9" hidden="1" customWidth="1" outlineLevel="1"/>
    <col min="15" max="15" width="54" style="9" customWidth="1" collapsed="1"/>
    <col min="16" max="16" width="21.28515625" style="9" hidden="1" customWidth="1" outlineLevel="1"/>
    <col min="17" max="17" width="24.85546875" style="9" hidden="1" customWidth="1" outlineLevel="1"/>
    <col min="18" max="18" width="10.85546875" style="9" collapsed="1"/>
    <col min="19" max="16384" width="10.85546875" style="9"/>
  </cols>
  <sheetData>
    <row r="1" spans="1:17" ht="23.1" customHeight="1" x14ac:dyDescent="0.2">
      <c r="A1" s="168"/>
      <c r="B1" s="167" t="str">
        <f>'2) Paramétrage Outil'!C1</f>
        <v>Autodiagnostic :</v>
      </c>
      <c r="C1" s="169" t="s">
        <v>35</v>
      </c>
      <c r="D1" s="170"/>
      <c r="E1" s="170"/>
      <c r="F1" s="110"/>
    </row>
    <row r="2" spans="1:17" s="14" customFormat="1" ht="33" customHeight="1" x14ac:dyDescent="0.2">
      <c r="A2" s="311" t="str">
        <f>'2) Paramétrage Outil'!A2:G2</f>
        <v>Grille d'autodiagnostic du Guide des Bonnes Pratiques d'Ingénierie Biomédicale v2011</v>
      </c>
      <c r="B2" s="312"/>
      <c r="C2" s="312"/>
      <c r="D2" s="312"/>
      <c r="E2" s="312"/>
      <c r="F2" s="313"/>
      <c r="G2"/>
    </row>
    <row r="3" spans="1:17" s="14" customFormat="1" ht="27" customHeight="1" x14ac:dyDescent="0.2">
      <c r="A3" s="314" t="str">
        <f>'2) Paramétrage Outil'!A3:G3</f>
        <v>Avertissement : toute zone blanche peut être remplie ou modifiée. Les données peuvent ensuite être utilisées dans d'autres onglets</v>
      </c>
      <c r="B3" s="315"/>
      <c r="C3" s="315"/>
      <c r="D3" s="315"/>
      <c r="E3" s="315"/>
      <c r="F3" s="316"/>
      <c r="G3"/>
      <c r="H3"/>
      <c r="I3" s="49"/>
      <c r="J3" s="50"/>
      <c r="K3" s="50"/>
      <c r="L3" s="51" t="s">
        <v>24</v>
      </c>
      <c r="M3" s="50"/>
      <c r="N3" s="50"/>
      <c r="O3" s="52"/>
      <c r="P3" s="302" t="s">
        <v>20</v>
      </c>
      <c r="Q3" s="120" t="s">
        <v>21</v>
      </c>
    </row>
    <row r="4" spans="1:17" s="14" customFormat="1" ht="36" customHeight="1" x14ac:dyDescent="0.2">
      <c r="A4" s="171"/>
      <c r="B4" s="172" t="str">
        <f>'2) Paramétrage Outil'!B4</f>
        <v xml:space="preserve">Etablissement :  </v>
      </c>
      <c r="C4" s="317" t="str">
        <f>'2) Paramétrage Outil'!C4:F4</f>
        <v>…</v>
      </c>
      <c r="D4" s="318"/>
      <c r="E4" s="318"/>
      <c r="F4" s="28" t="s">
        <v>34</v>
      </c>
      <c r="G4"/>
      <c r="H4" s="6"/>
      <c r="I4" s="294" t="s">
        <v>595</v>
      </c>
      <c r="J4" s="295"/>
      <c r="K4" s="295"/>
      <c r="L4" s="295"/>
      <c r="M4" s="295"/>
      <c r="N4" s="295"/>
      <c r="O4" s="296"/>
      <c r="P4" s="303"/>
      <c r="Q4" s="84" t="s">
        <v>46</v>
      </c>
    </row>
    <row r="5" spans="1:17" s="14" customFormat="1" ht="34.5" customHeight="1" x14ac:dyDescent="0.2">
      <c r="A5" s="173"/>
      <c r="B5" s="174" t="str">
        <f>'2) Paramétrage Outil'!B5</f>
        <v>Date :  </v>
      </c>
      <c r="C5" s="319" t="str">
        <f>'2) Paramétrage Outil'!C5:F5</f>
        <v>…</v>
      </c>
      <c r="D5" s="320"/>
      <c r="E5" s="320"/>
      <c r="F5" s="18"/>
      <c r="G5"/>
      <c r="H5" s="297" t="s">
        <v>37</v>
      </c>
      <c r="I5" s="44"/>
      <c r="J5" s="45"/>
      <c r="K5" s="45"/>
      <c r="L5" s="43" t="s">
        <v>38</v>
      </c>
      <c r="M5" s="45"/>
      <c r="N5" s="45"/>
      <c r="O5" s="46"/>
      <c r="P5" s="17" t="s">
        <v>18</v>
      </c>
      <c r="Q5" s="212" t="s">
        <v>32</v>
      </c>
    </row>
    <row r="6" spans="1:17" s="14" customFormat="1" ht="26.1" customHeight="1" x14ac:dyDescent="0.25">
      <c r="A6" s="175"/>
      <c r="B6" s="176" t="str">
        <f>'2) Paramétrage Outil'!B6</f>
        <v>Nom et Fonction du signataire :</v>
      </c>
      <c r="C6" s="321" t="str">
        <f>'2) Paramétrage Outil'!C6:F6</f>
        <v>…</v>
      </c>
      <c r="D6" s="322"/>
      <c r="E6" s="322"/>
      <c r="F6" s="19"/>
      <c r="G6"/>
      <c r="H6" s="298"/>
      <c r="I6" s="208">
        <f>'2) Paramétrage Outil'!G10</f>
        <v>0</v>
      </c>
      <c r="J6" s="208">
        <f>'2) Paramétrage Outil'!G11</f>
        <v>0.2</v>
      </c>
      <c r="K6" s="208">
        <f>'2) Paramétrage Outil'!G12</f>
        <v>0.4</v>
      </c>
      <c r="L6" s="209">
        <f>'2) Paramétrage Outil'!G13</f>
        <v>0.6</v>
      </c>
      <c r="M6" s="208">
        <f>'2) Paramétrage Outil'!G14</f>
        <v>0.8</v>
      </c>
      <c r="N6" s="208">
        <f>'2) Paramétrage Outil'!G15</f>
        <v>1</v>
      </c>
      <c r="O6" s="300" t="s">
        <v>39</v>
      </c>
      <c r="P6" s="304" t="s">
        <v>19</v>
      </c>
      <c r="Q6" s="213" t="s">
        <v>10</v>
      </c>
    </row>
    <row r="7" spans="1:17" s="14" customFormat="1" ht="39" customHeight="1" x14ac:dyDescent="0.2">
      <c r="A7" s="65" t="s">
        <v>51</v>
      </c>
      <c r="B7" s="66"/>
      <c r="C7" s="66"/>
      <c r="D7" s="66"/>
      <c r="E7" s="66"/>
      <c r="F7" s="67"/>
      <c r="G7"/>
      <c r="H7" s="299"/>
      <c r="I7" s="210" t="str">
        <f>'2) Paramétrage Outil'!F10</f>
        <v>Absent</v>
      </c>
      <c r="J7" s="210" t="str">
        <f>'2) Paramétrage Outil'!F11</f>
        <v>Aleatoire</v>
      </c>
      <c r="K7" s="210" t="str">
        <f>'2) Paramétrage Outil'!F12</f>
        <v>Defini</v>
      </c>
      <c r="L7" s="210" t="str">
        <f>'2) Paramétrage Outil'!F13</f>
        <v>Maitrisé</v>
      </c>
      <c r="M7" s="210" t="str">
        <f>'2) Paramétrage Outil'!F14</f>
        <v>Optimisé</v>
      </c>
      <c r="N7" s="210" t="str">
        <f>'2) Paramétrage Outil'!F15</f>
        <v>Mature</v>
      </c>
      <c r="O7" s="301"/>
      <c r="P7" s="305"/>
      <c r="Q7" s="214" t="s">
        <v>528</v>
      </c>
    </row>
    <row r="8" spans="1:17" s="78" customFormat="1" ht="41.25" customHeight="1" x14ac:dyDescent="0.2">
      <c r="A8" s="325" t="s">
        <v>59</v>
      </c>
      <c r="B8" s="326"/>
      <c r="C8" s="326"/>
      <c r="D8" s="326"/>
      <c r="E8" s="326"/>
      <c r="F8" s="327"/>
      <c r="G8" s="76"/>
      <c r="P8" s="77" t="s">
        <v>9</v>
      </c>
      <c r="Q8" s="215"/>
    </row>
    <row r="9" spans="1:17" s="14" customFormat="1" ht="33" customHeight="1" x14ac:dyDescent="0.2">
      <c r="A9" s="323" t="s">
        <v>58</v>
      </c>
      <c r="B9" s="324"/>
      <c r="C9" s="324"/>
      <c r="D9" s="324"/>
      <c r="E9" s="324"/>
      <c r="F9" s="324"/>
      <c r="G9"/>
    </row>
    <row r="10" spans="1:17" s="14" customFormat="1" ht="27" customHeight="1" x14ac:dyDescent="0.2">
      <c r="A10" s="328" t="s">
        <v>57</v>
      </c>
      <c r="B10" s="328"/>
      <c r="C10" s="328"/>
      <c r="D10" s="217" t="s">
        <v>627</v>
      </c>
      <c r="E10" s="218" t="s">
        <v>628</v>
      </c>
      <c r="F10" s="219"/>
      <c r="G10"/>
      <c r="P10" s="121">
        <f>P11+P15+P19+P23</f>
        <v>1</v>
      </c>
      <c r="Q10" s="122">
        <f>Q11+Q15+Q19+Q23</f>
        <v>0</v>
      </c>
    </row>
    <row r="11" spans="1:17" s="14" customFormat="1" ht="45" customHeight="1" x14ac:dyDescent="0.2">
      <c r="A11" s="216" t="s">
        <v>632</v>
      </c>
      <c r="B11" s="216" t="s">
        <v>88</v>
      </c>
      <c r="C11" s="144"/>
      <c r="D11" s="308" t="s">
        <v>11</v>
      </c>
      <c r="E11" s="308"/>
      <c r="F11" s="64" t="s">
        <v>53</v>
      </c>
      <c r="G11"/>
      <c r="H11" s="47">
        <v>0</v>
      </c>
      <c r="I11" s="211" t="str">
        <f>IF(H11=1,$I$6,"")</f>
        <v/>
      </c>
      <c r="J11" s="211" t="str">
        <f>IF(H11=2,$J$6,"")</f>
        <v/>
      </c>
      <c r="K11" s="211" t="str">
        <f>IF(H11=3,$K$6,"")</f>
        <v/>
      </c>
      <c r="L11" s="211" t="str">
        <f>IF(H11=4,$L$6,"")</f>
        <v/>
      </c>
      <c r="M11" s="211" t="str">
        <f>IF(H11=5,$M$6,"")</f>
        <v/>
      </c>
      <c r="N11" s="211" t="str">
        <f>IF(H11=6,$N$6,"")</f>
        <v/>
      </c>
      <c r="O11" s="48">
        <f>SUM(I11:N11)</f>
        <v>0</v>
      </c>
      <c r="P11" s="120">
        <f>1/4</f>
        <v>0.25</v>
      </c>
      <c r="Q11" s="119">
        <f>O11*P11</f>
        <v>0</v>
      </c>
    </row>
    <row r="12" spans="1:17" s="14" customFormat="1" ht="90.75" customHeight="1" x14ac:dyDescent="0.2">
      <c r="A12" s="203" t="s">
        <v>60</v>
      </c>
      <c r="B12" s="204" t="s">
        <v>335</v>
      </c>
      <c r="C12" s="29"/>
      <c r="D12" s="329"/>
      <c r="E12" s="330"/>
      <c r="F12" s="27"/>
      <c r="G12"/>
      <c r="I12" s="92"/>
    </row>
    <row r="13" spans="1:17" s="14" customFormat="1" ht="44.25" customHeight="1" x14ac:dyDescent="0.2">
      <c r="A13" s="203" t="s">
        <v>63</v>
      </c>
      <c r="B13" s="205" t="s">
        <v>337</v>
      </c>
      <c r="C13" s="29"/>
      <c r="D13" s="306"/>
      <c r="E13" s="307"/>
      <c r="F13" s="27"/>
      <c r="G13"/>
    </row>
    <row r="14" spans="1:17" s="14" customFormat="1" ht="30" customHeight="1" x14ac:dyDescent="0.2">
      <c r="A14" s="203" t="s">
        <v>64</v>
      </c>
      <c r="B14" s="204" t="s">
        <v>334</v>
      </c>
      <c r="C14" s="29"/>
      <c r="D14" s="306"/>
      <c r="E14" s="307"/>
      <c r="F14" s="27"/>
      <c r="G14"/>
    </row>
    <row r="15" spans="1:17" s="14" customFormat="1" ht="48" customHeight="1" x14ac:dyDescent="0.2">
      <c r="A15" s="216" t="s">
        <v>631</v>
      </c>
      <c r="B15" s="216" t="s">
        <v>89</v>
      </c>
      <c r="C15" s="144"/>
      <c r="D15" s="308" t="s">
        <v>11</v>
      </c>
      <c r="E15" s="308"/>
      <c r="F15" s="64" t="s">
        <v>53</v>
      </c>
      <c r="G15"/>
      <c r="H15" s="47">
        <v>0</v>
      </c>
      <c r="I15" s="211" t="str">
        <f>IF(H15=1,$I$6,"")</f>
        <v/>
      </c>
      <c r="J15" s="211" t="str">
        <f>IF(H15=2,$J$6,"")</f>
        <v/>
      </c>
      <c r="K15" s="211" t="str">
        <f>IF(H15=3,$K$6,"")</f>
        <v/>
      </c>
      <c r="L15" s="211" t="str">
        <f>IF(H15=4,$L$6,"")</f>
        <v/>
      </c>
      <c r="M15" s="211" t="str">
        <f>IF(H15=5,$M$6,"")</f>
        <v/>
      </c>
      <c r="N15" s="211" t="str">
        <f>IF(H15=6,$N$6,"")</f>
        <v/>
      </c>
      <c r="O15" s="48">
        <f>SUM(I15:N15)</f>
        <v>0</v>
      </c>
      <c r="P15" s="120">
        <f>1/4</f>
        <v>0.25</v>
      </c>
      <c r="Q15" s="119">
        <f>O15*P15</f>
        <v>0</v>
      </c>
    </row>
    <row r="16" spans="1:17" s="14" customFormat="1" ht="61.5" customHeight="1" x14ac:dyDescent="0.2">
      <c r="A16" s="203" t="s">
        <v>62</v>
      </c>
      <c r="B16" s="206" t="s">
        <v>61</v>
      </c>
      <c r="C16" s="29"/>
      <c r="D16" s="306"/>
      <c r="E16" s="307"/>
      <c r="F16" s="27"/>
      <c r="G16"/>
    </row>
    <row r="17" spans="1:17" s="14" customFormat="1" ht="35.25" customHeight="1" x14ac:dyDescent="0.2">
      <c r="A17" s="203" t="s">
        <v>65</v>
      </c>
      <c r="B17" s="206" t="s">
        <v>67</v>
      </c>
      <c r="C17" s="29"/>
      <c r="D17" s="306"/>
      <c r="E17" s="307"/>
      <c r="F17" s="27"/>
      <c r="G17"/>
    </row>
    <row r="18" spans="1:17" s="14" customFormat="1" ht="35.25" customHeight="1" x14ac:dyDescent="0.2">
      <c r="A18" s="203" t="s">
        <v>66</v>
      </c>
      <c r="B18" s="206" t="s">
        <v>68</v>
      </c>
      <c r="C18" s="29"/>
      <c r="D18" s="306"/>
      <c r="E18" s="307"/>
      <c r="F18" s="27"/>
      <c r="G18"/>
    </row>
    <row r="19" spans="1:17" s="14" customFormat="1" ht="48" customHeight="1" x14ac:dyDescent="0.2">
      <c r="A19" s="216" t="s">
        <v>630</v>
      </c>
      <c r="B19" s="216" t="s">
        <v>587</v>
      </c>
      <c r="C19" s="144"/>
      <c r="D19" s="308" t="s">
        <v>11</v>
      </c>
      <c r="E19" s="308"/>
      <c r="F19" s="64" t="s">
        <v>53</v>
      </c>
      <c r="G19"/>
      <c r="H19" s="47">
        <v>0</v>
      </c>
      <c r="I19" s="211" t="str">
        <f>IF(H19=1,$I$6,"")</f>
        <v/>
      </c>
      <c r="J19" s="211" t="str">
        <f>IF(H19=2,$J$6,"")</f>
        <v/>
      </c>
      <c r="K19" s="211" t="str">
        <f>IF(H19=3,$K$6,"")</f>
        <v/>
      </c>
      <c r="L19" s="211" t="str">
        <f>IF(H19=4,$L$6,"")</f>
        <v/>
      </c>
      <c r="M19" s="211" t="str">
        <f>IF(H19=5,$M$6,"")</f>
        <v/>
      </c>
      <c r="N19" s="211" t="str">
        <f>IF(H19=6,$N$6,"")</f>
        <v/>
      </c>
      <c r="O19" s="48">
        <f>SUM(I19:N19)</f>
        <v>0</v>
      </c>
      <c r="P19" s="120">
        <f>1/4</f>
        <v>0.25</v>
      </c>
      <c r="Q19" s="119">
        <f>O19*P19</f>
        <v>0</v>
      </c>
    </row>
    <row r="20" spans="1:17" s="14" customFormat="1" ht="71.25" customHeight="1" x14ac:dyDescent="0.2">
      <c r="A20" s="203" t="s">
        <v>74</v>
      </c>
      <c r="B20" s="206" t="s">
        <v>336</v>
      </c>
      <c r="C20" s="29"/>
      <c r="D20" s="306"/>
      <c r="E20" s="307"/>
      <c r="F20" s="26"/>
      <c r="G20"/>
    </row>
    <row r="21" spans="1:17" s="14" customFormat="1" ht="45" customHeight="1" x14ac:dyDescent="0.2">
      <c r="A21" s="203" t="s">
        <v>75</v>
      </c>
      <c r="B21" s="206" t="s">
        <v>70</v>
      </c>
      <c r="C21" s="29"/>
      <c r="D21" s="306"/>
      <c r="E21" s="307"/>
      <c r="F21" s="26"/>
      <c r="G21"/>
    </row>
    <row r="22" spans="1:17" s="14" customFormat="1" ht="60" customHeight="1" x14ac:dyDescent="0.2">
      <c r="A22" s="203" t="s">
        <v>76</v>
      </c>
      <c r="B22" s="206" t="s">
        <v>69</v>
      </c>
      <c r="C22" s="29"/>
      <c r="D22" s="306"/>
      <c r="E22" s="307"/>
      <c r="F22" s="26"/>
      <c r="G22"/>
    </row>
    <row r="23" spans="1:17" s="14" customFormat="1" ht="46.5" customHeight="1" x14ac:dyDescent="0.2">
      <c r="A23" s="216" t="s">
        <v>585</v>
      </c>
      <c r="B23" s="216" t="s">
        <v>90</v>
      </c>
      <c r="C23" s="144"/>
      <c r="D23" s="308" t="s">
        <v>11</v>
      </c>
      <c r="E23" s="308"/>
      <c r="F23" s="64" t="s">
        <v>53</v>
      </c>
      <c r="G23"/>
      <c r="H23" s="47">
        <v>0</v>
      </c>
      <c r="I23" s="211" t="str">
        <f>IF(H23=1,$I$6,"")</f>
        <v/>
      </c>
      <c r="J23" s="211" t="str">
        <f>IF(H23=2,$J$6,"")</f>
        <v/>
      </c>
      <c r="K23" s="211" t="str">
        <f>IF(H23=3,$K$6,"")</f>
        <v/>
      </c>
      <c r="L23" s="211" t="str">
        <f>IF(H23=4,$L$6,"")</f>
        <v/>
      </c>
      <c r="M23" s="211" t="str">
        <f>IF(H23=5,$M$6,"")</f>
        <v/>
      </c>
      <c r="N23" s="211" t="str">
        <f>IF(H23=6,$N$6,"")</f>
        <v/>
      </c>
      <c r="O23" s="48">
        <f>SUM(I23:N23)</f>
        <v>0</v>
      </c>
      <c r="P23" s="120">
        <f>1/4</f>
        <v>0.25</v>
      </c>
      <c r="Q23" s="119">
        <f>O23*P23</f>
        <v>0</v>
      </c>
    </row>
    <row r="24" spans="1:17" s="14" customFormat="1" ht="74.25" customHeight="1" x14ac:dyDescent="0.2">
      <c r="A24" s="207" t="s">
        <v>85</v>
      </c>
      <c r="B24" s="206" t="s">
        <v>71</v>
      </c>
      <c r="C24" s="29"/>
      <c r="D24" s="306"/>
      <c r="E24" s="307"/>
      <c r="F24" s="27"/>
      <c r="G24"/>
    </row>
    <row r="25" spans="1:17" s="14" customFormat="1" ht="45.75" customHeight="1" x14ac:dyDescent="0.2">
      <c r="A25" s="207" t="s">
        <v>86</v>
      </c>
      <c r="B25" s="206" t="s">
        <v>72</v>
      </c>
      <c r="C25" s="29"/>
      <c r="D25" s="306"/>
      <c r="E25" s="307"/>
      <c r="F25" s="27"/>
      <c r="G25"/>
    </row>
    <row r="26" spans="1:17" s="14" customFormat="1" ht="77.25" customHeight="1" x14ac:dyDescent="0.2">
      <c r="A26" s="207" t="s">
        <v>87</v>
      </c>
      <c r="B26" s="206" t="s">
        <v>73</v>
      </c>
      <c r="C26" s="29"/>
      <c r="D26" s="306"/>
      <c r="E26" s="307"/>
      <c r="F26" s="27"/>
      <c r="G26"/>
    </row>
    <row r="27" spans="1:17" s="14" customFormat="1" ht="27" customHeight="1" x14ac:dyDescent="0.2">
      <c r="A27" s="334" t="s">
        <v>77</v>
      </c>
      <c r="B27" s="334"/>
      <c r="C27" s="334"/>
      <c r="D27" s="217" t="str">
        <f>D10</f>
        <v>Processus (PR.)</v>
      </c>
      <c r="E27" s="218" t="str">
        <f>E10</f>
        <v>Critères de Réalisation (a, b, c …)</v>
      </c>
      <c r="F27" s="219"/>
      <c r="G27"/>
      <c r="P27" s="121">
        <f>SUM(P28:P47)</f>
        <v>1</v>
      </c>
      <c r="Q27" s="122">
        <f>SUM(Q28:Q47)</f>
        <v>0</v>
      </c>
    </row>
    <row r="28" spans="1:17" ht="46.5" customHeight="1" x14ac:dyDescent="0.2">
      <c r="A28" s="216" t="s">
        <v>584</v>
      </c>
      <c r="B28" s="220" t="s">
        <v>78</v>
      </c>
      <c r="C28" s="144"/>
      <c r="D28" s="308" t="s">
        <v>11</v>
      </c>
      <c r="E28" s="308"/>
      <c r="F28" s="64" t="s">
        <v>53</v>
      </c>
      <c r="H28" s="47">
        <v>0</v>
      </c>
      <c r="I28" s="211" t="str">
        <f>IF(H28=1,$I$6,"")</f>
        <v/>
      </c>
      <c r="J28" s="211" t="str">
        <f>IF(H28=2,$J$6,"")</f>
        <v/>
      </c>
      <c r="K28" s="211" t="str">
        <f>IF(H28=3,$K$6,"")</f>
        <v/>
      </c>
      <c r="L28" s="211" t="str">
        <f>IF(H28=4,$L$6,"")</f>
        <v/>
      </c>
      <c r="M28" s="211" t="str">
        <f>IF(H28=5,$M$6,"")</f>
        <v/>
      </c>
      <c r="N28" s="211" t="str">
        <f>IF(H28=6,$N$6,"")</f>
        <v/>
      </c>
      <c r="O28" s="48">
        <f>SUM(I28:N28)</f>
        <v>0</v>
      </c>
      <c r="P28" s="120">
        <f>1/5</f>
        <v>0.2</v>
      </c>
      <c r="Q28" s="119">
        <f>O28*P28</f>
        <v>0</v>
      </c>
    </row>
    <row r="29" spans="1:17" s="80" customFormat="1" ht="48" customHeight="1" x14ac:dyDescent="0.2">
      <c r="A29" s="207" t="s">
        <v>82</v>
      </c>
      <c r="B29" s="206" t="s">
        <v>79</v>
      </c>
      <c r="C29" s="81"/>
      <c r="D29" s="309"/>
      <c r="E29" s="310"/>
      <c r="F29" s="82"/>
      <c r="G29" s="79"/>
    </row>
    <row r="30" spans="1:17" s="80" customFormat="1" ht="60" customHeight="1" x14ac:dyDescent="0.2">
      <c r="A30" s="207" t="s">
        <v>83</v>
      </c>
      <c r="B30" s="206" t="s">
        <v>80</v>
      </c>
      <c r="C30" s="81"/>
      <c r="D30" s="309"/>
      <c r="E30" s="310"/>
      <c r="F30" s="82"/>
      <c r="G30" s="79"/>
    </row>
    <row r="31" spans="1:17" s="80" customFormat="1" ht="60" customHeight="1" x14ac:dyDescent="0.2">
      <c r="A31" s="207" t="s">
        <v>84</v>
      </c>
      <c r="B31" s="206" t="s">
        <v>81</v>
      </c>
      <c r="C31" s="81"/>
      <c r="D31" s="309"/>
      <c r="E31" s="310"/>
      <c r="F31" s="82"/>
      <c r="G31" s="79"/>
    </row>
    <row r="32" spans="1:17" ht="44.25" customHeight="1" x14ac:dyDescent="0.2">
      <c r="A32" s="216" t="s">
        <v>583</v>
      </c>
      <c r="B32" s="220" t="s">
        <v>91</v>
      </c>
      <c r="C32" s="144"/>
      <c r="D32" s="308" t="s">
        <v>11</v>
      </c>
      <c r="E32" s="308"/>
      <c r="F32" s="64" t="s">
        <v>53</v>
      </c>
      <c r="H32" s="47">
        <v>0</v>
      </c>
      <c r="I32" s="211" t="str">
        <f>IF(H32=1,$I$6,"")</f>
        <v/>
      </c>
      <c r="J32" s="211" t="str">
        <f>IF(H32=2,$J$6,"")</f>
        <v/>
      </c>
      <c r="K32" s="211" t="str">
        <f>IF(H32=3,$K$6,"")</f>
        <v/>
      </c>
      <c r="L32" s="211" t="str">
        <f>IF(H32=4,$L$6,"")</f>
        <v/>
      </c>
      <c r="M32" s="211" t="str">
        <f>IF(H32=5,$M$6,"")</f>
        <v/>
      </c>
      <c r="N32" s="211" t="str">
        <f>IF(H32=6,$N$6,"")</f>
        <v/>
      </c>
      <c r="O32" s="48">
        <f>SUM(I32:N32)</f>
        <v>0</v>
      </c>
      <c r="P32" s="120">
        <f>P28</f>
        <v>0.2</v>
      </c>
      <c r="Q32" s="119">
        <f>O32*P32</f>
        <v>0</v>
      </c>
    </row>
    <row r="33" spans="1:17" ht="75.75" customHeight="1" x14ac:dyDescent="0.2">
      <c r="A33" s="207" t="s">
        <v>95</v>
      </c>
      <c r="B33" s="206" t="s">
        <v>92</v>
      </c>
      <c r="C33" s="29"/>
      <c r="D33" s="306"/>
      <c r="E33" s="307"/>
      <c r="F33" s="27"/>
    </row>
    <row r="34" spans="1:17" ht="76.5" customHeight="1" x14ac:dyDescent="0.2">
      <c r="A34" s="207" t="s">
        <v>96</v>
      </c>
      <c r="B34" s="206" t="s">
        <v>93</v>
      </c>
      <c r="C34" s="29"/>
      <c r="D34" s="306"/>
      <c r="E34" s="307"/>
      <c r="F34" s="27"/>
    </row>
    <row r="35" spans="1:17" ht="48" customHeight="1" x14ac:dyDescent="0.2">
      <c r="A35" s="207" t="s">
        <v>97</v>
      </c>
      <c r="B35" s="206" t="s">
        <v>94</v>
      </c>
      <c r="C35" s="29"/>
      <c r="D35" s="306"/>
      <c r="E35" s="307"/>
      <c r="F35" s="27"/>
    </row>
    <row r="36" spans="1:17" ht="48" customHeight="1" x14ac:dyDescent="0.2">
      <c r="A36" s="207" t="s">
        <v>98</v>
      </c>
      <c r="B36" s="206" t="s">
        <v>100</v>
      </c>
      <c r="C36" s="29"/>
      <c r="D36" s="306"/>
      <c r="E36" s="307"/>
      <c r="F36" s="27"/>
    </row>
    <row r="37" spans="1:17" ht="48" customHeight="1" x14ac:dyDescent="0.2">
      <c r="A37" s="207" t="s">
        <v>99</v>
      </c>
      <c r="B37" s="206" t="s">
        <v>588</v>
      </c>
      <c r="C37" s="29"/>
      <c r="D37" s="306"/>
      <c r="E37" s="307"/>
      <c r="F37" s="27"/>
    </row>
    <row r="38" spans="1:17" ht="46.5" customHeight="1" x14ac:dyDescent="0.2">
      <c r="A38" s="216" t="s">
        <v>582</v>
      </c>
      <c r="B38" s="220" t="s">
        <v>101</v>
      </c>
      <c r="C38" s="144"/>
      <c r="D38" s="308" t="s">
        <v>11</v>
      </c>
      <c r="E38" s="308"/>
      <c r="F38" s="64" t="s">
        <v>53</v>
      </c>
      <c r="H38" s="47">
        <v>0</v>
      </c>
      <c r="I38" s="211" t="str">
        <f>IF(H38=1,$I$6,"")</f>
        <v/>
      </c>
      <c r="J38" s="211" t="str">
        <f>IF(H38=2,$J$6,"")</f>
        <v/>
      </c>
      <c r="K38" s="211" t="str">
        <f>IF(H38=3,$K$6,"")</f>
        <v/>
      </c>
      <c r="L38" s="211" t="str">
        <f>IF(H38=4,$L$6,"")</f>
        <v/>
      </c>
      <c r="M38" s="211" t="str">
        <f>IF(H38=5,$M$6,"")</f>
        <v/>
      </c>
      <c r="N38" s="211" t="str">
        <f>IF(H38=6,$N$6,"")</f>
        <v/>
      </c>
      <c r="O38" s="48">
        <f>SUM(I38:N38)</f>
        <v>0</v>
      </c>
      <c r="P38" s="120">
        <f>P28</f>
        <v>0.2</v>
      </c>
      <c r="Q38" s="119">
        <f>O38*P38</f>
        <v>0</v>
      </c>
    </row>
    <row r="39" spans="1:17" ht="45" customHeight="1" x14ac:dyDescent="0.2">
      <c r="A39" s="207" t="s">
        <v>107</v>
      </c>
      <c r="B39" s="206" t="s">
        <v>102</v>
      </c>
      <c r="C39" s="29"/>
      <c r="D39" s="306"/>
      <c r="E39" s="307"/>
      <c r="F39" s="26"/>
    </row>
    <row r="40" spans="1:17" ht="63" customHeight="1" x14ac:dyDescent="0.2">
      <c r="A40" s="207" t="s">
        <v>108</v>
      </c>
      <c r="B40" s="206" t="s">
        <v>103</v>
      </c>
      <c r="C40" s="29"/>
      <c r="D40" s="306"/>
      <c r="E40" s="307"/>
      <c r="F40" s="26"/>
    </row>
    <row r="41" spans="1:17" ht="60.75" customHeight="1" x14ac:dyDescent="0.2">
      <c r="A41" s="207" t="s">
        <v>109</v>
      </c>
      <c r="B41" s="206" t="s">
        <v>104</v>
      </c>
      <c r="C41" s="29"/>
      <c r="D41" s="306"/>
      <c r="E41" s="307"/>
      <c r="F41" s="26"/>
    </row>
    <row r="42" spans="1:17" ht="81" customHeight="1" x14ac:dyDescent="0.2">
      <c r="A42" s="207" t="s">
        <v>110</v>
      </c>
      <c r="B42" s="206" t="s">
        <v>105</v>
      </c>
      <c r="C42" s="29"/>
      <c r="D42" s="306"/>
      <c r="E42" s="307"/>
      <c r="F42" s="26"/>
    </row>
    <row r="43" spans="1:17" ht="51.75" customHeight="1" x14ac:dyDescent="0.2">
      <c r="A43" s="216" t="s">
        <v>581</v>
      </c>
      <c r="B43" s="220" t="s">
        <v>106</v>
      </c>
      <c r="C43" s="144"/>
      <c r="D43" s="308" t="s">
        <v>11</v>
      </c>
      <c r="E43" s="308"/>
      <c r="F43" s="64" t="s">
        <v>53</v>
      </c>
      <c r="H43" s="47">
        <v>0</v>
      </c>
      <c r="I43" s="211" t="str">
        <f>IF(H43=1,$I$6,"")</f>
        <v/>
      </c>
      <c r="J43" s="211" t="str">
        <f>IF(H43=2,$J$6,"")</f>
        <v/>
      </c>
      <c r="K43" s="211" t="str">
        <f>IF(H43=3,$K$6,"")</f>
        <v/>
      </c>
      <c r="L43" s="211" t="str">
        <f>IF(H43=4,$L$6,"")</f>
        <v/>
      </c>
      <c r="M43" s="211" t="str">
        <f>IF(H43=5,$M$6,"")</f>
        <v/>
      </c>
      <c r="N43" s="211" t="str">
        <f>IF(H43=6,$N$6,"")</f>
        <v/>
      </c>
      <c r="O43" s="48">
        <f>SUM(I43:N43)</f>
        <v>0</v>
      </c>
      <c r="P43" s="120">
        <f>P28</f>
        <v>0.2</v>
      </c>
      <c r="Q43" s="119">
        <f>O43*P43</f>
        <v>0</v>
      </c>
    </row>
    <row r="44" spans="1:17" ht="60.75" customHeight="1" x14ac:dyDescent="0.2">
      <c r="A44" s="207" t="s">
        <v>123</v>
      </c>
      <c r="B44" s="206" t="s">
        <v>117</v>
      </c>
      <c r="C44" s="29"/>
      <c r="D44" s="306"/>
      <c r="E44" s="307"/>
      <c r="F44" s="27"/>
    </row>
    <row r="45" spans="1:17" ht="45" customHeight="1" x14ac:dyDescent="0.2">
      <c r="A45" s="207" t="s">
        <v>124</v>
      </c>
      <c r="B45" s="206" t="s">
        <v>111</v>
      </c>
      <c r="C45" s="29"/>
      <c r="D45" s="306"/>
      <c r="E45" s="307"/>
      <c r="F45" s="27"/>
    </row>
    <row r="46" spans="1:17" ht="59.25" customHeight="1" x14ac:dyDescent="0.2">
      <c r="A46" s="207" t="s">
        <v>125</v>
      </c>
      <c r="B46" s="206" t="s">
        <v>112</v>
      </c>
      <c r="C46" s="29"/>
      <c r="D46" s="306"/>
      <c r="E46" s="307"/>
      <c r="F46" s="27"/>
    </row>
    <row r="47" spans="1:17" ht="33" customHeight="1" x14ac:dyDescent="0.2">
      <c r="A47" s="216" t="s">
        <v>580</v>
      </c>
      <c r="B47" s="220" t="s">
        <v>113</v>
      </c>
      <c r="C47" s="144"/>
      <c r="D47" s="308" t="s">
        <v>11</v>
      </c>
      <c r="E47" s="308"/>
      <c r="F47" s="64" t="s">
        <v>53</v>
      </c>
      <c r="H47" s="47">
        <v>0</v>
      </c>
      <c r="I47" s="211" t="str">
        <f>IF(H47=1,$I$6,"")</f>
        <v/>
      </c>
      <c r="J47" s="211" t="str">
        <f>IF(H47=2,$J$6,"")</f>
        <v/>
      </c>
      <c r="K47" s="211" t="str">
        <f>IF(H47=3,$K$6,"")</f>
        <v/>
      </c>
      <c r="L47" s="211" t="str">
        <f>IF(H47=4,$L$6,"")</f>
        <v/>
      </c>
      <c r="M47" s="211" t="str">
        <f>IF(H47=5,$M$6,"")</f>
        <v/>
      </c>
      <c r="N47" s="211" t="str">
        <f>IF(H47=6,$N$6,"")</f>
        <v/>
      </c>
      <c r="O47" s="48">
        <f>SUM(I47:N47)</f>
        <v>0</v>
      </c>
      <c r="P47" s="120">
        <f>P32</f>
        <v>0.2</v>
      </c>
      <c r="Q47" s="119">
        <f>O47*P47</f>
        <v>0</v>
      </c>
    </row>
    <row r="48" spans="1:17" ht="47.25" customHeight="1" x14ac:dyDescent="0.2">
      <c r="A48" s="207" t="s">
        <v>119</v>
      </c>
      <c r="B48" s="206" t="s">
        <v>114</v>
      </c>
      <c r="C48" s="29"/>
      <c r="D48" s="306"/>
      <c r="E48" s="307"/>
      <c r="F48" s="27"/>
    </row>
    <row r="49" spans="1:17" ht="45" customHeight="1" x14ac:dyDescent="0.2">
      <c r="A49" s="207" t="s">
        <v>120</v>
      </c>
      <c r="B49" s="206" t="s">
        <v>118</v>
      </c>
      <c r="C49" s="29"/>
      <c r="D49" s="306"/>
      <c r="E49" s="307"/>
      <c r="F49" s="27"/>
    </row>
    <row r="50" spans="1:17" ht="41.25" customHeight="1" x14ac:dyDescent="0.2">
      <c r="A50" s="207" t="s">
        <v>121</v>
      </c>
      <c r="B50" s="206" t="s">
        <v>115</v>
      </c>
      <c r="C50" s="29"/>
      <c r="D50" s="306"/>
      <c r="E50" s="307"/>
      <c r="F50" s="27"/>
    </row>
    <row r="51" spans="1:17" ht="46.5" customHeight="1" x14ac:dyDescent="0.2">
      <c r="A51" s="207" t="s">
        <v>122</v>
      </c>
      <c r="B51" s="206" t="s">
        <v>116</v>
      </c>
      <c r="C51" s="29"/>
      <c r="D51" s="306"/>
      <c r="E51" s="307"/>
      <c r="F51" s="27"/>
    </row>
    <row r="52" spans="1:17" s="14" customFormat="1" ht="27" customHeight="1" x14ac:dyDescent="0.2">
      <c r="A52" s="334" t="s">
        <v>126</v>
      </c>
      <c r="B52" s="334"/>
      <c r="C52" s="334"/>
      <c r="D52" s="217" t="str">
        <f>D10</f>
        <v>Processus (PR.)</v>
      </c>
      <c r="E52" s="218" t="str">
        <f>E10</f>
        <v>Critères de Réalisation (a, b, c …)</v>
      </c>
      <c r="F52" s="219"/>
      <c r="G52"/>
      <c r="P52" s="121">
        <f>SUM(P53:P69)</f>
        <v>1</v>
      </c>
      <c r="Q52" s="122">
        <f>SUM(Q53:Q69)</f>
        <v>0</v>
      </c>
    </row>
    <row r="53" spans="1:17" ht="44.25" customHeight="1" x14ac:dyDescent="0.2">
      <c r="A53" s="216" t="s">
        <v>579</v>
      </c>
      <c r="B53" s="220" t="s">
        <v>144</v>
      </c>
      <c r="C53" s="144"/>
      <c r="D53" s="308" t="s">
        <v>11</v>
      </c>
      <c r="E53" s="308"/>
      <c r="F53" s="64" t="s">
        <v>53</v>
      </c>
      <c r="H53" s="47">
        <v>0</v>
      </c>
      <c r="I53" s="211" t="str">
        <f>IF(H53=1,$I$6,"")</f>
        <v/>
      </c>
      <c r="J53" s="211" t="str">
        <f>IF(H53=2,$J$6,"")</f>
        <v/>
      </c>
      <c r="K53" s="211" t="str">
        <f>IF(H53=3,$K$6,"")</f>
        <v/>
      </c>
      <c r="L53" s="211" t="str">
        <f>IF(H53=4,$L$6,"")</f>
        <v/>
      </c>
      <c r="M53" s="211" t="str">
        <f>IF(H53=5,$M$6,"")</f>
        <v/>
      </c>
      <c r="N53" s="211" t="str">
        <f>IF(H53=6,$N$6,"")</f>
        <v/>
      </c>
      <c r="O53" s="48">
        <f>SUM(I53:N53)</f>
        <v>0</v>
      </c>
      <c r="P53" s="120">
        <f>1/5</f>
        <v>0.2</v>
      </c>
      <c r="Q53" s="119">
        <f>O53*P53</f>
        <v>0</v>
      </c>
    </row>
    <row r="54" spans="1:17" ht="47.25" customHeight="1" x14ac:dyDescent="0.2">
      <c r="A54" s="207" t="s">
        <v>127</v>
      </c>
      <c r="B54" s="206" t="s">
        <v>145</v>
      </c>
      <c r="C54" s="29"/>
      <c r="D54" s="306"/>
      <c r="E54" s="307"/>
      <c r="F54" s="27"/>
    </row>
    <row r="55" spans="1:17" ht="63.75" customHeight="1" x14ac:dyDescent="0.2">
      <c r="A55" s="207" t="s">
        <v>128</v>
      </c>
      <c r="B55" s="206" t="s">
        <v>146</v>
      </c>
      <c r="C55" s="29"/>
      <c r="D55" s="306"/>
      <c r="E55" s="307"/>
      <c r="F55" s="27"/>
    </row>
    <row r="56" spans="1:17" ht="46.5" customHeight="1" x14ac:dyDescent="0.2">
      <c r="A56" s="207" t="s">
        <v>129</v>
      </c>
      <c r="B56" s="206" t="s">
        <v>147</v>
      </c>
      <c r="C56" s="29"/>
      <c r="D56" s="306"/>
      <c r="E56" s="307"/>
      <c r="F56" s="27"/>
    </row>
    <row r="57" spans="1:17" ht="45" customHeight="1" x14ac:dyDescent="0.2">
      <c r="A57" s="216" t="s">
        <v>578</v>
      </c>
      <c r="B57" s="220" t="s">
        <v>148</v>
      </c>
      <c r="C57" s="144"/>
      <c r="D57" s="308" t="s">
        <v>11</v>
      </c>
      <c r="E57" s="308"/>
      <c r="F57" s="64" t="s">
        <v>53</v>
      </c>
      <c r="H57" s="47">
        <v>0</v>
      </c>
      <c r="I57" s="211" t="str">
        <f>IF(H57=1,$I$6,"")</f>
        <v/>
      </c>
      <c r="J57" s="211" t="str">
        <f>IF(H57=2,$J$6,"")</f>
        <v/>
      </c>
      <c r="K57" s="211" t="str">
        <f>IF(H57=3,$K$6,"")</f>
        <v/>
      </c>
      <c r="L57" s="211" t="str">
        <f>IF(H57=4,$L$6,"")</f>
        <v/>
      </c>
      <c r="M57" s="211" t="str">
        <f>IF(H57=5,$M$6,"")</f>
        <v/>
      </c>
      <c r="N57" s="211" t="str">
        <f>IF(H57=6,$N$6,"")</f>
        <v/>
      </c>
      <c r="O57" s="48">
        <f>SUM(I57:N57)</f>
        <v>0</v>
      </c>
      <c r="P57" s="120">
        <f>P53</f>
        <v>0.2</v>
      </c>
      <c r="Q57" s="119">
        <f>O57*P57</f>
        <v>0</v>
      </c>
    </row>
    <row r="58" spans="1:17" ht="61.5" customHeight="1" x14ac:dyDescent="0.2">
      <c r="A58" s="207" t="s">
        <v>130</v>
      </c>
      <c r="B58" s="206" t="s">
        <v>149</v>
      </c>
      <c r="C58" s="29"/>
      <c r="D58" s="306"/>
      <c r="E58" s="307"/>
      <c r="F58" s="27"/>
    </row>
    <row r="59" spans="1:17" ht="60" customHeight="1" x14ac:dyDescent="0.2">
      <c r="A59" s="207" t="s">
        <v>133</v>
      </c>
      <c r="B59" s="206" t="s">
        <v>150</v>
      </c>
      <c r="C59" s="29"/>
      <c r="D59" s="306"/>
      <c r="E59" s="307"/>
      <c r="F59" s="27"/>
    </row>
    <row r="60" spans="1:17" ht="57.75" customHeight="1" x14ac:dyDescent="0.2">
      <c r="A60" s="207" t="s">
        <v>132</v>
      </c>
      <c r="B60" s="206" t="s">
        <v>151</v>
      </c>
      <c r="C60" s="29"/>
      <c r="D60" s="306"/>
      <c r="E60" s="307"/>
      <c r="F60" s="27"/>
    </row>
    <row r="61" spans="1:17" ht="46.5" customHeight="1" x14ac:dyDescent="0.2">
      <c r="A61" s="216" t="s">
        <v>577</v>
      </c>
      <c r="B61" s="220" t="s">
        <v>152</v>
      </c>
      <c r="C61" s="144"/>
      <c r="D61" s="308" t="s">
        <v>11</v>
      </c>
      <c r="E61" s="308"/>
      <c r="F61" s="64" t="s">
        <v>53</v>
      </c>
      <c r="H61" s="47">
        <v>0</v>
      </c>
      <c r="I61" s="211" t="str">
        <f>IF(H61=1,$I$6,"")</f>
        <v/>
      </c>
      <c r="J61" s="211" t="str">
        <f>IF(H61=2,$J$6,"")</f>
        <v/>
      </c>
      <c r="K61" s="211" t="str">
        <f>IF(H61=3,$K$6,"")</f>
        <v/>
      </c>
      <c r="L61" s="211" t="str">
        <f>IF(H61=4,$L$6,"")</f>
        <v/>
      </c>
      <c r="M61" s="211" t="str">
        <f>IF(H61=5,$M$6,"")</f>
        <v/>
      </c>
      <c r="N61" s="211" t="str">
        <f>IF(H61=6,$N$6,"")</f>
        <v/>
      </c>
      <c r="O61" s="48">
        <f>SUM(I61:N61)</f>
        <v>0</v>
      </c>
      <c r="P61" s="120">
        <f>P57</f>
        <v>0.2</v>
      </c>
      <c r="Q61" s="119">
        <f>O61*P61</f>
        <v>0</v>
      </c>
    </row>
    <row r="62" spans="1:17" ht="47.25" customHeight="1" x14ac:dyDescent="0.2">
      <c r="A62" s="207" t="s">
        <v>134</v>
      </c>
      <c r="B62" s="206" t="s">
        <v>153</v>
      </c>
      <c r="C62" s="29"/>
      <c r="D62" s="306"/>
      <c r="E62" s="307"/>
      <c r="F62" s="27"/>
    </row>
    <row r="63" spans="1:17" ht="43.5" customHeight="1" x14ac:dyDescent="0.2">
      <c r="A63" s="207" t="s">
        <v>131</v>
      </c>
      <c r="B63" s="206" t="s">
        <v>154</v>
      </c>
      <c r="C63" s="29"/>
      <c r="D63" s="306"/>
      <c r="E63" s="307"/>
      <c r="F63" s="27"/>
    </row>
    <row r="64" spans="1:17" ht="44.25" customHeight="1" x14ac:dyDescent="0.2">
      <c r="A64" s="207" t="s">
        <v>135</v>
      </c>
      <c r="B64" s="206" t="s">
        <v>155</v>
      </c>
      <c r="C64" s="29"/>
      <c r="D64" s="306"/>
      <c r="E64" s="307"/>
      <c r="F64" s="27"/>
    </row>
    <row r="65" spans="1:17" ht="45" customHeight="1" x14ac:dyDescent="0.2">
      <c r="A65" s="216" t="s">
        <v>576</v>
      </c>
      <c r="B65" s="220" t="s">
        <v>156</v>
      </c>
      <c r="C65" s="144"/>
      <c r="D65" s="308" t="s">
        <v>11</v>
      </c>
      <c r="E65" s="308"/>
      <c r="F65" s="64" t="s">
        <v>53</v>
      </c>
      <c r="H65" s="47">
        <v>0</v>
      </c>
      <c r="I65" s="211" t="str">
        <f>IF(H65=1,$I$6,"")</f>
        <v/>
      </c>
      <c r="J65" s="211" t="str">
        <f>IF(H65=2,$J$6,"")</f>
        <v/>
      </c>
      <c r="K65" s="211" t="str">
        <f>IF(H65=3,$K$6,"")</f>
        <v/>
      </c>
      <c r="L65" s="211" t="str">
        <f>IF(H65=4,$L$6,"")</f>
        <v/>
      </c>
      <c r="M65" s="211" t="str">
        <f>IF(H65=5,$M$6,"")</f>
        <v/>
      </c>
      <c r="N65" s="211" t="str">
        <f>IF(H65=6,$N$6,"")</f>
        <v/>
      </c>
      <c r="O65" s="48">
        <f>SUM(I65:N65)</f>
        <v>0</v>
      </c>
      <c r="P65" s="120">
        <f>P57</f>
        <v>0.2</v>
      </c>
      <c r="Q65" s="119">
        <f>O65*P65</f>
        <v>0</v>
      </c>
    </row>
    <row r="66" spans="1:17" ht="111" customHeight="1" x14ac:dyDescent="0.2">
      <c r="A66" s="207" t="s">
        <v>136</v>
      </c>
      <c r="B66" s="206" t="s">
        <v>157</v>
      </c>
      <c r="C66" s="29"/>
      <c r="D66" s="306"/>
      <c r="E66" s="307"/>
      <c r="F66" s="27"/>
    </row>
    <row r="67" spans="1:17" ht="48" customHeight="1" x14ac:dyDescent="0.2">
      <c r="A67" s="207" t="s">
        <v>137</v>
      </c>
      <c r="B67" s="206" t="s">
        <v>158</v>
      </c>
      <c r="C67" s="29"/>
      <c r="D67" s="306"/>
      <c r="E67" s="307"/>
      <c r="F67" s="27"/>
    </row>
    <row r="68" spans="1:17" ht="49.5" customHeight="1" x14ac:dyDescent="0.2">
      <c r="A68" s="207" t="s">
        <v>138</v>
      </c>
      <c r="B68" s="206" t="s">
        <v>159</v>
      </c>
      <c r="C68" s="29"/>
      <c r="D68" s="306"/>
      <c r="E68" s="307"/>
      <c r="F68" s="27"/>
    </row>
    <row r="69" spans="1:17" ht="45" customHeight="1" x14ac:dyDescent="0.2">
      <c r="A69" s="216" t="s">
        <v>575</v>
      </c>
      <c r="B69" s="220" t="s">
        <v>160</v>
      </c>
      <c r="C69" s="144"/>
      <c r="D69" s="308" t="s">
        <v>11</v>
      </c>
      <c r="E69" s="308"/>
      <c r="F69" s="64" t="s">
        <v>53</v>
      </c>
      <c r="H69" s="47">
        <v>0</v>
      </c>
      <c r="I69" s="211" t="str">
        <f>IF(H69=1,$I$6,"")</f>
        <v/>
      </c>
      <c r="J69" s="211" t="str">
        <f>IF(H69=2,$J$6,"")</f>
        <v/>
      </c>
      <c r="K69" s="211" t="str">
        <f>IF(H69=3,$K$6,"")</f>
        <v/>
      </c>
      <c r="L69" s="211" t="str">
        <f>IF(H69=4,$L$6,"")</f>
        <v/>
      </c>
      <c r="M69" s="211" t="str">
        <f>IF(H69=5,$M$6,"")</f>
        <v/>
      </c>
      <c r="N69" s="211" t="str">
        <f>IF(H69=6,$N$6,"")</f>
        <v/>
      </c>
      <c r="O69" s="48">
        <f>SUM(I69:N69)</f>
        <v>0</v>
      </c>
      <c r="P69" s="120">
        <f>P65</f>
        <v>0.2</v>
      </c>
      <c r="Q69" s="119">
        <f>O69*P69</f>
        <v>0</v>
      </c>
    </row>
    <row r="70" spans="1:17" ht="48" customHeight="1" x14ac:dyDescent="0.2">
      <c r="A70" s="207" t="s">
        <v>139</v>
      </c>
      <c r="B70" s="206" t="s">
        <v>161</v>
      </c>
      <c r="C70" s="29"/>
      <c r="D70" s="306"/>
      <c r="E70" s="307"/>
      <c r="F70" s="27"/>
    </row>
    <row r="71" spans="1:17" ht="64.5" customHeight="1" x14ac:dyDescent="0.2">
      <c r="A71" s="207" t="s">
        <v>143</v>
      </c>
      <c r="B71" s="206" t="s">
        <v>162</v>
      </c>
      <c r="C71" s="29"/>
      <c r="D71" s="306"/>
      <c r="E71" s="307"/>
      <c r="F71" s="27"/>
    </row>
    <row r="72" spans="1:17" ht="44.25" customHeight="1" x14ac:dyDescent="0.2">
      <c r="A72" s="207" t="s">
        <v>142</v>
      </c>
      <c r="B72" s="206" t="s">
        <v>163</v>
      </c>
      <c r="C72" s="29"/>
      <c r="D72" s="306"/>
      <c r="E72" s="307"/>
      <c r="F72" s="27"/>
    </row>
    <row r="73" spans="1:17" s="14" customFormat="1" ht="33" customHeight="1" x14ac:dyDescent="0.2">
      <c r="A73" s="331" t="s">
        <v>174</v>
      </c>
      <c r="B73" s="332"/>
      <c r="C73" s="332"/>
      <c r="D73" s="332"/>
      <c r="E73" s="332"/>
      <c r="F73" s="333"/>
      <c r="G73"/>
    </row>
    <row r="74" spans="1:17" s="14" customFormat="1" ht="27" customHeight="1" x14ac:dyDescent="0.2">
      <c r="A74" s="334" t="s">
        <v>537</v>
      </c>
      <c r="B74" s="334"/>
      <c r="C74" s="334"/>
      <c r="D74" s="217" t="str">
        <f>D10</f>
        <v>Processus (PR.)</v>
      </c>
      <c r="E74" s="218" t="str">
        <f>E10</f>
        <v>Critères de Réalisation (a, b, c …)</v>
      </c>
      <c r="F74" s="219"/>
      <c r="G74"/>
      <c r="P74" s="121">
        <f>SUM(P75:P87)</f>
        <v>1</v>
      </c>
      <c r="Q74" s="122">
        <f>SUM(Q75:Q87)</f>
        <v>0</v>
      </c>
    </row>
    <row r="75" spans="1:17" ht="46.5" customHeight="1" x14ac:dyDescent="0.2">
      <c r="A75" s="216" t="s">
        <v>574</v>
      </c>
      <c r="B75" s="220" t="s">
        <v>175</v>
      </c>
      <c r="C75" s="144"/>
      <c r="D75" s="308" t="s">
        <v>11</v>
      </c>
      <c r="E75" s="308"/>
      <c r="F75" s="64" t="s">
        <v>53</v>
      </c>
      <c r="H75" s="47">
        <v>0</v>
      </c>
      <c r="I75" s="211" t="str">
        <f>IF(H75=1,$I$6,"")</f>
        <v/>
      </c>
      <c r="J75" s="211" t="str">
        <f>IF(H75=2,$J$6,"")</f>
        <v/>
      </c>
      <c r="K75" s="211" t="str">
        <f>IF(H75=3,$K$6,"")</f>
        <v/>
      </c>
      <c r="L75" s="211" t="str">
        <f>IF(H75=4,$L$6,"")</f>
        <v/>
      </c>
      <c r="M75" s="211" t="str">
        <f>IF(H75=5,$M$6,"")</f>
        <v/>
      </c>
      <c r="N75" s="211" t="str">
        <f>IF(H75=6,$N$6,"")</f>
        <v/>
      </c>
      <c r="O75" s="48">
        <f>SUM(I75:N75)</f>
        <v>0</v>
      </c>
      <c r="P75" s="120">
        <f>1/4</f>
        <v>0.25</v>
      </c>
      <c r="Q75" s="119">
        <f>O75*P75</f>
        <v>0</v>
      </c>
    </row>
    <row r="76" spans="1:17" ht="87.75" customHeight="1" x14ac:dyDescent="0.2">
      <c r="A76" s="207" t="s">
        <v>164</v>
      </c>
      <c r="B76" s="206" t="s">
        <v>176</v>
      </c>
      <c r="C76" s="29"/>
      <c r="D76" s="306"/>
      <c r="E76" s="307"/>
      <c r="F76" s="27"/>
    </row>
    <row r="77" spans="1:17" ht="59.25" customHeight="1" x14ac:dyDescent="0.2">
      <c r="A77" s="207" t="s">
        <v>140</v>
      </c>
      <c r="B77" s="206" t="s">
        <v>177</v>
      </c>
      <c r="C77" s="29"/>
      <c r="D77" s="306"/>
      <c r="E77" s="307"/>
      <c r="F77" s="27"/>
    </row>
    <row r="78" spans="1:17" ht="45" customHeight="1" x14ac:dyDescent="0.2">
      <c r="A78" s="207" t="s">
        <v>165</v>
      </c>
      <c r="B78" s="206" t="s">
        <v>178</v>
      </c>
      <c r="C78" s="29"/>
      <c r="D78" s="306"/>
      <c r="E78" s="307"/>
      <c r="F78" s="27"/>
    </row>
    <row r="79" spans="1:17" ht="46.5" customHeight="1" x14ac:dyDescent="0.2">
      <c r="A79" s="216" t="s">
        <v>573</v>
      </c>
      <c r="B79" s="220" t="s">
        <v>179</v>
      </c>
      <c r="C79" s="144"/>
      <c r="D79" s="308" t="s">
        <v>11</v>
      </c>
      <c r="E79" s="308"/>
      <c r="F79" s="64" t="s">
        <v>53</v>
      </c>
      <c r="H79" s="47">
        <v>0</v>
      </c>
      <c r="I79" s="211" t="str">
        <f>IF(H79=1,$I$6,"")</f>
        <v/>
      </c>
      <c r="J79" s="211" t="str">
        <f>IF(H79=2,$J$6,"")</f>
        <v/>
      </c>
      <c r="K79" s="211" t="str">
        <f>IF(H79=3,$K$6,"")</f>
        <v/>
      </c>
      <c r="L79" s="211" t="str">
        <f>IF(H79=4,$L$6,"")</f>
        <v/>
      </c>
      <c r="M79" s="211" t="str">
        <f>IF(H79=5,$M$6,"")</f>
        <v/>
      </c>
      <c r="N79" s="211" t="str">
        <f>IF(H79=6,$N$6,"")</f>
        <v/>
      </c>
      <c r="O79" s="48">
        <f>SUM(I79:N79)</f>
        <v>0</v>
      </c>
      <c r="P79" s="120">
        <f>P75</f>
        <v>0.25</v>
      </c>
      <c r="Q79" s="119">
        <f>O79*P79</f>
        <v>0</v>
      </c>
    </row>
    <row r="80" spans="1:17" ht="42.75" customHeight="1" x14ac:dyDescent="0.2">
      <c r="A80" s="207" t="s">
        <v>166</v>
      </c>
      <c r="B80" s="206" t="s">
        <v>181</v>
      </c>
      <c r="C80" s="29"/>
      <c r="D80" s="306"/>
      <c r="E80" s="307"/>
      <c r="F80" s="27"/>
    </row>
    <row r="81" spans="1:17" ht="45" customHeight="1" x14ac:dyDescent="0.2">
      <c r="A81" s="207" t="s">
        <v>167</v>
      </c>
      <c r="B81" s="206" t="s">
        <v>180</v>
      </c>
      <c r="C81" s="29"/>
      <c r="D81" s="306"/>
      <c r="E81" s="307"/>
      <c r="F81" s="27"/>
    </row>
    <row r="82" spans="1:17" ht="48" customHeight="1" x14ac:dyDescent="0.2">
      <c r="A82" s="207" t="s">
        <v>141</v>
      </c>
      <c r="B82" s="206" t="s">
        <v>182</v>
      </c>
      <c r="C82" s="29"/>
      <c r="D82" s="306"/>
      <c r="E82" s="307"/>
      <c r="F82" s="27"/>
    </row>
    <row r="83" spans="1:17" ht="42.75" customHeight="1" x14ac:dyDescent="0.2">
      <c r="A83" s="216" t="s">
        <v>572</v>
      </c>
      <c r="B83" s="220" t="s">
        <v>183</v>
      </c>
      <c r="C83" s="144"/>
      <c r="D83" s="308" t="s">
        <v>11</v>
      </c>
      <c r="E83" s="308"/>
      <c r="F83" s="64" t="s">
        <v>53</v>
      </c>
      <c r="H83" s="47">
        <v>0</v>
      </c>
      <c r="I83" s="211" t="str">
        <f>IF(H83=1,$I$6,"")</f>
        <v/>
      </c>
      <c r="J83" s="211" t="str">
        <f>IF(H83=2,$J$6,"")</f>
        <v/>
      </c>
      <c r="K83" s="211" t="str">
        <f>IF(H83=3,$K$6,"")</f>
        <v/>
      </c>
      <c r="L83" s="211" t="str">
        <f>IF(H83=4,$L$6,"")</f>
        <v/>
      </c>
      <c r="M83" s="211" t="str">
        <f>IF(H83=5,$M$6,"")</f>
        <v/>
      </c>
      <c r="N83" s="211" t="str">
        <f>IF(H83=6,$N$6,"")</f>
        <v/>
      </c>
      <c r="O83" s="48">
        <f>SUM(I83:N83)</f>
        <v>0</v>
      </c>
      <c r="P83" s="120">
        <f>P79</f>
        <v>0.25</v>
      </c>
      <c r="Q83" s="119">
        <f>O83*P83</f>
        <v>0</v>
      </c>
    </row>
    <row r="84" spans="1:17" ht="58.5" customHeight="1" x14ac:dyDescent="0.2">
      <c r="A84" s="207" t="s">
        <v>168</v>
      </c>
      <c r="B84" s="206" t="s">
        <v>184</v>
      </c>
      <c r="C84" s="29"/>
      <c r="D84" s="306"/>
      <c r="E84" s="307"/>
      <c r="F84" s="27"/>
    </row>
    <row r="85" spans="1:17" ht="51" customHeight="1" x14ac:dyDescent="0.2">
      <c r="A85" s="207" t="s">
        <v>169</v>
      </c>
      <c r="B85" s="206" t="s">
        <v>185</v>
      </c>
      <c r="C85" s="29"/>
      <c r="D85" s="306"/>
      <c r="E85" s="307"/>
      <c r="F85" s="27"/>
    </row>
    <row r="86" spans="1:17" ht="60" customHeight="1" x14ac:dyDescent="0.2">
      <c r="A86" s="207" t="s">
        <v>170</v>
      </c>
      <c r="B86" s="206" t="s">
        <v>186</v>
      </c>
      <c r="C86" s="29"/>
      <c r="D86" s="306"/>
      <c r="E86" s="307"/>
      <c r="F86" s="27"/>
    </row>
    <row r="87" spans="1:17" ht="46.5" customHeight="1" x14ac:dyDescent="0.2">
      <c r="A87" s="216" t="s">
        <v>571</v>
      </c>
      <c r="B87" s="220" t="s">
        <v>187</v>
      </c>
      <c r="C87" s="144"/>
      <c r="D87" s="308" t="s">
        <v>11</v>
      </c>
      <c r="E87" s="308"/>
      <c r="F87" s="64" t="s">
        <v>53</v>
      </c>
      <c r="H87" s="47">
        <v>0</v>
      </c>
      <c r="I87" s="211" t="str">
        <f>IF(H87=1,$I$6,"")</f>
        <v/>
      </c>
      <c r="J87" s="211" t="str">
        <f>IF(H87=2,$J$6,"")</f>
        <v/>
      </c>
      <c r="K87" s="211" t="str">
        <f>IF(H87=3,$K$6,"")</f>
        <v/>
      </c>
      <c r="L87" s="211" t="str">
        <f>IF(H87=4,$L$6,"")</f>
        <v/>
      </c>
      <c r="M87" s="211" t="str">
        <f>IF(H87=5,$M$6,"")</f>
        <v/>
      </c>
      <c r="N87" s="211" t="str">
        <f>IF(H87=6,$N$6,"")</f>
        <v/>
      </c>
      <c r="O87" s="48">
        <f>SUM(I87:N87)</f>
        <v>0</v>
      </c>
      <c r="P87" s="120">
        <f>P83</f>
        <v>0.25</v>
      </c>
      <c r="Q87" s="119">
        <f>O87*P87</f>
        <v>0</v>
      </c>
    </row>
    <row r="88" spans="1:17" ht="63.75" customHeight="1" x14ac:dyDescent="0.2">
      <c r="A88" s="207" t="s">
        <v>171</v>
      </c>
      <c r="B88" s="206" t="s">
        <v>188</v>
      </c>
      <c r="C88" s="29"/>
      <c r="D88" s="306"/>
      <c r="E88" s="307"/>
      <c r="F88" s="27"/>
    </row>
    <row r="89" spans="1:17" ht="47.25" customHeight="1" x14ac:dyDescent="0.2">
      <c r="A89" s="207" t="s">
        <v>172</v>
      </c>
      <c r="B89" s="206" t="s">
        <v>189</v>
      </c>
      <c r="C89" s="29"/>
      <c r="D89" s="306"/>
      <c r="E89" s="307"/>
      <c r="F89" s="27"/>
    </row>
    <row r="90" spans="1:17" ht="63.75" customHeight="1" x14ac:dyDescent="0.2">
      <c r="A90" s="207" t="s">
        <v>173</v>
      </c>
      <c r="B90" s="206" t="s">
        <v>190</v>
      </c>
      <c r="C90" s="29"/>
      <c r="D90" s="306"/>
      <c r="E90" s="307"/>
      <c r="F90" s="27"/>
    </row>
    <row r="91" spans="1:17" s="14" customFormat="1" ht="27" customHeight="1" x14ac:dyDescent="0.2">
      <c r="A91" s="334" t="s">
        <v>538</v>
      </c>
      <c r="B91" s="334"/>
      <c r="C91" s="334"/>
      <c r="D91" s="217" t="str">
        <f>D10</f>
        <v>Processus (PR.)</v>
      </c>
      <c r="E91" s="218" t="str">
        <f>E10</f>
        <v>Critères de Réalisation (a, b, c …)</v>
      </c>
      <c r="F91" s="219"/>
      <c r="G91"/>
      <c r="P91" s="121">
        <f>SUM(P92:P106)</f>
        <v>1</v>
      </c>
      <c r="Q91" s="122">
        <f>SUM(Q92:Q106)</f>
        <v>0</v>
      </c>
    </row>
    <row r="92" spans="1:17" ht="48" customHeight="1" x14ac:dyDescent="0.2">
      <c r="A92" s="216" t="s">
        <v>570</v>
      </c>
      <c r="B92" s="220" t="s">
        <v>206</v>
      </c>
      <c r="C92" s="144"/>
      <c r="D92" s="308" t="s">
        <v>11</v>
      </c>
      <c r="E92" s="308"/>
      <c r="F92" s="64" t="s">
        <v>53</v>
      </c>
      <c r="H92" s="47">
        <v>0</v>
      </c>
      <c r="I92" s="211" t="str">
        <f>IF(H92=1,$I$6,"")</f>
        <v/>
      </c>
      <c r="J92" s="211" t="str">
        <f>IF(H92=2,$J$6,"")</f>
        <v/>
      </c>
      <c r="K92" s="211" t="str">
        <f>IF(H92=3,$K$6,"")</f>
        <v/>
      </c>
      <c r="L92" s="211" t="str">
        <f>IF(H92=4,$L$6,"")</f>
        <v/>
      </c>
      <c r="M92" s="211" t="str">
        <f>IF(H92=5,$M$6,"")</f>
        <v/>
      </c>
      <c r="N92" s="211" t="str">
        <f>IF(H92=6,$N$6,"")</f>
        <v/>
      </c>
      <c r="O92" s="48">
        <f>SUM(I92:N92)</f>
        <v>0</v>
      </c>
      <c r="P92" s="120">
        <f>1/4</f>
        <v>0.25</v>
      </c>
      <c r="Q92" s="119">
        <f>O92*P92</f>
        <v>0</v>
      </c>
    </row>
    <row r="93" spans="1:17" ht="60" customHeight="1" x14ac:dyDescent="0.2">
      <c r="A93" s="207" t="s">
        <v>191</v>
      </c>
      <c r="B93" s="206" t="s">
        <v>207</v>
      </c>
      <c r="C93" s="29"/>
      <c r="D93" s="306"/>
      <c r="E93" s="307"/>
      <c r="F93" s="27"/>
    </row>
    <row r="94" spans="1:17" ht="50.25" customHeight="1" x14ac:dyDescent="0.2">
      <c r="A94" s="207" t="s">
        <v>192</v>
      </c>
      <c r="B94" s="206" t="s">
        <v>208</v>
      </c>
      <c r="C94" s="29"/>
      <c r="D94" s="306"/>
      <c r="E94" s="307"/>
      <c r="F94" s="27"/>
    </row>
    <row r="95" spans="1:17" ht="61.5" customHeight="1" x14ac:dyDescent="0.2">
      <c r="A95" s="207" t="s">
        <v>193</v>
      </c>
      <c r="B95" s="206" t="s">
        <v>209</v>
      </c>
      <c r="C95" s="29"/>
      <c r="D95" s="306"/>
      <c r="E95" s="307"/>
      <c r="F95" s="27"/>
    </row>
    <row r="96" spans="1:17" ht="48" customHeight="1" x14ac:dyDescent="0.2">
      <c r="A96" s="216" t="s">
        <v>569</v>
      </c>
      <c r="B96" s="220" t="s">
        <v>210</v>
      </c>
      <c r="C96" s="144"/>
      <c r="D96" s="308" t="s">
        <v>11</v>
      </c>
      <c r="E96" s="308"/>
      <c r="F96" s="64" t="s">
        <v>53</v>
      </c>
      <c r="H96" s="47">
        <v>0</v>
      </c>
      <c r="I96" s="211" t="str">
        <f>IF(H96=1,$I$6,"")</f>
        <v/>
      </c>
      <c r="J96" s="211" t="str">
        <f>IF(H96=2,$J$6,"")</f>
        <v/>
      </c>
      <c r="K96" s="211" t="str">
        <f>IF(H96=3,$K$6,"")</f>
        <v/>
      </c>
      <c r="L96" s="211" t="str">
        <f>IF(H96=4,$L$6,"")</f>
        <v/>
      </c>
      <c r="M96" s="211" t="str">
        <f>IF(H96=5,$M$6,"")</f>
        <v/>
      </c>
      <c r="N96" s="211" t="str">
        <f>IF(H96=6,$N$6,"")</f>
        <v/>
      </c>
      <c r="O96" s="48">
        <f>SUM(I96:N96)</f>
        <v>0</v>
      </c>
      <c r="P96" s="120">
        <f>P92</f>
        <v>0.25</v>
      </c>
      <c r="Q96" s="119">
        <f>O96*P96</f>
        <v>0</v>
      </c>
    </row>
    <row r="97" spans="1:17" ht="78.75" customHeight="1" x14ac:dyDescent="0.2">
      <c r="A97" s="207" t="s">
        <v>194</v>
      </c>
      <c r="B97" s="206" t="s">
        <v>211</v>
      </c>
      <c r="C97" s="29"/>
      <c r="D97" s="306"/>
      <c r="E97" s="307"/>
      <c r="F97" s="27"/>
    </row>
    <row r="98" spans="1:17" ht="77.25" customHeight="1" x14ac:dyDescent="0.2">
      <c r="A98" s="207" t="s">
        <v>195</v>
      </c>
      <c r="B98" s="206" t="s">
        <v>212</v>
      </c>
      <c r="C98" s="29"/>
      <c r="D98" s="306"/>
      <c r="E98" s="307"/>
      <c r="F98" s="27"/>
    </row>
    <row r="99" spans="1:17" ht="47.25" customHeight="1" x14ac:dyDescent="0.2">
      <c r="A99" s="207" t="s">
        <v>196</v>
      </c>
      <c r="B99" s="206" t="s">
        <v>213</v>
      </c>
      <c r="C99" s="29"/>
      <c r="D99" s="306"/>
      <c r="E99" s="307"/>
      <c r="F99" s="27"/>
    </row>
    <row r="100" spans="1:17" ht="51" customHeight="1" x14ac:dyDescent="0.2">
      <c r="A100" s="207" t="s">
        <v>197</v>
      </c>
      <c r="B100" s="206" t="s">
        <v>214</v>
      </c>
      <c r="C100" s="29"/>
      <c r="D100" s="306"/>
      <c r="E100" s="307"/>
      <c r="F100" s="27"/>
    </row>
    <row r="101" spans="1:17" ht="45" customHeight="1" x14ac:dyDescent="0.2">
      <c r="A101" s="216" t="s">
        <v>568</v>
      </c>
      <c r="B101" s="220" t="s">
        <v>215</v>
      </c>
      <c r="C101" s="144"/>
      <c r="D101" s="308" t="s">
        <v>11</v>
      </c>
      <c r="E101" s="308"/>
      <c r="F101" s="64" t="s">
        <v>53</v>
      </c>
      <c r="H101" s="47">
        <v>0</v>
      </c>
      <c r="I101" s="211" t="str">
        <f>IF(H101=1,$I$6,"")</f>
        <v/>
      </c>
      <c r="J101" s="211" t="str">
        <f>IF(H101=2,$J$6,"")</f>
        <v/>
      </c>
      <c r="K101" s="211" t="str">
        <f>IF(H101=3,$K$6,"")</f>
        <v/>
      </c>
      <c r="L101" s="211" t="str">
        <f>IF(H101=4,$L$6,"")</f>
        <v/>
      </c>
      <c r="M101" s="211" t="str">
        <f>IF(H101=5,$M$6,"")</f>
        <v/>
      </c>
      <c r="N101" s="211" t="str">
        <f>IF(H101=6,$N$6,"")</f>
        <v/>
      </c>
      <c r="O101" s="48">
        <f>SUM(I101:N101)</f>
        <v>0</v>
      </c>
      <c r="P101" s="120">
        <f>P92</f>
        <v>0.25</v>
      </c>
      <c r="Q101" s="119">
        <f>O101*P101</f>
        <v>0</v>
      </c>
    </row>
    <row r="102" spans="1:17" ht="64.5" customHeight="1" x14ac:dyDescent="0.2">
      <c r="A102" s="207" t="s">
        <v>198</v>
      </c>
      <c r="B102" s="206" t="s">
        <v>216</v>
      </c>
      <c r="C102" s="29"/>
      <c r="D102" s="306"/>
      <c r="E102" s="307"/>
      <c r="F102" s="27"/>
    </row>
    <row r="103" spans="1:17" ht="51" customHeight="1" x14ac:dyDescent="0.2">
      <c r="A103" s="207" t="s">
        <v>199</v>
      </c>
      <c r="B103" s="206" t="s">
        <v>217</v>
      </c>
      <c r="C103" s="29"/>
      <c r="D103" s="306"/>
      <c r="E103" s="307"/>
      <c r="F103" s="27"/>
    </row>
    <row r="104" spans="1:17" ht="46.5" customHeight="1" x14ac:dyDescent="0.2">
      <c r="A104" s="207" t="s">
        <v>200</v>
      </c>
      <c r="B104" s="206" t="s">
        <v>218</v>
      </c>
      <c r="C104" s="29"/>
      <c r="D104" s="306"/>
      <c r="E104" s="307"/>
      <c r="F104" s="27"/>
    </row>
    <row r="105" spans="1:17" ht="48" customHeight="1" x14ac:dyDescent="0.2">
      <c r="A105" s="207" t="s">
        <v>205</v>
      </c>
      <c r="B105" s="206" t="s">
        <v>219</v>
      </c>
      <c r="C105" s="29"/>
      <c r="D105" s="306"/>
      <c r="E105" s="307"/>
      <c r="F105" s="27"/>
    </row>
    <row r="106" spans="1:17" ht="48" customHeight="1" x14ac:dyDescent="0.2">
      <c r="A106" s="216" t="s">
        <v>567</v>
      </c>
      <c r="B106" s="220" t="s">
        <v>220</v>
      </c>
      <c r="C106" s="144"/>
      <c r="D106" s="308" t="s">
        <v>11</v>
      </c>
      <c r="E106" s="308"/>
      <c r="F106" s="64" t="s">
        <v>53</v>
      </c>
      <c r="H106" s="47">
        <v>0</v>
      </c>
      <c r="I106" s="211" t="str">
        <f>IF(H106=1,$I$6,"")</f>
        <v/>
      </c>
      <c r="J106" s="211" t="str">
        <f>IF(H106=2,$J$6,"")</f>
        <v/>
      </c>
      <c r="K106" s="211" t="str">
        <f>IF(H106=3,$K$6,"")</f>
        <v/>
      </c>
      <c r="L106" s="211" t="str">
        <f>IF(H106=4,$L$6,"")</f>
        <v/>
      </c>
      <c r="M106" s="211" t="str">
        <f>IF(H106=5,$M$6,"")</f>
        <v/>
      </c>
      <c r="N106" s="211" t="str">
        <f>IF(H106=6,$N$6,"")</f>
        <v/>
      </c>
      <c r="O106" s="48">
        <f>SUM(I106:N106)</f>
        <v>0</v>
      </c>
      <c r="P106" s="120">
        <f>P92</f>
        <v>0.25</v>
      </c>
      <c r="Q106" s="119">
        <f>O106*P106</f>
        <v>0</v>
      </c>
    </row>
    <row r="107" spans="1:17" ht="93" customHeight="1" x14ac:dyDescent="0.2">
      <c r="A107" s="207" t="s">
        <v>202</v>
      </c>
      <c r="B107" s="206" t="s">
        <v>221</v>
      </c>
      <c r="C107" s="29"/>
      <c r="D107" s="306"/>
      <c r="E107" s="307"/>
      <c r="F107" s="27"/>
    </row>
    <row r="108" spans="1:17" ht="116.25" customHeight="1" x14ac:dyDescent="0.2">
      <c r="A108" s="207" t="s">
        <v>203</v>
      </c>
      <c r="B108" s="206" t="s">
        <v>222</v>
      </c>
      <c r="C108" s="29"/>
      <c r="D108" s="306"/>
      <c r="E108" s="307"/>
      <c r="F108" s="27"/>
    </row>
    <row r="109" spans="1:17" ht="66" customHeight="1" x14ac:dyDescent="0.2">
      <c r="A109" s="207" t="s">
        <v>204</v>
      </c>
      <c r="B109" s="206" t="s">
        <v>223</v>
      </c>
      <c r="C109" s="29"/>
      <c r="D109" s="306"/>
      <c r="E109" s="307"/>
      <c r="F109" s="27"/>
    </row>
    <row r="110" spans="1:17" s="14" customFormat="1" ht="27" customHeight="1" x14ac:dyDescent="0.2">
      <c r="A110" s="334" t="s">
        <v>539</v>
      </c>
      <c r="B110" s="334"/>
      <c r="C110" s="334"/>
      <c r="D110" s="217" t="str">
        <f>D10</f>
        <v>Processus (PR.)</v>
      </c>
      <c r="E110" s="218" t="str">
        <f>E10</f>
        <v>Critères de Réalisation (a, b, c …)</v>
      </c>
      <c r="F110" s="219"/>
      <c r="G110"/>
      <c r="P110" s="121">
        <f>SUM(P111:P145)</f>
        <v>1.0000000000000002</v>
      </c>
      <c r="Q110" s="122">
        <f>SUM(Q111:Q145)</f>
        <v>0</v>
      </c>
    </row>
    <row r="111" spans="1:17" ht="45" customHeight="1" x14ac:dyDescent="0.2">
      <c r="A111" s="216" t="s">
        <v>566</v>
      </c>
      <c r="B111" s="220" t="s">
        <v>248</v>
      </c>
      <c r="C111" s="144"/>
      <c r="D111" s="308" t="s">
        <v>11</v>
      </c>
      <c r="E111" s="308"/>
      <c r="F111" s="64" t="s">
        <v>53</v>
      </c>
      <c r="H111" s="47">
        <v>0</v>
      </c>
      <c r="I111" s="211" t="str">
        <f>IF(H111=1,$I$6,"")</f>
        <v/>
      </c>
      <c r="J111" s="211" t="str">
        <f>IF(H111=2,$J$6,"")</f>
        <v/>
      </c>
      <c r="K111" s="211" t="str">
        <f>IF(H111=3,$K$6,"")</f>
        <v/>
      </c>
      <c r="L111" s="211" t="str">
        <f>IF(H111=4,$L$6,"")</f>
        <v/>
      </c>
      <c r="M111" s="211" t="str">
        <f>IF(H111=5,$M$6,"")</f>
        <v/>
      </c>
      <c r="N111" s="211" t="str">
        <f>IF(H111=6,$N$6,"")</f>
        <v/>
      </c>
      <c r="O111" s="48">
        <f>SUM(I111:N111)</f>
        <v>0</v>
      </c>
      <c r="P111" s="120">
        <f>1/9</f>
        <v>0.1111111111111111</v>
      </c>
      <c r="Q111" s="119">
        <f>O111*P111</f>
        <v>0</v>
      </c>
    </row>
    <row r="112" spans="1:17" ht="77.25" customHeight="1" x14ac:dyDescent="0.2">
      <c r="A112" s="207" t="s">
        <v>201</v>
      </c>
      <c r="B112" s="206" t="s">
        <v>249</v>
      </c>
      <c r="C112" s="29"/>
      <c r="D112" s="306"/>
      <c r="E112" s="307"/>
      <c r="F112" s="27"/>
    </row>
    <row r="113" spans="1:17" ht="96.75" customHeight="1" x14ac:dyDescent="0.2">
      <c r="A113" s="207" t="s">
        <v>224</v>
      </c>
      <c r="B113" s="206" t="s">
        <v>250</v>
      </c>
      <c r="C113" s="29"/>
      <c r="D113" s="306"/>
      <c r="E113" s="307"/>
      <c r="F113" s="27"/>
    </row>
    <row r="114" spans="1:17" ht="72.75" customHeight="1" x14ac:dyDescent="0.2">
      <c r="A114" s="207" t="s">
        <v>225</v>
      </c>
      <c r="B114" s="206" t="s">
        <v>251</v>
      </c>
      <c r="C114" s="29"/>
      <c r="D114" s="306"/>
      <c r="E114" s="307"/>
      <c r="F114" s="27"/>
    </row>
    <row r="115" spans="1:17" ht="51.75" customHeight="1" x14ac:dyDescent="0.2">
      <c r="A115" s="216" t="s">
        <v>565</v>
      </c>
      <c r="B115" s="220" t="s">
        <v>252</v>
      </c>
      <c r="C115" s="144"/>
      <c r="D115" s="308" t="s">
        <v>11</v>
      </c>
      <c r="E115" s="308"/>
      <c r="F115" s="64" t="s">
        <v>53</v>
      </c>
      <c r="H115" s="47">
        <v>0</v>
      </c>
      <c r="I115" s="211" t="str">
        <f>IF(H115=1,$I$6,"")</f>
        <v/>
      </c>
      <c r="J115" s="211" t="str">
        <f>IF(H115=2,$J$6,"")</f>
        <v/>
      </c>
      <c r="K115" s="211" t="str">
        <f>IF(H115=3,$K$6,"")</f>
        <v/>
      </c>
      <c r="L115" s="211" t="str">
        <f>IF(H115=4,$L$6,"")</f>
        <v/>
      </c>
      <c r="M115" s="211" t="str">
        <f>IF(H115=5,$M$6,"")</f>
        <v/>
      </c>
      <c r="N115" s="211" t="str">
        <f>IF(H115=6,$N$6,"")</f>
        <v/>
      </c>
      <c r="O115" s="48">
        <f>SUM(I115:N115)</f>
        <v>0</v>
      </c>
      <c r="P115" s="120">
        <f>P111</f>
        <v>0.1111111111111111</v>
      </c>
      <c r="Q115" s="119">
        <f>O115*P115</f>
        <v>0</v>
      </c>
    </row>
    <row r="116" spans="1:17" ht="75" customHeight="1" x14ac:dyDescent="0.2">
      <c r="A116" s="207" t="s">
        <v>226</v>
      </c>
      <c r="B116" s="206" t="s">
        <v>253</v>
      </c>
      <c r="C116" s="29"/>
      <c r="D116" s="306"/>
      <c r="E116" s="307"/>
      <c r="F116" s="27"/>
    </row>
    <row r="117" spans="1:17" ht="60.75" customHeight="1" x14ac:dyDescent="0.2">
      <c r="A117" s="207" t="s">
        <v>227</v>
      </c>
      <c r="B117" s="206" t="s">
        <v>254</v>
      </c>
      <c r="C117" s="29"/>
      <c r="D117" s="306"/>
      <c r="E117" s="307"/>
      <c r="F117" s="27"/>
    </row>
    <row r="118" spans="1:17" ht="63" customHeight="1" x14ac:dyDescent="0.2">
      <c r="A118" s="207" t="s">
        <v>228</v>
      </c>
      <c r="B118" s="206" t="s">
        <v>255</v>
      </c>
      <c r="C118" s="29"/>
      <c r="D118" s="306"/>
      <c r="E118" s="307"/>
      <c r="F118" s="27"/>
    </row>
    <row r="119" spans="1:17" ht="48" customHeight="1" x14ac:dyDescent="0.2">
      <c r="A119" s="216" t="s">
        <v>564</v>
      </c>
      <c r="B119" s="220" t="s">
        <v>256</v>
      </c>
      <c r="C119" s="144"/>
      <c r="D119" s="308" t="s">
        <v>11</v>
      </c>
      <c r="E119" s="308"/>
      <c r="F119" s="64" t="s">
        <v>53</v>
      </c>
      <c r="H119" s="47">
        <v>0</v>
      </c>
      <c r="I119" s="211" t="str">
        <f>IF(H119=1,$I$6,"")</f>
        <v/>
      </c>
      <c r="J119" s="211" t="str">
        <f>IF(H119=2,$J$6,"")</f>
        <v/>
      </c>
      <c r="K119" s="211" t="str">
        <f>IF(H119=3,$K$6,"")</f>
        <v/>
      </c>
      <c r="L119" s="211" t="str">
        <f>IF(H119=4,$L$6,"")</f>
        <v/>
      </c>
      <c r="M119" s="211" t="str">
        <f>IF(H119=5,$M$6,"")</f>
        <v/>
      </c>
      <c r="N119" s="211" t="str">
        <f>IF(H119=6,$N$6,"")</f>
        <v/>
      </c>
      <c r="O119" s="48">
        <f>SUM(I119:N119)</f>
        <v>0</v>
      </c>
      <c r="P119" s="120">
        <f>P115</f>
        <v>0.1111111111111111</v>
      </c>
      <c r="Q119" s="119">
        <f>O119*P119</f>
        <v>0</v>
      </c>
    </row>
    <row r="120" spans="1:17" ht="64.5" customHeight="1" x14ac:dyDescent="0.2">
      <c r="A120" s="207" t="s">
        <v>229</v>
      </c>
      <c r="B120" s="206" t="s">
        <v>257</v>
      </c>
      <c r="C120" s="29"/>
      <c r="D120" s="306"/>
      <c r="E120" s="307"/>
      <c r="F120" s="27"/>
    </row>
    <row r="121" spans="1:17" ht="50.25" customHeight="1" x14ac:dyDescent="0.2">
      <c r="A121" s="207" t="s">
        <v>230</v>
      </c>
      <c r="B121" s="206" t="s">
        <v>258</v>
      </c>
      <c r="C121" s="29"/>
      <c r="D121" s="306"/>
      <c r="E121" s="307"/>
      <c r="F121" s="27"/>
    </row>
    <row r="122" spans="1:17" ht="50.25" customHeight="1" x14ac:dyDescent="0.2">
      <c r="A122" s="207" t="s">
        <v>231</v>
      </c>
      <c r="B122" s="206" t="s">
        <v>259</v>
      </c>
      <c r="C122" s="29"/>
      <c r="D122" s="306"/>
      <c r="E122" s="307"/>
      <c r="F122" s="27"/>
    </row>
    <row r="123" spans="1:17" ht="49.5" customHeight="1" x14ac:dyDescent="0.2">
      <c r="A123" s="216" t="s">
        <v>563</v>
      </c>
      <c r="B123" s="220" t="s">
        <v>260</v>
      </c>
      <c r="C123" s="144"/>
      <c r="D123" s="308" t="s">
        <v>11</v>
      </c>
      <c r="E123" s="308"/>
      <c r="F123" s="64" t="s">
        <v>53</v>
      </c>
      <c r="H123" s="47">
        <v>0</v>
      </c>
      <c r="I123" s="211" t="str">
        <f>IF(H123=1,$I$6,"")</f>
        <v/>
      </c>
      <c r="J123" s="211" t="str">
        <f>IF(H123=2,$J$6,"")</f>
        <v/>
      </c>
      <c r="K123" s="211" t="str">
        <f>IF(H123=3,$K$6,"")</f>
        <v/>
      </c>
      <c r="L123" s="211" t="str">
        <f>IF(H123=4,$L$6,"")</f>
        <v/>
      </c>
      <c r="M123" s="211" t="str">
        <f>IF(H123=5,$M$6,"")</f>
        <v/>
      </c>
      <c r="N123" s="211" t="str">
        <f>IF(H123=6,$N$6,"")</f>
        <v/>
      </c>
      <c r="O123" s="48">
        <f>SUM(I123:N123)</f>
        <v>0</v>
      </c>
      <c r="P123" s="120">
        <f>P119</f>
        <v>0.1111111111111111</v>
      </c>
      <c r="Q123" s="119">
        <f>O123*P123</f>
        <v>0</v>
      </c>
    </row>
    <row r="124" spans="1:17" ht="63" customHeight="1" x14ac:dyDescent="0.2">
      <c r="A124" s="207" t="s">
        <v>232</v>
      </c>
      <c r="B124" s="206" t="s">
        <v>261</v>
      </c>
      <c r="C124" s="29"/>
      <c r="D124" s="306"/>
      <c r="E124" s="307"/>
      <c r="F124" s="27"/>
    </row>
    <row r="125" spans="1:17" ht="45" customHeight="1" x14ac:dyDescent="0.2">
      <c r="A125" s="207" t="s">
        <v>233</v>
      </c>
      <c r="B125" s="206" t="s">
        <v>262</v>
      </c>
      <c r="C125" s="29"/>
      <c r="D125" s="306"/>
      <c r="E125" s="307"/>
      <c r="F125" s="27"/>
    </row>
    <row r="126" spans="1:17" ht="61.5" customHeight="1" x14ac:dyDescent="0.2">
      <c r="A126" s="207" t="s">
        <v>234</v>
      </c>
      <c r="B126" s="206" t="s">
        <v>263</v>
      </c>
      <c r="C126" s="29"/>
      <c r="D126" s="306"/>
      <c r="E126" s="307"/>
      <c r="F126" s="27"/>
    </row>
    <row r="127" spans="1:17" ht="46.5" customHeight="1" x14ac:dyDescent="0.2">
      <c r="A127" s="216" t="s">
        <v>562</v>
      </c>
      <c r="B127" s="220" t="s">
        <v>265</v>
      </c>
      <c r="C127" s="144"/>
      <c r="D127" s="308" t="s">
        <v>11</v>
      </c>
      <c r="E127" s="308"/>
      <c r="F127" s="64" t="s">
        <v>53</v>
      </c>
      <c r="H127" s="47">
        <v>0</v>
      </c>
      <c r="I127" s="211" t="str">
        <f>IF(H127=1,$I$6,"")</f>
        <v/>
      </c>
      <c r="J127" s="211" t="str">
        <f>IF(H127=2,$J$6,"")</f>
        <v/>
      </c>
      <c r="K127" s="211" t="str">
        <f>IF(H127=3,$K$6,"")</f>
        <v/>
      </c>
      <c r="L127" s="211" t="str">
        <f>IF(H127=4,$L$6,"")</f>
        <v/>
      </c>
      <c r="M127" s="211" t="str">
        <f>IF(H127=5,$M$6,"")</f>
        <v/>
      </c>
      <c r="N127" s="211" t="str">
        <f>IF(H127=6,$N$6,"")</f>
        <v/>
      </c>
      <c r="O127" s="48">
        <f>SUM(I127:N127)</f>
        <v>0</v>
      </c>
      <c r="P127" s="120">
        <f>P123</f>
        <v>0.1111111111111111</v>
      </c>
      <c r="Q127" s="119">
        <f>O127*P127</f>
        <v>0</v>
      </c>
    </row>
    <row r="128" spans="1:17" ht="81" customHeight="1" x14ac:dyDescent="0.2">
      <c r="A128" s="207" t="s">
        <v>235</v>
      </c>
      <c r="B128" s="206" t="s">
        <v>264</v>
      </c>
      <c r="C128" s="29"/>
      <c r="D128" s="306"/>
      <c r="E128" s="307"/>
      <c r="F128" s="27"/>
    </row>
    <row r="129" spans="1:17" ht="49.5" customHeight="1" x14ac:dyDescent="0.2">
      <c r="A129" s="207" t="s">
        <v>236</v>
      </c>
      <c r="B129" s="206" t="s">
        <v>266</v>
      </c>
      <c r="C129" s="29"/>
      <c r="D129" s="306"/>
      <c r="E129" s="307"/>
      <c r="F129" s="27"/>
    </row>
    <row r="130" spans="1:17" ht="60.75" customHeight="1" x14ac:dyDescent="0.2">
      <c r="A130" s="207" t="s">
        <v>237</v>
      </c>
      <c r="B130" s="206" t="s">
        <v>267</v>
      </c>
      <c r="C130" s="29"/>
      <c r="D130" s="306"/>
      <c r="E130" s="307"/>
      <c r="F130" s="27"/>
    </row>
    <row r="131" spans="1:17" ht="46.5" customHeight="1" x14ac:dyDescent="0.2">
      <c r="A131" s="216" t="s">
        <v>561</v>
      </c>
      <c r="B131" s="220" t="s">
        <v>268</v>
      </c>
      <c r="C131" s="144"/>
      <c r="D131" s="308" t="s">
        <v>11</v>
      </c>
      <c r="E131" s="308"/>
      <c r="F131" s="64" t="s">
        <v>53</v>
      </c>
      <c r="H131" s="47">
        <v>0</v>
      </c>
      <c r="I131" s="211" t="str">
        <f>IF(H131=1,$I$6,"")</f>
        <v/>
      </c>
      <c r="J131" s="211" t="str">
        <f>IF(H131=2,$J$6,"")</f>
        <v/>
      </c>
      <c r="K131" s="211" t="str">
        <f>IF(H131=3,$K$6,"")</f>
        <v/>
      </c>
      <c r="L131" s="211" t="str">
        <f>IF(H131=4,$L$6,"")</f>
        <v/>
      </c>
      <c r="M131" s="211" t="str">
        <f>IF(H131=5,$M$6,"")</f>
        <v/>
      </c>
      <c r="N131" s="211" t="str">
        <f>IF(H131=6,$N$6,"")</f>
        <v/>
      </c>
      <c r="O131" s="48">
        <f>SUM(I131:N131)</f>
        <v>0</v>
      </c>
      <c r="P131" s="120">
        <f>P127</f>
        <v>0.1111111111111111</v>
      </c>
      <c r="Q131" s="119">
        <f>O131*P131</f>
        <v>0</v>
      </c>
    </row>
    <row r="132" spans="1:17" ht="49.5" customHeight="1" x14ac:dyDescent="0.2">
      <c r="A132" s="207" t="s">
        <v>238</v>
      </c>
      <c r="B132" s="206" t="s">
        <v>269</v>
      </c>
      <c r="C132" s="29"/>
      <c r="D132" s="306"/>
      <c r="E132" s="307"/>
      <c r="F132" s="27"/>
    </row>
    <row r="133" spans="1:17" ht="46.5" customHeight="1" x14ac:dyDescent="0.2">
      <c r="A133" s="207" t="s">
        <v>239</v>
      </c>
      <c r="B133" s="206" t="s">
        <v>270</v>
      </c>
      <c r="C133" s="29"/>
      <c r="D133" s="306"/>
      <c r="E133" s="307"/>
      <c r="F133" s="27"/>
    </row>
    <row r="134" spans="1:17" ht="45" customHeight="1" x14ac:dyDescent="0.2">
      <c r="A134" s="207" t="s">
        <v>240</v>
      </c>
      <c r="B134" s="206" t="s">
        <v>271</v>
      </c>
      <c r="C134" s="29"/>
      <c r="D134" s="306"/>
      <c r="E134" s="307"/>
      <c r="F134" s="27"/>
    </row>
    <row r="135" spans="1:17" ht="51" customHeight="1" x14ac:dyDescent="0.2">
      <c r="A135" s="216" t="s">
        <v>560</v>
      </c>
      <c r="B135" s="220" t="s">
        <v>272</v>
      </c>
      <c r="C135" s="144"/>
      <c r="D135" s="308" t="s">
        <v>11</v>
      </c>
      <c r="E135" s="308"/>
      <c r="F135" s="64" t="s">
        <v>53</v>
      </c>
      <c r="H135" s="47">
        <v>0</v>
      </c>
      <c r="I135" s="211" t="str">
        <f>IF(H135=1,$I$6,"")</f>
        <v/>
      </c>
      <c r="J135" s="211" t="str">
        <f>IF(H135=2,$J$6,"")</f>
        <v/>
      </c>
      <c r="K135" s="211" t="str">
        <f>IF(H135=3,$K$6,"")</f>
        <v/>
      </c>
      <c r="L135" s="211" t="str">
        <f>IF(H135=4,$L$6,"")</f>
        <v/>
      </c>
      <c r="M135" s="211" t="str">
        <f>IF(H135=5,$M$6,"")</f>
        <v/>
      </c>
      <c r="N135" s="211" t="str">
        <f>IF(H135=6,$N$6,"")</f>
        <v/>
      </c>
      <c r="O135" s="48">
        <f>SUM(I135:N135)</f>
        <v>0</v>
      </c>
      <c r="P135" s="120">
        <f>P131</f>
        <v>0.1111111111111111</v>
      </c>
      <c r="Q135" s="119">
        <f>O135*P135</f>
        <v>0</v>
      </c>
    </row>
    <row r="136" spans="1:17" ht="79.5" customHeight="1" x14ac:dyDescent="0.2">
      <c r="A136" s="207" t="s">
        <v>241</v>
      </c>
      <c r="B136" s="206" t="s">
        <v>273</v>
      </c>
      <c r="C136" s="29"/>
      <c r="D136" s="306"/>
      <c r="E136" s="307"/>
      <c r="F136" s="27"/>
    </row>
    <row r="137" spans="1:17" ht="78" customHeight="1" x14ac:dyDescent="0.2">
      <c r="A137" s="207" t="s">
        <v>242</v>
      </c>
      <c r="B137" s="206" t="s">
        <v>274</v>
      </c>
      <c r="C137" s="29"/>
      <c r="D137" s="306"/>
      <c r="E137" s="307"/>
      <c r="F137" s="27"/>
    </row>
    <row r="138" spans="1:17" ht="63" customHeight="1" x14ac:dyDescent="0.2">
      <c r="A138" s="207" t="s">
        <v>243</v>
      </c>
      <c r="B138" s="206" t="s">
        <v>275</v>
      </c>
      <c r="C138" s="29"/>
      <c r="D138" s="306"/>
      <c r="E138" s="307"/>
      <c r="F138" s="27"/>
    </row>
    <row r="139" spans="1:17" ht="49.5" customHeight="1" x14ac:dyDescent="0.2">
      <c r="A139" s="216" t="s">
        <v>559</v>
      </c>
      <c r="B139" s="220" t="s">
        <v>276</v>
      </c>
      <c r="C139" s="144"/>
      <c r="D139" s="308" t="s">
        <v>11</v>
      </c>
      <c r="E139" s="308"/>
      <c r="F139" s="64" t="s">
        <v>53</v>
      </c>
      <c r="H139" s="47">
        <v>0</v>
      </c>
      <c r="I139" s="211" t="str">
        <f>IF(H139=1,$I$6,"")</f>
        <v/>
      </c>
      <c r="J139" s="211" t="str">
        <f>IF(H139=2,$J$6,"")</f>
        <v/>
      </c>
      <c r="K139" s="211" t="str">
        <f>IF(H139=3,$K$6,"")</f>
        <v/>
      </c>
      <c r="L139" s="211" t="str">
        <f>IF(H139=4,$L$6,"")</f>
        <v/>
      </c>
      <c r="M139" s="211" t="str">
        <f>IF(H139=5,$M$6,"")</f>
        <v/>
      </c>
      <c r="N139" s="211" t="str">
        <f>IF(H139=6,$N$6,"")</f>
        <v/>
      </c>
      <c r="O139" s="48">
        <f>SUM(I139:N139)</f>
        <v>0</v>
      </c>
      <c r="P139" s="120">
        <f>P135</f>
        <v>0.1111111111111111</v>
      </c>
      <c r="Q139" s="119">
        <f>O139*P139</f>
        <v>0</v>
      </c>
    </row>
    <row r="140" spans="1:17" ht="126" customHeight="1" x14ac:dyDescent="0.2">
      <c r="A140" s="207" t="s">
        <v>283</v>
      </c>
      <c r="B140" s="206" t="s">
        <v>277</v>
      </c>
      <c r="C140" s="29"/>
      <c r="D140" s="306"/>
      <c r="E140" s="307"/>
      <c r="F140" s="27"/>
    </row>
    <row r="141" spans="1:17" ht="64.5" customHeight="1" x14ac:dyDescent="0.2">
      <c r="A141" s="207" t="s">
        <v>284</v>
      </c>
      <c r="B141" s="206" t="s">
        <v>278</v>
      </c>
      <c r="C141" s="29"/>
      <c r="D141" s="306"/>
      <c r="E141" s="307"/>
      <c r="F141" s="27"/>
    </row>
    <row r="142" spans="1:17" ht="68.25" customHeight="1" x14ac:dyDescent="0.2">
      <c r="A142" s="207" t="s">
        <v>285</v>
      </c>
      <c r="B142" s="206" t="s">
        <v>279</v>
      </c>
      <c r="C142" s="29"/>
      <c r="D142" s="306"/>
      <c r="E142" s="306"/>
      <c r="F142" s="27"/>
    </row>
    <row r="143" spans="1:17" ht="42.75" customHeight="1" x14ac:dyDescent="0.2">
      <c r="A143" s="207" t="s">
        <v>286</v>
      </c>
      <c r="B143" s="206" t="s">
        <v>280</v>
      </c>
      <c r="C143" s="29"/>
      <c r="D143" s="306"/>
      <c r="E143" s="307"/>
      <c r="F143" s="27"/>
    </row>
    <row r="144" spans="1:17" ht="33" customHeight="1" x14ac:dyDescent="0.2">
      <c r="A144" s="207" t="s">
        <v>287</v>
      </c>
      <c r="B144" s="206" t="s">
        <v>281</v>
      </c>
      <c r="C144" s="29"/>
      <c r="D144" s="306"/>
      <c r="E144" s="307"/>
      <c r="F144" s="27"/>
    </row>
    <row r="145" spans="1:17" ht="46.5" customHeight="1" x14ac:dyDescent="0.2">
      <c r="A145" s="216" t="s">
        <v>558</v>
      </c>
      <c r="B145" s="220" t="s">
        <v>288</v>
      </c>
      <c r="C145" s="144"/>
      <c r="D145" s="308" t="s">
        <v>11</v>
      </c>
      <c r="E145" s="308"/>
      <c r="F145" s="64" t="s">
        <v>53</v>
      </c>
      <c r="H145" s="47">
        <v>0</v>
      </c>
      <c r="I145" s="211" t="str">
        <f>IF(H145=1,$I$6,"")</f>
        <v/>
      </c>
      <c r="J145" s="211" t="str">
        <f>IF(H145=2,$J$6,"")</f>
        <v/>
      </c>
      <c r="K145" s="211" t="str">
        <f>IF(H145=3,$K$6,"")</f>
        <v/>
      </c>
      <c r="L145" s="211" t="str">
        <f>IF(H145=4,$L$6,"")</f>
        <v/>
      </c>
      <c r="M145" s="211" t="str">
        <f>IF(H145=5,$M$6,"")</f>
        <v/>
      </c>
      <c r="N145" s="211" t="str">
        <f>IF(H145=6,$N$6,"")</f>
        <v/>
      </c>
      <c r="O145" s="48">
        <f>SUM(I145:N145)</f>
        <v>0</v>
      </c>
      <c r="P145" s="120">
        <f>P139</f>
        <v>0.1111111111111111</v>
      </c>
      <c r="Q145" s="119">
        <f>O145*P145</f>
        <v>0</v>
      </c>
    </row>
    <row r="146" spans="1:17" ht="64.5" customHeight="1" x14ac:dyDescent="0.2">
      <c r="A146" s="207" t="s">
        <v>244</v>
      </c>
      <c r="B146" s="206" t="s">
        <v>289</v>
      </c>
      <c r="C146" s="29"/>
      <c r="D146" s="306"/>
      <c r="E146" s="307"/>
      <c r="F146" s="27"/>
    </row>
    <row r="147" spans="1:17" ht="62.25" customHeight="1" x14ac:dyDescent="0.2">
      <c r="A147" s="207" t="s">
        <v>245</v>
      </c>
      <c r="B147" s="206" t="s">
        <v>290</v>
      </c>
      <c r="C147" s="29"/>
      <c r="D147" s="306"/>
      <c r="E147" s="307"/>
      <c r="F147" s="27"/>
    </row>
    <row r="148" spans="1:17" ht="66.75" customHeight="1" x14ac:dyDescent="0.2">
      <c r="A148" s="207" t="s">
        <v>246</v>
      </c>
      <c r="B148" s="206" t="s">
        <v>291</v>
      </c>
      <c r="C148" s="29"/>
      <c r="D148" s="306"/>
      <c r="E148" s="307"/>
      <c r="F148" s="27"/>
    </row>
    <row r="149" spans="1:17" ht="61.5" customHeight="1" x14ac:dyDescent="0.2">
      <c r="A149" s="207" t="s">
        <v>247</v>
      </c>
      <c r="B149" s="206" t="s">
        <v>292</v>
      </c>
      <c r="C149" s="29"/>
      <c r="D149" s="306"/>
      <c r="E149" s="307"/>
      <c r="F149" s="27"/>
    </row>
    <row r="150" spans="1:17" ht="60" customHeight="1" x14ac:dyDescent="0.2">
      <c r="A150" s="207" t="s">
        <v>282</v>
      </c>
      <c r="B150" s="206" t="s">
        <v>293</v>
      </c>
      <c r="C150" s="29"/>
      <c r="D150" s="306"/>
      <c r="E150" s="307"/>
      <c r="F150" s="27"/>
    </row>
    <row r="151" spans="1:17" s="14" customFormat="1" ht="33" customHeight="1" x14ac:dyDescent="0.2">
      <c r="A151" s="331" t="s">
        <v>308</v>
      </c>
      <c r="B151" s="332"/>
      <c r="C151" s="332"/>
      <c r="D151" s="332"/>
      <c r="E151" s="332"/>
      <c r="F151" s="333"/>
      <c r="G151"/>
    </row>
    <row r="152" spans="1:17" s="14" customFormat="1" ht="27" customHeight="1" x14ac:dyDescent="0.2">
      <c r="A152" s="334" t="s">
        <v>540</v>
      </c>
      <c r="B152" s="334"/>
      <c r="C152" s="334"/>
      <c r="D152" s="217" t="str">
        <f>D10</f>
        <v>Processus (PR.)</v>
      </c>
      <c r="E152" s="218" t="str">
        <f>E10</f>
        <v>Critères de Réalisation (a, b, c …)</v>
      </c>
      <c r="F152" s="219"/>
      <c r="G152"/>
      <c r="P152" s="121">
        <f>SUM(P153:P171)</f>
        <v>1</v>
      </c>
      <c r="Q152" s="122">
        <f>SUM(Q153:Q171)</f>
        <v>0</v>
      </c>
    </row>
    <row r="153" spans="1:17" ht="64.5" customHeight="1" x14ac:dyDescent="0.2">
      <c r="A153" s="216" t="s">
        <v>557</v>
      </c>
      <c r="B153" s="220" t="s">
        <v>309</v>
      </c>
      <c r="C153" s="144"/>
      <c r="D153" s="308" t="s">
        <v>11</v>
      </c>
      <c r="E153" s="308"/>
      <c r="F153" s="64" t="s">
        <v>53</v>
      </c>
      <c r="H153" s="47">
        <v>0</v>
      </c>
      <c r="I153" s="211" t="str">
        <f>IF(H153=1,$I$6,"")</f>
        <v/>
      </c>
      <c r="J153" s="211" t="str">
        <f>IF(H153=2,$J$6,"")</f>
        <v/>
      </c>
      <c r="K153" s="211" t="str">
        <f>IF(H153=3,$K$6,"")</f>
        <v/>
      </c>
      <c r="L153" s="211" t="str">
        <f>IF(H153=4,$L$6,"")</f>
        <v/>
      </c>
      <c r="M153" s="211" t="str">
        <f>IF(H153=5,$M$6,"")</f>
        <v/>
      </c>
      <c r="N153" s="211" t="str">
        <f>IF(H153=6,$N$6,"")</f>
        <v/>
      </c>
      <c r="O153" s="48">
        <f>SUM(I153:N153)</f>
        <v>0</v>
      </c>
      <c r="P153" s="120">
        <v>0.2</v>
      </c>
      <c r="Q153" s="119">
        <f>O153*P153</f>
        <v>0</v>
      </c>
    </row>
    <row r="154" spans="1:17" ht="48" customHeight="1" x14ac:dyDescent="0.2">
      <c r="A154" s="207" t="s">
        <v>294</v>
      </c>
      <c r="B154" s="206" t="s">
        <v>310</v>
      </c>
      <c r="C154" s="29"/>
      <c r="D154" s="306"/>
      <c r="E154" s="307"/>
      <c r="F154" s="27"/>
    </row>
    <row r="155" spans="1:17" ht="62.25" customHeight="1" x14ac:dyDescent="0.2">
      <c r="A155" s="207" t="s">
        <v>295</v>
      </c>
      <c r="B155" s="206" t="s">
        <v>311</v>
      </c>
      <c r="C155" s="29"/>
      <c r="D155" s="306"/>
      <c r="E155" s="307"/>
      <c r="F155" s="27"/>
    </row>
    <row r="156" spans="1:17" ht="64.5" customHeight="1" x14ac:dyDescent="0.2">
      <c r="A156" s="207" t="s">
        <v>296</v>
      </c>
      <c r="B156" s="206" t="s">
        <v>312</v>
      </c>
      <c r="C156" s="29"/>
      <c r="D156" s="306"/>
      <c r="E156" s="307"/>
      <c r="F156" s="27"/>
    </row>
    <row r="157" spans="1:17" ht="46.5" customHeight="1" x14ac:dyDescent="0.2">
      <c r="A157" s="216" t="s">
        <v>556</v>
      </c>
      <c r="B157" s="220" t="s">
        <v>313</v>
      </c>
      <c r="C157" s="144"/>
      <c r="D157" s="308" t="s">
        <v>11</v>
      </c>
      <c r="E157" s="308"/>
      <c r="F157" s="64" t="s">
        <v>53</v>
      </c>
      <c r="H157" s="47">
        <v>0</v>
      </c>
      <c r="I157" s="211" t="str">
        <f>IF(H157=1,$I$6,"")</f>
        <v/>
      </c>
      <c r="J157" s="211" t="str">
        <f>IF(H157=2,$J$6,"")</f>
        <v/>
      </c>
      <c r="K157" s="211" t="str">
        <f>IF(H157=3,$K$6,"")</f>
        <v/>
      </c>
      <c r="L157" s="211" t="str">
        <f>IF(H157=4,$L$6,"")</f>
        <v/>
      </c>
      <c r="M157" s="211" t="str">
        <f>IF(H157=5,$M$6,"")</f>
        <v/>
      </c>
      <c r="N157" s="211" t="str">
        <f>IF(H157=6,$N$6,"")</f>
        <v/>
      </c>
      <c r="O157" s="48">
        <f>SUM(I157:N157)</f>
        <v>0</v>
      </c>
      <c r="P157" s="120">
        <f>P153</f>
        <v>0.2</v>
      </c>
      <c r="Q157" s="119">
        <f>O157*P157</f>
        <v>0</v>
      </c>
    </row>
    <row r="158" spans="1:17" ht="81.75" customHeight="1" x14ac:dyDescent="0.2">
      <c r="A158" s="207" t="s">
        <v>297</v>
      </c>
      <c r="B158" s="206" t="s">
        <v>314</v>
      </c>
      <c r="C158" s="29"/>
      <c r="D158" s="306"/>
      <c r="E158" s="307"/>
      <c r="F158" s="27"/>
    </row>
    <row r="159" spans="1:17" ht="77.25" customHeight="1" x14ac:dyDescent="0.2">
      <c r="A159" s="207" t="s">
        <v>298</v>
      </c>
      <c r="B159" s="206" t="s">
        <v>315</v>
      </c>
      <c r="C159" s="29"/>
      <c r="D159" s="306"/>
      <c r="E159" s="307"/>
      <c r="F159" s="27"/>
    </row>
    <row r="160" spans="1:17" ht="81.75" customHeight="1" x14ac:dyDescent="0.2">
      <c r="A160" s="207" t="s">
        <v>299</v>
      </c>
      <c r="B160" s="206" t="s">
        <v>316</v>
      </c>
      <c r="C160" s="29"/>
      <c r="D160" s="306"/>
      <c r="E160" s="307"/>
      <c r="F160" s="27"/>
    </row>
    <row r="161" spans="1:17" ht="44.25" customHeight="1" x14ac:dyDescent="0.2">
      <c r="A161" s="216" t="s">
        <v>555</v>
      </c>
      <c r="B161" s="220" t="s">
        <v>317</v>
      </c>
      <c r="C161" s="144"/>
      <c r="D161" s="308" t="s">
        <v>11</v>
      </c>
      <c r="E161" s="308"/>
      <c r="F161" s="64" t="s">
        <v>53</v>
      </c>
      <c r="H161" s="47">
        <v>0</v>
      </c>
      <c r="I161" s="211" t="str">
        <f>IF(H161=1,$I$6,"")</f>
        <v/>
      </c>
      <c r="J161" s="211" t="str">
        <f>IF(H161=2,$J$6,"")</f>
        <v/>
      </c>
      <c r="K161" s="211" t="str">
        <f>IF(H161=3,$K$6,"")</f>
        <v/>
      </c>
      <c r="L161" s="211" t="str">
        <f>IF(H161=4,$L$6,"")</f>
        <v/>
      </c>
      <c r="M161" s="211" t="str">
        <f>IF(H161=5,$M$6,"")</f>
        <v/>
      </c>
      <c r="N161" s="211" t="str">
        <f>IF(H161=6,$N$6,"")</f>
        <v/>
      </c>
      <c r="O161" s="48">
        <f>SUM(I161:N161)</f>
        <v>0</v>
      </c>
      <c r="P161" s="120">
        <f>P157</f>
        <v>0.2</v>
      </c>
      <c r="Q161" s="119">
        <f>O161*P161</f>
        <v>0</v>
      </c>
    </row>
    <row r="162" spans="1:17" ht="66" customHeight="1" x14ac:dyDescent="0.2">
      <c r="A162" s="207" t="s">
        <v>300</v>
      </c>
      <c r="B162" s="206" t="s">
        <v>318</v>
      </c>
      <c r="C162" s="29"/>
      <c r="D162" s="306"/>
      <c r="E162" s="307"/>
      <c r="F162" s="27"/>
    </row>
    <row r="163" spans="1:17" ht="63" customHeight="1" x14ac:dyDescent="0.2">
      <c r="A163" s="207" t="s">
        <v>301</v>
      </c>
      <c r="B163" s="206" t="s">
        <v>319</v>
      </c>
      <c r="C163" s="29"/>
      <c r="D163" s="306"/>
      <c r="E163" s="307"/>
      <c r="F163" s="27"/>
    </row>
    <row r="164" spans="1:17" ht="66.75" customHeight="1" x14ac:dyDescent="0.2">
      <c r="A164" s="207" t="s">
        <v>302</v>
      </c>
      <c r="B164" s="206" t="s">
        <v>320</v>
      </c>
      <c r="C164" s="29"/>
      <c r="D164" s="306"/>
      <c r="E164" s="307"/>
      <c r="F164" s="27"/>
    </row>
    <row r="165" spans="1:17" ht="48.75" customHeight="1" x14ac:dyDescent="0.2">
      <c r="A165" s="207" t="s">
        <v>303</v>
      </c>
      <c r="B165" s="206" t="s">
        <v>321</v>
      </c>
      <c r="C165" s="29"/>
      <c r="D165" s="306"/>
      <c r="E165" s="307"/>
      <c r="F165" s="27"/>
    </row>
    <row r="166" spans="1:17" ht="46.5" customHeight="1" x14ac:dyDescent="0.2">
      <c r="A166" s="216" t="s">
        <v>554</v>
      </c>
      <c r="B166" s="220" t="s">
        <v>322</v>
      </c>
      <c r="C166" s="144"/>
      <c r="D166" s="308" t="s">
        <v>11</v>
      </c>
      <c r="E166" s="308"/>
      <c r="F166" s="64" t="s">
        <v>53</v>
      </c>
      <c r="H166" s="47">
        <v>0</v>
      </c>
      <c r="I166" s="211" t="str">
        <f>IF(H166=1,$I$6,"")</f>
        <v/>
      </c>
      <c r="J166" s="211" t="str">
        <f>IF(H166=2,$J$6,"")</f>
        <v/>
      </c>
      <c r="K166" s="211" t="str">
        <f>IF(H166=3,$K$6,"")</f>
        <v/>
      </c>
      <c r="L166" s="211" t="str">
        <f>IF(H166=4,$L$6,"")</f>
        <v/>
      </c>
      <c r="M166" s="211" t="str">
        <f>IF(H166=5,$M$6,"")</f>
        <v/>
      </c>
      <c r="N166" s="211" t="str">
        <f>IF(H166=6,$N$6,"")</f>
        <v/>
      </c>
      <c r="O166" s="48">
        <f>SUM(I166:N166)</f>
        <v>0</v>
      </c>
      <c r="P166" s="120">
        <f>P153</f>
        <v>0.2</v>
      </c>
      <c r="Q166" s="119">
        <f>O166*P166</f>
        <v>0</v>
      </c>
    </row>
    <row r="167" spans="1:17" ht="46.5" customHeight="1" x14ac:dyDescent="0.2">
      <c r="A167" s="207" t="s">
        <v>304</v>
      </c>
      <c r="B167" s="206" t="s">
        <v>323</v>
      </c>
      <c r="C167" s="29"/>
      <c r="D167" s="306"/>
      <c r="E167" s="307"/>
      <c r="F167" s="27"/>
    </row>
    <row r="168" spans="1:17" ht="60" customHeight="1" x14ac:dyDescent="0.2">
      <c r="A168" s="207" t="s">
        <v>305</v>
      </c>
      <c r="B168" s="206" t="s">
        <v>324</v>
      </c>
      <c r="C168" s="29"/>
      <c r="D168" s="306"/>
      <c r="E168" s="307"/>
      <c r="F168" s="27"/>
    </row>
    <row r="169" spans="1:17" ht="49.5" customHeight="1" x14ac:dyDescent="0.2">
      <c r="A169" s="207" t="s">
        <v>306</v>
      </c>
      <c r="B169" s="206" t="s">
        <v>325</v>
      </c>
      <c r="C169" s="29"/>
      <c r="D169" s="306"/>
      <c r="E169" s="307"/>
      <c r="F169" s="27"/>
    </row>
    <row r="170" spans="1:17" ht="49.5" customHeight="1" x14ac:dyDescent="0.2">
      <c r="A170" s="207" t="s">
        <v>307</v>
      </c>
      <c r="B170" s="206" t="s">
        <v>326</v>
      </c>
      <c r="C170" s="29"/>
      <c r="D170" s="306"/>
      <c r="E170" s="307"/>
      <c r="F170" s="27"/>
    </row>
    <row r="171" spans="1:17" ht="48" customHeight="1" x14ac:dyDescent="0.2">
      <c r="A171" s="216" t="s">
        <v>553</v>
      </c>
      <c r="B171" s="220" t="s">
        <v>330</v>
      </c>
      <c r="C171" s="144"/>
      <c r="D171" s="308" t="s">
        <v>11</v>
      </c>
      <c r="E171" s="308"/>
      <c r="F171" s="64" t="s">
        <v>53</v>
      </c>
      <c r="H171" s="47">
        <v>0</v>
      </c>
      <c r="I171" s="211" t="str">
        <f>IF(H171=1,$I$6,"")</f>
        <v/>
      </c>
      <c r="J171" s="211" t="str">
        <f>IF(H171=2,$J$6,"")</f>
        <v/>
      </c>
      <c r="K171" s="211" t="str">
        <f>IF(H171=3,$K$6,"")</f>
        <v/>
      </c>
      <c r="L171" s="211" t="str">
        <f>IF(H171=4,$L$6,"")</f>
        <v/>
      </c>
      <c r="M171" s="211" t="str">
        <f>IF(H171=5,$M$6,"")</f>
        <v/>
      </c>
      <c r="N171" s="211" t="str">
        <f>IF(H171=6,$N$6,"")</f>
        <v/>
      </c>
      <c r="O171" s="48">
        <f>SUM(I171:N171)</f>
        <v>0</v>
      </c>
      <c r="P171" s="120">
        <f>P153</f>
        <v>0.2</v>
      </c>
      <c r="Q171" s="119">
        <f>O171*P171</f>
        <v>0</v>
      </c>
    </row>
    <row r="172" spans="1:17" ht="80.25" customHeight="1" x14ac:dyDescent="0.2">
      <c r="A172" s="207" t="s">
        <v>327</v>
      </c>
      <c r="B172" s="206" t="s">
        <v>331</v>
      </c>
      <c r="C172" s="29"/>
      <c r="D172" s="306"/>
      <c r="E172" s="307"/>
      <c r="F172" s="27"/>
    </row>
    <row r="173" spans="1:17" ht="47.25" customHeight="1" x14ac:dyDescent="0.2">
      <c r="A173" s="207" t="s">
        <v>328</v>
      </c>
      <c r="B173" s="206" t="s">
        <v>332</v>
      </c>
      <c r="C173" s="29"/>
      <c r="D173" s="306"/>
      <c r="E173" s="307"/>
      <c r="F173" s="27"/>
    </row>
    <row r="174" spans="1:17" ht="63" customHeight="1" x14ac:dyDescent="0.2">
      <c r="A174" s="207" t="s">
        <v>329</v>
      </c>
      <c r="B174" s="206" t="s">
        <v>333</v>
      </c>
      <c r="C174" s="29"/>
      <c r="D174" s="306"/>
      <c r="E174" s="307"/>
      <c r="F174" s="27"/>
    </row>
    <row r="175" spans="1:17" s="14" customFormat="1" ht="27" customHeight="1" x14ac:dyDescent="0.2">
      <c r="A175" s="334" t="s">
        <v>541</v>
      </c>
      <c r="B175" s="334"/>
      <c r="C175" s="334"/>
      <c r="D175" s="217" t="str">
        <f>D10</f>
        <v>Processus (PR.)</v>
      </c>
      <c r="E175" s="218" t="str">
        <f>E10</f>
        <v>Critères de Réalisation (a, b, c …)</v>
      </c>
      <c r="F175" s="219"/>
      <c r="G175"/>
      <c r="P175" s="121">
        <f>SUM(P176:P242)</f>
        <v>1.0000000000000002</v>
      </c>
      <c r="Q175" s="122">
        <f>SUM(Q176:Q242)</f>
        <v>0</v>
      </c>
    </row>
    <row r="176" spans="1:17" ht="51" customHeight="1" x14ac:dyDescent="0.2">
      <c r="A176" s="216" t="s">
        <v>552</v>
      </c>
      <c r="B176" s="220" t="s">
        <v>338</v>
      </c>
      <c r="C176" s="144"/>
      <c r="D176" s="308" t="s">
        <v>11</v>
      </c>
      <c r="E176" s="308"/>
      <c r="F176" s="64" t="s">
        <v>53</v>
      </c>
      <c r="H176" s="47">
        <v>0</v>
      </c>
      <c r="I176" s="211" t="str">
        <f>IF(H176=1,$I$6,"")</f>
        <v/>
      </c>
      <c r="J176" s="211" t="str">
        <f>IF(H176=2,$J$6,"")</f>
        <v/>
      </c>
      <c r="K176" s="211" t="str">
        <f>IF(H176=3,$K$6,"")</f>
        <v/>
      </c>
      <c r="L176" s="211" t="str">
        <f>IF(H176=4,$L$6,"")</f>
        <v/>
      </c>
      <c r="M176" s="211" t="str">
        <f>IF(H176=5,$M$6,"")</f>
        <v/>
      </c>
      <c r="N176" s="211" t="str">
        <f>IF(H176=6,$N$6,"")</f>
        <v/>
      </c>
      <c r="O176" s="48">
        <f>SUM(I176:N176)</f>
        <v>0</v>
      </c>
      <c r="P176" s="120">
        <f>1/9</f>
        <v>0.1111111111111111</v>
      </c>
      <c r="Q176" s="119">
        <f>O176*P176</f>
        <v>0</v>
      </c>
    </row>
    <row r="177" spans="1:17" ht="94.5" customHeight="1" x14ac:dyDescent="0.2">
      <c r="A177" s="207" t="s">
        <v>339</v>
      </c>
      <c r="B177" s="206" t="s">
        <v>349</v>
      </c>
      <c r="C177" s="29"/>
      <c r="D177" s="306"/>
      <c r="E177" s="307"/>
      <c r="F177" s="27"/>
    </row>
    <row r="178" spans="1:17" ht="96.75" customHeight="1" x14ac:dyDescent="0.2">
      <c r="A178" s="207" t="s">
        <v>340</v>
      </c>
      <c r="B178" s="206" t="s">
        <v>342</v>
      </c>
      <c r="C178" s="29"/>
      <c r="D178" s="306"/>
      <c r="E178" s="307"/>
      <c r="F178" s="27"/>
    </row>
    <row r="179" spans="1:17" ht="46.5" customHeight="1" x14ac:dyDescent="0.2">
      <c r="A179" s="207" t="s">
        <v>341</v>
      </c>
      <c r="B179" s="206" t="s">
        <v>343</v>
      </c>
      <c r="C179" s="29"/>
      <c r="D179" s="306"/>
      <c r="E179" s="307"/>
      <c r="F179" s="27"/>
    </row>
    <row r="180" spans="1:17" ht="51" customHeight="1" x14ac:dyDescent="0.2">
      <c r="A180" s="216" t="s">
        <v>629</v>
      </c>
      <c r="B180" s="220" t="s">
        <v>344</v>
      </c>
      <c r="C180" s="144"/>
      <c r="D180" s="308" t="s">
        <v>11</v>
      </c>
      <c r="E180" s="308"/>
      <c r="F180" s="64" t="s">
        <v>53</v>
      </c>
      <c r="H180" s="47">
        <v>0</v>
      </c>
      <c r="I180" s="211" t="str">
        <f>IF(H180=1,$I$6,"")</f>
        <v/>
      </c>
      <c r="J180" s="211" t="str">
        <f>IF(H180=2,$J$6,"")</f>
        <v/>
      </c>
      <c r="K180" s="211" t="str">
        <f>IF(H180=3,$K$6,"")</f>
        <v/>
      </c>
      <c r="L180" s="211" t="str">
        <f>IF(H180=4,$L$6,"")</f>
        <v/>
      </c>
      <c r="M180" s="211" t="str">
        <f>IF(H180=5,$M$6,"")</f>
        <v/>
      </c>
      <c r="N180" s="211" t="str">
        <f>IF(H180=6,$N$6,"")</f>
        <v/>
      </c>
      <c r="O180" s="48">
        <f>SUM(I180:N180)</f>
        <v>0</v>
      </c>
      <c r="P180" s="120">
        <f>1/9</f>
        <v>0.1111111111111111</v>
      </c>
      <c r="Q180" s="119">
        <f>O180*P180</f>
        <v>0</v>
      </c>
    </row>
    <row r="181" spans="1:17" ht="73.5" customHeight="1" x14ac:dyDescent="0.2">
      <c r="A181" s="207" t="s">
        <v>345</v>
      </c>
      <c r="B181" s="206" t="s">
        <v>350</v>
      </c>
      <c r="C181" s="29"/>
      <c r="D181" s="306"/>
      <c r="E181" s="307"/>
      <c r="F181" s="27"/>
    </row>
    <row r="182" spans="1:17" ht="60" x14ac:dyDescent="0.2">
      <c r="A182" s="207" t="s">
        <v>346</v>
      </c>
      <c r="B182" s="206" t="s">
        <v>351</v>
      </c>
      <c r="C182" s="29"/>
      <c r="D182" s="306"/>
      <c r="E182" s="307"/>
      <c r="F182" s="27"/>
    </row>
    <row r="183" spans="1:17" ht="72" customHeight="1" x14ac:dyDescent="0.2">
      <c r="A183" s="207" t="s">
        <v>347</v>
      </c>
      <c r="B183" s="206" t="s">
        <v>597</v>
      </c>
      <c r="C183" s="29"/>
      <c r="D183" s="306"/>
      <c r="E183" s="307"/>
      <c r="F183" s="27"/>
    </row>
    <row r="184" spans="1:17" ht="105" x14ac:dyDescent="0.2">
      <c r="A184" s="207" t="s">
        <v>348</v>
      </c>
      <c r="B184" s="206" t="s">
        <v>352</v>
      </c>
      <c r="C184" s="29"/>
      <c r="D184" s="306"/>
      <c r="E184" s="307"/>
      <c r="F184" s="27"/>
    </row>
    <row r="185" spans="1:17" ht="48" customHeight="1" x14ac:dyDescent="0.2">
      <c r="A185" s="216" t="s">
        <v>551</v>
      </c>
      <c r="B185" s="220" t="s">
        <v>353</v>
      </c>
      <c r="C185" s="144"/>
      <c r="D185" s="308" t="s">
        <v>11</v>
      </c>
      <c r="E185" s="308"/>
      <c r="F185" s="64" t="s">
        <v>53</v>
      </c>
      <c r="H185" s="47">
        <v>0</v>
      </c>
      <c r="I185" s="211" t="str">
        <f>IF(H185=1,$I$6,"")</f>
        <v/>
      </c>
      <c r="J185" s="211" t="str">
        <f>IF(H185=2,$J$6,"")</f>
        <v/>
      </c>
      <c r="K185" s="211" t="str">
        <f>IF(H185=3,$K$6,"")</f>
        <v/>
      </c>
      <c r="L185" s="211" t="str">
        <f>IF(H185=4,$L$6,"")</f>
        <v/>
      </c>
      <c r="M185" s="211" t="str">
        <f>IF(H185=5,$M$6,"")</f>
        <v/>
      </c>
      <c r="N185" s="211" t="str">
        <f>IF(H185=6,$N$6,"")</f>
        <v/>
      </c>
      <c r="O185" s="48">
        <f>SUM(I185:N185)</f>
        <v>0</v>
      </c>
      <c r="P185" s="120">
        <f>P176</f>
        <v>0.1111111111111111</v>
      </c>
      <c r="Q185" s="119">
        <f>O185*P185</f>
        <v>0</v>
      </c>
    </row>
    <row r="186" spans="1:17" ht="88.5" customHeight="1" x14ac:dyDescent="0.2">
      <c r="A186" s="207" t="s">
        <v>354</v>
      </c>
      <c r="B186" s="206" t="s">
        <v>359</v>
      </c>
      <c r="C186" s="29"/>
      <c r="D186" s="306"/>
      <c r="E186" s="307"/>
      <c r="F186" s="27"/>
    </row>
    <row r="187" spans="1:17" ht="63" customHeight="1" x14ac:dyDescent="0.2">
      <c r="A187" s="207" t="s">
        <v>355</v>
      </c>
      <c r="B187" s="206" t="s">
        <v>360</v>
      </c>
      <c r="C187" s="29"/>
      <c r="D187" s="306"/>
      <c r="E187" s="307"/>
      <c r="F187" s="27"/>
    </row>
    <row r="188" spans="1:17" ht="93.75" customHeight="1" x14ac:dyDescent="0.2">
      <c r="A188" s="207" t="s">
        <v>356</v>
      </c>
      <c r="B188" s="206" t="s">
        <v>362</v>
      </c>
      <c r="C188" s="29"/>
      <c r="D188" s="306"/>
      <c r="E188" s="307"/>
      <c r="F188" s="27"/>
    </row>
    <row r="189" spans="1:17" ht="84.75" customHeight="1" x14ac:dyDescent="0.2">
      <c r="A189" s="207" t="s">
        <v>357</v>
      </c>
      <c r="B189" s="206" t="s">
        <v>361</v>
      </c>
      <c r="C189" s="29"/>
      <c r="D189" s="306"/>
      <c r="E189" s="307"/>
      <c r="F189" s="27"/>
    </row>
    <row r="190" spans="1:17" ht="45" x14ac:dyDescent="0.2">
      <c r="A190" s="207" t="s">
        <v>358</v>
      </c>
      <c r="B190" s="206" t="s">
        <v>363</v>
      </c>
      <c r="C190" s="29"/>
      <c r="D190" s="306"/>
      <c r="E190" s="307"/>
      <c r="F190" s="27"/>
    </row>
    <row r="191" spans="1:17" ht="49.5" customHeight="1" x14ac:dyDescent="0.2">
      <c r="A191" s="216" t="s">
        <v>586</v>
      </c>
      <c r="B191" s="220" t="s">
        <v>364</v>
      </c>
      <c r="C191" s="144"/>
      <c r="D191" s="308" t="s">
        <v>11</v>
      </c>
      <c r="E191" s="308"/>
      <c r="F191" s="64" t="s">
        <v>53</v>
      </c>
      <c r="H191" s="47">
        <v>0</v>
      </c>
      <c r="I191" s="211" t="str">
        <f>IF(H191=1,$I$6,"")</f>
        <v/>
      </c>
      <c r="J191" s="211" t="str">
        <f>IF(H191=2,$J$6,"")</f>
        <v/>
      </c>
      <c r="K191" s="211" t="str">
        <f>IF(H191=3,$K$6,"")</f>
        <v/>
      </c>
      <c r="L191" s="211" t="str">
        <f>IF(H191=4,$L$6,"")</f>
        <v/>
      </c>
      <c r="M191" s="211" t="str">
        <f>IF(H191=5,$M$6,"")</f>
        <v/>
      </c>
      <c r="N191" s="211" t="str">
        <f>IF(H191=6,$N$6,"")</f>
        <v/>
      </c>
      <c r="O191" s="48">
        <f>SUM(I191:N191)</f>
        <v>0</v>
      </c>
      <c r="P191" s="120">
        <f>P176</f>
        <v>0.1111111111111111</v>
      </c>
      <c r="Q191" s="119">
        <f>O191*P191</f>
        <v>0</v>
      </c>
    </row>
    <row r="192" spans="1:17" ht="90" x14ac:dyDescent="0.2">
      <c r="A192" s="207" t="s">
        <v>365</v>
      </c>
      <c r="B192" s="206" t="s">
        <v>370</v>
      </c>
      <c r="C192" s="29"/>
      <c r="D192" s="306"/>
      <c r="E192" s="307"/>
      <c r="F192" s="27"/>
    </row>
    <row r="193" spans="1:17" ht="76.5" customHeight="1" x14ac:dyDescent="0.2">
      <c r="A193" s="207" t="s">
        <v>366</v>
      </c>
      <c r="B193" s="206" t="s">
        <v>371</v>
      </c>
      <c r="C193" s="29"/>
      <c r="D193" s="306"/>
      <c r="E193" s="307"/>
      <c r="F193" s="27"/>
    </row>
    <row r="194" spans="1:17" ht="79.5" customHeight="1" x14ac:dyDescent="0.2">
      <c r="A194" s="207" t="s">
        <v>367</v>
      </c>
      <c r="B194" s="206" t="s">
        <v>372</v>
      </c>
      <c r="C194" s="29"/>
      <c r="D194" s="306"/>
      <c r="E194" s="307"/>
      <c r="F194" s="27"/>
    </row>
    <row r="195" spans="1:17" ht="76.5" customHeight="1" x14ac:dyDescent="0.2">
      <c r="A195" s="207" t="s">
        <v>368</v>
      </c>
      <c r="B195" s="206" t="s">
        <v>373</v>
      </c>
      <c r="C195" s="29"/>
      <c r="D195" s="306"/>
      <c r="E195" s="307"/>
      <c r="F195" s="27"/>
    </row>
    <row r="196" spans="1:17" ht="90" x14ac:dyDescent="0.2">
      <c r="A196" s="207" t="s">
        <v>369</v>
      </c>
      <c r="B196" s="206" t="s">
        <v>374</v>
      </c>
      <c r="C196" s="29"/>
      <c r="D196" s="306"/>
      <c r="E196" s="307"/>
      <c r="F196" s="27"/>
    </row>
    <row r="197" spans="1:17" ht="51.75" customHeight="1" x14ac:dyDescent="0.2">
      <c r="A197" s="216" t="s">
        <v>550</v>
      </c>
      <c r="B197" s="220" t="s">
        <v>386</v>
      </c>
      <c r="C197" s="144"/>
      <c r="D197" s="308" t="s">
        <v>11</v>
      </c>
      <c r="E197" s="308"/>
      <c r="F197" s="64" t="s">
        <v>53</v>
      </c>
      <c r="H197" s="47">
        <v>0</v>
      </c>
      <c r="I197" s="211" t="str">
        <f>IF(H197=1,$I$6,"")</f>
        <v/>
      </c>
      <c r="J197" s="211" t="str">
        <f>IF(H197=2,$J$6,"")</f>
        <v/>
      </c>
      <c r="K197" s="211" t="str">
        <f>IF(H197=3,$K$6,"")</f>
        <v/>
      </c>
      <c r="L197" s="211" t="str">
        <f>IF(H197=4,$L$6,"")</f>
        <v/>
      </c>
      <c r="M197" s="211" t="str">
        <f>IF(H197=5,$M$6,"")</f>
        <v/>
      </c>
      <c r="N197" s="211" t="str">
        <f>IF(H197=6,$N$6,"")</f>
        <v/>
      </c>
      <c r="O197" s="48">
        <f>SUM(I197:N197)</f>
        <v>0</v>
      </c>
      <c r="P197" s="120">
        <f>P176</f>
        <v>0.1111111111111111</v>
      </c>
      <c r="Q197" s="119">
        <f>O197*P197</f>
        <v>0</v>
      </c>
    </row>
    <row r="198" spans="1:17" ht="56.25" customHeight="1" x14ac:dyDescent="0.2">
      <c r="A198" s="207" t="s">
        <v>375</v>
      </c>
      <c r="B198" s="206" t="s">
        <v>385</v>
      </c>
      <c r="C198" s="29"/>
      <c r="D198" s="306"/>
      <c r="E198" s="307"/>
      <c r="F198" s="27"/>
    </row>
    <row r="199" spans="1:17" ht="57" customHeight="1" x14ac:dyDescent="0.2">
      <c r="A199" s="207" t="s">
        <v>376</v>
      </c>
      <c r="B199" s="206" t="s">
        <v>387</v>
      </c>
      <c r="C199" s="29"/>
      <c r="D199" s="306"/>
      <c r="E199" s="307"/>
      <c r="F199" s="27"/>
    </row>
    <row r="200" spans="1:17" ht="60" x14ac:dyDescent="0.2">
      <c r="A200" s="207" t="s">
        <v>396</v>
      </c>
      <c r="B200" s="206" t="s">
        <v>388</v>
      </c>
      <c r="C200" s="29"/>
      <c r="D200" s="306"/>
      <c r="E200" s="307"/>
      <c r="F200" s="27"/>
    </row>
    <row r="201" spans="1:17" ht="30" x14ac:dyDescent="0.2">
      <c r="A201" s="207" t="s">
        <v>397</v>
      </c>
      <c r="B201" s="206" t="s">
        <v>389</v>
      </c>
      <c r="C201" s="29"/>
      <c r="D201" s="306"/>
      <c r="E201" s="307"/>
      <c r="F201" s="27"/>
    </row>
    <row r="202" spans="1:17" ht="30" x14ac:dyDescent="0.2">
      <c r="A202" s="207" t="s">
        <v>398</v>
      </c>
      <c r="B202" s="206" t="s">
        <v>390</v>
      </c>
      <c r="C202" s="29"/>
      <c r="D202" s="306"/>
      <c r="E202" s="307"/>
      <c r="F202" s="27"/>
    </row>
    <row r="203" spans="1:17" ht="45" x14ac:dyDescent="0.2">
      <c r="A203" s="207" t="s">
        <v>399</v>
      </c>
      <c r="B203" s="206" t="s">
        <v>391</v>
      </c>
      <c r="C203" s="29"/>
      <c r="D203" s="306"/>
      <c r="E203" s="307"/>
      <c r="F203" s="27"/>
    </row>
    <row r="204" spans="1:17" ht="30" x14ac:dyDescent="0.2">
      <c r="A204" s="207" t="s">
        <v>400</v>
      </c>
      <c r="B204" s="206" t="s">
        <v>392</v>
      </c>
      <c r="C204" s="29"/>
      <c r="D204" s="306"/>
      <c r="E204" s="307"/>
      <c r="F204" s="27"/>
    </row>
    <row r="205" spans="1:17" ht="30" x14ac:dyDescent="0.2">
      <c r="A205" s="207" t="s">
        <v>401</v>
      </c>
      <c r="B205" s="206" t="s">
        <v>393</v>
      </c>
      <c r="C205" s="29"/>
      <c r="D205" s="306"/>
      <c r="E205" s="307"/>
      <c r="F205" s="27"/>
    </row>
    <row r="206" spans="1:17" ht="46.5" customHeight="1" x14ac:dyDescent="0.2">
      <c r="A206" s="207" t="s">
        <v>402</v>
      </c>
      <c r="B206" s="206" t="s">
        <v>394</v>
      </c>
      <c r="C206" s="29"/>
      <c r="D206" s="306"/>
      <c r="E206" s="307"/>
      <c r="F206" s="27"/>
    </row>
    <row r="207" spans="1:17" ht="46.5" customHeight="1" x14ac:dyDescent="0.2">
      <c r="A207" s="207" t="s">
        <v>403</v>
      </c>
      <c r="B207" s="206" t="s">
        <v>395</v>
      </c>
      <c r="C207" s="29"/>
      <c r="D207" s="306"/>
      <c r="E207" s="307"/>
      <c r="F207" s="27"/>
    </row>
    <row r="208" spans="1:17" ht="46.5" customHeight="1" x14ac:dyDescent="0.2">
      <c r="A208" s="216" t="s">
        <v>549</v>
      </c>
      <c r="B208" s="220" t="s">
        <v>404</v>
      </c>
      <c r="C208" s="144"/>
      <c r="D208" s="308" t="s">
        <v>11</v>
      </c>
      <c r="E208" s="308"/>
      <c r="F208" s="64" t="s">
        <v>53</v>
      </c>
      <c r="H208" s="47">
        <v>0</v>
      </c>
      <c r="I208" s="211" t="str">
        <f>IF(H208=1,$I$6,"")</f>
        <v/>
      </c>
      <c r="J208" s="211" t="str">
        <f>IF(H208=2,$J$6,"")</f>
        <v/>
      </c>
      <c r="K208" s="211" t="str">
        <f>IF(H208=3,$K$6,"")</f>
        <v/>
      </c>
      <c r="L208" s="211" t="str">
        <f>IF(H208=4,$L$6,"")</f>
        <v/>
      </c>
      <c r="M208" s="211" t="str">
        <f>IF(H208=5,$M$6,"")</f>
        <v/>
      </c>
      <c r="N208" s="211" t="str">
        <f>IF(H208=6,$N$6,"")</f>
        <v/>
      </c>
      <c r="O208" s="48">
        <f>SUM(I208:N208)</f>
        <v>0</v>
      </c>
      <c r="P208" s="120">
        <f>P176</f>
        <v>0.1111111111111111</v>
      </c>
      <c r="Q208" s="119">
        <f>O208*P208</f>
        <v>0</v>
      </c>
    </row>
    <row r="209" spans="1:17" ht="90" x14ac:dyDescent="0.2">
      <c r="A209" s="207" t="s">
        <v>405</v>
      </c>
      <c r="B209" s="206" t="s">
        <v>413</v>
      </c>
      <c r="C209" s="29"/>
      <c r="D209" s="306"/>
      <c r="E209" s="307"/>
      <c r="F209" s="27"/>
    </row>
    <row r="210" spans="1:17" ht="45" x14ac:dyDescent="0.2">
      <c r="A210" s="207" t="s">
        <v>406</v>
      </c>
      <c r="B210" s="206" t="s">
        <v>414</v>
      </c>
      <c r="C210" s="29"/>
      <c r="D210" s="306"/>
      <c r="E210" s="307"/>
      <c r="F210" s="27"/>
    </row>
    <row r="211" spans="1:17" ht="30" x14ac:dyDescent="0.2">
      <c r="A211" s="207" t="s">
        <v>377</v>
      </c>
      <c r="B211" s="206" t="s">
        <v>415</v>
      </c>
      <c r="C211" s="29"/>
      <c r="D211" s="306"/>
      <c r="E211" s="307"/>
      <c r="F211" s="27"/>
    </row>
    <row r="212" spans="1:17" ht="63" customHeight="1" x14ac:dyDescent="0.2">
      <c r="A212" s="207" t="s">
        <v>407</v>
      </c>
      <c r="B212" s="206" t="s">
        <v>416</v>
      </c>
      <c r="C212" s="29"/>
      <c r="D212" s="306"/>
      <c r="E212" s="307"/>
      <c r="F212" s="27"/>
    </row>
    <row r="213" spans="1:17" ht="60" x14ac:dyDescent="0.2">
      <c r="A213" s="207" t="s">
        <v>408</v>
      </c>
      <c r="B213" s="206" t="s">
        <v>417</v>
      </c>
      <c r="C213" s="29"/>
      <c r="D213" s="306"/>
      <c r="E213" s="307"/>
      <c r="F213" s="27"/>
    </row>
    <row r="214" spans="1:17" ht="75" x14ac:dyDescent="0.2">
      <c r="A214" s="207" t="s">
        <v>409</v>
      </c>
      <c r="B214" s="206" t="s">
        <v>418</v>
      </c>
      <c r="C214" s="29"/>
      <c r="D214" s="306"/>
      <c r="E214" s="307"/>
      <c r="F214" s="27"/>
    </row>
    <row r="215" spans="1:17" ht="105" x14ac:dyDescent="0.2">
      <c r="A215" s="207" t="s">
        <v>410</v>
      </c>
      <c r="B215" s="206" t="s">
        <v>419</v>
      </c>
      <c r="C215" s="29"/>
      <c r="D215" s="306"/>
      <c r="E215" s="307"/>
      <c r="F215" s="27"/>
    </row>
    <row r="216" spans="1:17" ht="46.5" customHeight="1" x14ac:dyDescent="0.2">
      <c r="A216" s="207" t="s">
        <v>411</v>
      </c>
      <c r="B216" s="206" t="s">
        <v>420</v>
      </c>
      <c r="C216" s="29"/>
      <c r="D216" s="306"/>
      <c r="E216" s="307"/>
      <c r="F216" s="27"/>
    </row>
    <row r="217" spans="1:17" ht="42.75" customHeight="1" x14ac:dyDescent="0.2">
      <c r="A217" s="207" t="s">
        <v>412</v>
      </c>
      <c r="B217" s="206" t="s">
        <v>421</v>
      </c>
      <c r="C217" s="29"/>
      <c r="D217" s="306"/>
      <c r="E217" s="307"/>
      <c r="F217" s="27"/>
    </row>
    <row r="218" spans="1:17" ht="50.25" customHeight="1" x14ac:dyDescent="0.2">
      <c r="A218" s="216" t="s">
        <v>548</v>
      </c>
      <c r="B218" s="220" t="s">
        <v>426</v>
      </c>
      <c r="C218" s="144"/>
      <c r="D218" s="308" t="s">
        <v>11</v>
      </c>
      <c r="E218" s="308"/>
      <c r="F218" s="64" t="s">
        <v>53</v>
      </c>
      <c r="H218" s="47">
        <v>0</v>
      </c>
      <c r="I218" s="211" t="str">
        <f>IF(H218=1,$I$6,"")</f>
        <v/>
      </c>
      <c r="J218" s="211" t="str">
        <f>IF(H218=2,$J$6,"")</f>
        <v/>
      </c>
      <c r="K218" s="211" t="str">
        <f>IF(H218=3,$K$6,"")</f>
        <v/>
      </c>
      <c r="L218" s="211" t="str">
        <f>IF(H218=4,$L$6,"")</f>
        <v/>
      </c>
      <c r="M218" s="211" t="str">
        <f>IF(H218=5,$M$6,"")</f>
        <v/>
      </c>
      <c r="N218" s="211" t="str">
        <f>IF(H218=6,$N$6,"")</f>
        <v/>
      </c>
      <c r="O218" s="48">
        <f>SUM(I218:N218)</f>
        <v>0</v>
      </c>
      <c r="P218" s="120">
        <f>P176</f>
        <v>0.1111111111111111</v>
      </c>
      <c r="Q218" s="119">
        <f>O218*P218</f>
        <v>0</v>
      </c>
    </row>
    <row r="219" spans="1:17" ht="43.5" customHeight="1" x14ac:dyDescent="0.2">
      <c r="A219" s="207" t="s">
        <v>422</v>
      </c>
      <c r="B219" s="206" t="s">
        <v>427</v>
      </c>
      <c r="C219" s="29"/>
      <c r="D219" s="306"/>
      <c r="E219" s="307"/>
      <c r="F219" s="27"/>
    </row>
    <row r="220" spans="1:17" ht="30" x14ac:dyDescent="0.2">
      <c r="A220" s="207" t="s">
        <v>423</v>
      </c>
      <c r="B220" s="206" t="s">
        <v>428</v>
      </c>
      <c r="C220" s="29"/>
      <c r="D220" s="306"/>
      <c r="E220" s="307"/>
      <c r="F220" s="27"/>
    </row>
    <row r="221" spans="1:17" ht="73.5" customHeight="1" x14ac:dyDescent="0.2">
      <c r="A221" s="207" t="s">
        <v>424</v>
      </c>
      <c r="B221" s="206" t="s">
        <v>429</v>
      </c>
      <c r="C221" s="29"/>
      <c r="D221" s="306"/>
      <c r="E221" s="307"/>
      <c r="F221" s="27"/>
    </row>
    <row r="222" spans="1:17" ht="45" customHeight="1" x14ac:dyDescent="0.2">
      <c r="A222" s="207" t="s">
        <v>378</v>
      </c>
      <c r="B222" s="206" t="s">
        <v>430</v>
      </c>
      <c r="C222" s="29"/>
      <c r="D222" s="306"/>
      <c r="E222" s="307"/>
      <c r="F222" s="27"/>
    </row>
    <row r="223" spans="1:17" ht="61.5" customHeight="1" x14ac:dyDescent="0.2">
      <c r="A223" s="207" t="s">
        <v>379</v>
      </c>
      <c r="B223" s="206" t="s">
        <v>431</v>
      </c>
      <c r="C223" s="29"/>
      <c r="D223" s="306"/>
      <c r="E223" s="307"/>
      <c r="F223" s="27"/>
    </row>
    <row r="224" spans="1:17" ht="48.75" customHeight="1" x14ac:dyDescent="0.2">
      <c r="A224" s="207" t="s">
        <v>380</v>
      </c>
      <c r="B224" s="206" t="s">
        <v>432</v>
      </c>
      <c r="C224" s="29"/>
      <c r="D224" s="306"/>
      <c r="E224" s="307"/>
      <c r="F224" s="27"/>
    </row>
    <row r="225" spans="1:17" ht="80.25" customHeight="1" x14ac:dyDescent="0.2">
      <c r="A225" s="207" t="s">
        <v>381</v>
      </c>
      <c r="B225" s="206" t="s">
        <v>433</v>
      </c>
      <c r="C225" s="29"/>
      <c r="D225" s="306"/>
      <c r="E225" s="307"/>
      <c r="F225" s="27"/>
    </row>
    <row r="226" spans="1:17" ht="64.5" customHeight="1" x14ac:dyDescent="0.2">
      <c r="A226" s="207" t="s">
        <v>382</v>
      </c>
      <c r="B226" s="206" t="s">
        <v>434</v>
      </c>
      <c r="C226" s="29"/>
      <c r="D226" s="306"/>
      <c r="E226" s="307"/>
      <c r="F226" s="27"/>
    </row>
    <row r="227" spans="1:17" ht="144.75" customHeight="1" x14ac:dyDescent="0.2">
      <c r="A227" s="207" t="s">
        <v>383</v>
      </c>
      <c r="B227" s="206" t="s">
        <v>435</v>
      </c>
      <c r="C227" s="29"/>
      <c r="D227" s="306"/>
      <c r="E227" s="307"/>
      <c r="F227" s="27"/>
    </row>
    <row r="228" spans="1:17" ht="43.5" customHeight="1" x14ac:dyDescent="0.2">
      <c r="A228" s="207" t="s">
        <v>384</v>
      </c>
      <c r="B228" s="206" t="s">
        <v>436</v>
      </c>
      <c r="C228" s="29"/>
      <c r="D228" s="306"/>
      <c r="E228" s="307"/>
      <c r="F228" s="27"/>
    </row>
    <row r="229" spans="1:17" ht="48" customHeight="1" x14ac:dyDescent="0.2">
      <c r="A229" s="207" t="s">
        <v>425</v>
      </c>
      <c r="B229" s="206" t="s">
        <v>437</v>
      </c>
      <c r="C229" s="29"/>
      <c r="D229" s="306"/>
      <c r="E229" s="307"/>
      <c r="F229" s="27"/>
    </row>
    <row r="230" spans="1:17" ht="51.75" customHeight="1" x14ac:dyDescent="0.2">
      <c r="A230" s="216" t="s">
        <v>547</v>
      </c>
      <c r="B230" s="220" t="s">
        <v>449</v>
      </c>
      <c r="C230" s="144"/>
      <c r="D230" s="308" t="s">
        <v>11</v>
      </c>
      <c r="E230" s="308"/>
      <c r="F230" s="64" t="s">
        <v>53</v>
      </c>
      <c r="H230" s="47">
        <v>0</v>
      </c>
      <c r="I230" s="211" t="str">
        <f>IF(H230=1,$I$6,"")</f>
        <v/>
      </c>
      <c r="J230" s="211" t="str">
        <f>IF(H230=2,$J$6,"")</f>
        <v/>
      </c>
      <c r="K230" s="211" t="str">
        <f>IF(H230=3,$K$6,"")</f>
        <v/>
      </c>
      <c r="L230" s="211" t="str">
        <f>IF(H230=4,$L$6,"")</f>
        <v/>
      </c>
      <c r="M230" s="211" t="str">
        <f>IF(H230=5,$M$6,"")</f>
        <v/>
      </c>
      <c r="N230" s="211" t="str">
        <f>IF(H230=6,$N$6,"")</f>
        <v/>
      </c>
      <c r="O230" s="48">
        <f>SUM(I230:N230)</f>
        <v>0</v>
      </c>
      <c r="P230" s="120">
        <f>P176</f>
        <v>0.1111111111111111</v>
      </c>
      <c r="Q230" s="119">
        <f>O230*P230</f>
        <v>0</v>
      </c>
    </row>
    <row r="231" spans="1:17" ht="76.5" customHeight="1" x14ac:dyDescent="0.2">
      <c r="A231" s="207" t="s">
        <v>438</v>
      </c>
      <c r="B231" s="206" t="s">
        <v>450</v>
      </c>
      <c r="C231" s="29"/>
      <c r="D231" s="306"/>
      <c r="E231" s="307"/>
      <c r="F231" s="27"/>
    </row>
    <row r="232" spans="1:17" ht="30" x14ac:dyDescent="0.2">
      <c r="A232" s="207" t="s">
        <v>439</v>
      </c>
      <c r="B232" s="206" t="s">
        <v>451</v>
      </c>
      <c r="C232" s="29"/>
      <c r="D232" s="306"/>
      <c r="E232" s="307"/>
      <c r="F232" s="27"/>
    </row>
    <row r="233" spans="1:17" ht="43.5" customHeight="1" x14ac:dyDescent="0.2">
      <c r="A233" s="207" t="s">
        <v>440</v>
      </c>
      <c r="B233" s="206" t="s">
        <v>452</v>
      </c>
      <c r="C233" s="29"/>
      <c r="D233" s="306"/>
      <c r="E233" s="307"/>
      <c r="F233" s="27"/>
    </row>
    <row r="234" spans="1:17" ht="45" customHeight="1" x14ac:dyDescent="0.2">
      <c r="A234" s="207" t="s">
        <v>441</v>
      </c>
      <c r="B234" s="206" t="s">
        <v>453</v>
      </c>
      <c r="C234" s="29"/>
      <c r="D234" s="306"/>
      <c r="E234" s="307"/>
      <c r="F234" s="27"/>
    </row>
    <row r="235" spans="1:17" ht="66" customHeight="1" x14ac:dyDescent="0.2">
      <c r="A235" s="207" t="s">
        <v>442</v>
      </c>
      <c r="B235" s="206" t="s">
        <v>454</v>
      </c>
      <c r="C235" s="29"/>
      <c r="D235" s="306"/>
      <c r="E235" s="307"/>
      <c r="F235" s="27"/>
    </row>
    <row r="236" spans="1:17" ht="75" customHeight="1" x14ac:dyDescent="0.2">
      <c r="A236" s="207" t="s">
        <v>443</v>
      </c>
      <c r="B236" s="206" t="s">
        <v>455</v>
      </c>
      <c r="C236" s="29"/>
      <c r="D236" s="306"/>
      <c r="E236" s="307"/>
      <c r="F236" s="27"/>
    </row>
    <row r="237" spans="1:17" ht="64.5" customHeight="1" x14ac:dyDescent="0.2">
      <c r="A237" s="207" t="s">
        <v>444</v>
      </c>
      <c r="B237" s="206" t="s">
        <v>456</v>
      </c>
      <c r="C237" s="29"/>
      <c r="D237" s="306"/>
      <c r="E237" s="307"/>
      <c r="F237" s="27"/>
    </row>
    <row r="238" spans="1:17" ht="91.5" customHeight="1" x14ac:dyDescent="0.2">
      <c r="A238" s="207" t="s">
        <v>445</v>
      </c>
      <c r="B238" s="206" t="s">
        <v>458</v>
      </c>
      <c r="C238" s="29"/>
      <c r="D238" s="306"/>
      <c r="E238" s="307"/>
      <c r="F238" s="27"/>
    </row>
    <row r="239" spans="1:17" ht="105" x14ac:dyDescent="0.2">
      <c r="A239" s="207" t="s">
        <v>446</v>
      </c>
      <c r="B239" s="206" t="s">
        <v>457</v>
      </c>
      <c r="C239" s="29"/>
      <c r="D239" s="306"/>
      <c r="E239" s="307"/>
      <c r="F239" s="27"/>
    </row>
    <row r="240" spans="1:17" ht="45" customHeight="1" x14ac:dyDescent="0.2">
      <c r="A240" s="207" t="s">
        <v>447</v>
      </c>
      <c r="B240" s="206" t="s">
        <v>420</v>
      </c>
      <c r="C240" s="29"/>
      <c r="D240" s="306"/>
      <c r="E240" s="307"/>
      <c r="F240" s="27"/>
    </row>
    <row r="241" spans="1:17" ht="45" customHeight="1" x14ac:dyDescent="0.2">
      <c r="A241" s="207" t="s">
        <v>448</v>
      </c>
      <c r="B241" s="206" t="s">
        <v>421</v>
      </c>
      <c r="C241" s="29"/>
      <c r="D241" s="306"/>
      <c r="E241" s="307"/>
      <c r="F241" s="27"/>
    </row>
    <row r="242" spans="1:17" ht="63.75" customHeight="1" x14ac:dyDescent="0.2">
      <c r="A242" s="216" t="s">
        <v>546</v>
      </c>
      <c r="B242" s="220" t="s">
        <v>459</v>
      </c>
      <c r="C242" s="144"/>
      <c r="D242" s="308" t="s">
        <v>11</v>
      </c>
      <c r="E242" s="308"/>
      <c r="F242" s="64" t="s">
        <v>53</v>
      </c>
      <c r="H242" s="47">
        <v>0</v>
      </c>
      <c r="I242" s="211" t="str">
        <f>IF(H242=1,$I$6,"")</f>
        <v/>
      </c>
      <c r="J242" s="211" t="str">
        <f>IF(H242=2,$J$6,"")</f>
        <v/>
      </c>
      <c r="K242" s="211" t="str">
        <f>IF(H242=3,$K$6,"")</f>
        <v/>
      </c>
      <c r="L242" s="211" t="str">
        <f>IF(H242=4,$L$6,"")</f>
        <v/>
      </c>
      <c r="M242" s="211" t="str">
        <f>IF(H242=5,$M$6,"")</f>
        <v/>
      </c>
      <c r="N242" s="211" t="str">
        <f>IF(H242=6,$N$6,"")</f>
        <v/>
      </c>
      <c r="O242" s="48">
        <f>SUM(I242:N242)</f>
        <v>0</v>
      </c>
      <c r="P242" s="120">
        <f>P176</f>
        <v>0.1111111111111111</v>
      </c>
      <c r="Q242" s="119">
        <f>O242*P242</f>
        <v>0</v>
      </c>
    </row>
    <row r="243" spans="1:17" ht="95.25" customHeight="1" x14ac:dyDescent="0.2">
      <c r="A243" s="207" t="s">
        <v>460</v>
      </c>
      <c r="B243" s="206" t="s">
        <v>471</v>
      </c>
      <c r="C243" s="29"/>
      <c r="D243" s="306"/>
      <c r="E243" s="307"/>
      <c r="F243" s="27"/>
    </row>
    <row r="244" spans="1:17" ht="68.25" customHeight="1" x14ac:dyDescent="0.2">
      <c r="A244" s="207" t="s">
        <v>461</v>
      </c>
      <c r="B244" s="206" t="s">
        <v>472</v>
      </c>
      <c r="C244" s="29"/>
      <c r="D244" s="306"/>
      <c r="E244" s="307"/>
      <c r="F244" s="27"/>
    </row>
    <row r="245" spans="1:17" ht="63.75" customHeight="1" x14ac:dyDescent="0.2">
      <c r="A245" s="207" t="s">
        <v>462</v>
      </c>
      <c r="B245" s="206" t="s">
        <v>473</v>
      </c>
      <c r="C245" s="29"/>
      <c r="D245" s="306"/>
      <c r="E245" s="307"/>
      <c r="F245" s="27"/>
    </row>
    <row r="246" spans="1:17" ht="48" customHeight="1" x14ac:dyDescent="0.2">
      <c r="A246" s="207" t="s">
        <v>463</v>
      </c>
      <c r="B246" s="206" t="s">
        <v>474</v>
      </c>
      <c r="C246" s="29"/>
      <c r="D246" s="306"/>
      <c r="E246" s="307"/>
      <c r="F246" s="27"/>
    </row>
    <row r="247" spans="1:17" ht="60" customHeight="1" x14ac:dyDescent="0.2">
      <c r="A247" s="207" t="s">
        <v>464</v>
      </c>
      <c r="B247" s="206" t="s">
        <v>475</v>
      </c>
      <c r="C247" s="29"/>
      <c r="D247" s="306"/>
      <c r="E247" s="307"/>
      <c r="F247" s="27"/>
    </row>
    <row r="248" spans="1:17" ht="60" x14ac:dyDescent="0.2">
      <c r="A248" s="207" t="s">
        <v>465</v>
      </c>
      <c r="B248" s="206" t="s">
        <v>476</v>
      </c>
      <c r="C248" s="29"/>
      <c r="D248" s="306"/>
      <c r="E248" s="307"/>
      <c r="F248" s="27"/>
    </row>
    <row r="249" spans="1:17" ht="41.25" customHeight="1" x14ac:dyDescent="0.2">
      <c r="A249" s="207" t="s">
        <v>466</v>
      </c>
      <c r="B249" s="206" t="s">
        <v>477</v>
      </c>
      <c r="C249" s="29"/>
      <c r="D249" s="306"/>
      <c r="E249" s="307"/>
      <c r="F249" s="27"/>
    </row>
    <row r="250" spans="1:17" ht="48" customHeight="1" x14ac:dyDescent="0.2">
      <c r="A250" s="207" t="s">
        <v>467</v>
      </c>
      <c r="B250" s="206" t="s">
        <v>478</v>
      </c>
      <c r="C250" s="29"/>
      <c r="D250" s="306"/>
      <c r="E250" s="307"/>
      <c r="F250" s="27"/>
    </row>
    <row r="251" spans="1:17" ht="45" customHeight="1" x14ac:dyDescent="0.2">
      <c r="A251" s="207" t="s">
        <v>468</v>
      </c>
      <c r="B251" s="206" t="s">
        <v>479</v>
      </c>
      <c r="C251" s="29"/>
      <c r="D251" s="306"/>
      <c r="E251" s="307"/>
      <c r="F251" s="27"/>
    </row>
    <row r="252" spans="1:17" ht="46.5" customHeight="1" x14ac:dyDescent="0.2">
      <c r="A252" s="207" t="s">
        <v>469</v>
      </c>
      <c r="B252" s="206" t="s">
        <v>480</v>
      </c>
      <c r="C252" s="29"/>
      <c r="D252" s="306"/>
      <c r="E252" s="307"/>
      <c r="F252" s="27"/>
    </row>
    <row r="253" spans="1:17" ht="44.25" customHeight="1" x14ac:dyDescent="0.2">
      <c r="A253" s="207" t="s">
        <v>470</v>
      </c>
      <c r="B253" s="206" t="s">
        <v>481</v>
      </c>
      <c r="C253" s="29"/>
      <c r="D253" s="306"/>
      <c r="E253" s="307"/>
      <c r="F253" s="27"/>
    </row>
    <row r="254" spans="1:17" s="14" customFormat="1" ht="27" customHeight="1" x14ac:dyDescent="0.2">
      <c r="A254" s="334" t="s">
        <v>542</v>
      </c>
      <c r="B254" s="334"/>
      <c r="C254" s="334"/>
      <c r="D254" s="217" t="str">
        <f>D10</f>
        <v>Processus (PR.)</v>
      </c>
      <c r="E254" s="218" t="str">
        <f>E10</f>
        <v>Critères de Réalisation (a, b, c …)</v>
      </c>
      <c r="F254" s="219"/>
      <c r="G254"/>
      <c r="P254" s="121">
        <f>SUM(P255:P271)</f>
        <v>1</v>
      </c>
      <c r="Q254" s="122">
        <f>SUM(Q255:Q271)</f>
        <v>0</v>
      </c>
    </row>
    <row r="255" spans="1:17" ht="49.5" customHeight="1" x14ac:dyDescent="0.2">
      <c r="A255" s="216" t="s">
        <v>545</v>
      </c>
      <c r="B255" s="220" t="s">
        <v>503</v>
      </c>
      <c r="C255" s="144"/>
      <c r="D255" s="308" t="s">
        <v>11</v>
      </c>
      <c r="E255" s="308"/>
      <c r="F255" s="64" t="s">
        <v>53</v>
      </c>
      <c r="H255" s="47">
        <v>0</v>
      </c>
      <c r="I255" s="211" t="str">
        <f>IF(H255=1,$I$6,"")</f>
        <v/>
      </c>
      <c r="J255" s="211" t="str">
        <f>IF(H255=2,$J$6,"")</f>
        <v/>
      </c>
      <c r="K255" s="211" t="str">
        <f>IF(H255=3,$K$6,"")</f>
        <v/>
      </c>
      <c r="L255" s="211" t="str">
        <f>IF(H255=4,$L$6,"")</f>
        <v/>
      </c>
      <c r="M255" s="211" t="str">
        <f>IF(H255=5,$M$6,"")</f>
        <v/>
      </c>
      <c r="N255" s="211" t="str">
        <f>IF(H255=6,$N$6,"")</f>
        <v/>
      </c>
      <c r="O255" s="48">
        <f>SUM(I255:N255)</f>
        <v>0</v>
      </c>
      <c r="P255" s="120">
        <f>1/3</f>
        <v>0.33333333333333331</v>
      </c>
      <c r="Q255" s="119">
        <f>O255*P255</f>
        <v>0</v>
      </c>
    </row>
    <row r="256" spans="1:17" ht="33" customHeight="1" x14ac:dyDescent="0.2">
      <c r="A256" s="207" t="s">
        <v>482</v>
      </c>
      <c r="B256" s="206" t="s">
        <v>504</v>
      </c>
      <c r="C256" s="29"/>
      <c r="D256" s="306"/>
      <c r="E256" s="307"/>
      <c r="F256" s="27"/>
    </row>
    <row r="257" spans="1:17" ht="43.5" customHeight="1" x14ac:dyDescent="0.2">
      <c r="A257" s="207" t="s">
        <v>483</v>
      </c>
      <c r="B257" s="206" t="s">
        <v>505</v>
      </c>
      <c r="C257" s="29"/>
      <c r="D257" s="306"/>
      <c r="E257" s="307"/>
      <c r="F257" s="27"/>
    </row>
    <row r="258" spans="1:17" ht="45" customHeight="1" x14ac:dyDescent="0.2">
      <c r="A258" s="207" t="s">
        <v>484</v>
      </c>
      <c r="B258" s="206" t="s">
        <v>506</v>
      </c>
      <c r="C258" s="29"/>
      <c r="D258" s="306"/>
      <c r="E258" s="307"/>
      <c r="F258" s="27"/>
    </row>
    <row r="259" spans="1:17" ht="44.25" customHeight="1" x14ac:dyDescent="0.2">
      <c r="A259" s="207" t="s">
        <v>485</v>
      </c>
      <c r="B259" s="206" t="s">
        <v>507</v>
      </c>
      <c r="C259" s="29"/>
      <c r="D259" s="306"/>
      <c r="E259" s="307"/>
      <c r="F259" s="27"/>
    </row>
    <row r="260" spans="1:17" ht="44.25" customHeight="1" x14ac:dyDescent="0.2">
      <c r="A260" s="207" t="s">
        <v>486</v>
      </c>
      <c r="B260" s="206" t="s">
        <v>508</v>
      </c>
      <c r="C260" s="29"/>
      <c r="D260" s="306"/>
      <c r="E260" s="307"/>
      <c r="F260" s="27"/>
    </row>
    <row r="261" spans="1:17" ht="45" customHeight="1" x14ac:dyDescent="0.2">
      <c r="A261" s="207" t="s">
        <v>487</v>
      </c>
      <c r="B261" s="206" t="s">
        <v>509</v>
      </c>
      <c r="C261" s="29"/>
      <c r="D261" s="306"/>
      <c r="E261" s="307"/>
      <c r="F261" s="27"/>
    </row>
    <row r="262" spans="1:17" ht="42.75" customHeight="1" x14ac:dyDescent="0.2">
      <c r="A262" s="207" t="s">
        <v>488</v>
      </c>
      <c r="B262" s="206" t="s">
        <v>510</v>
      </c>
      <c r="C262" s="29"/>
      <c r="D262" s="306"/>
      <c r="E262" s="307"/>
      <c r="F262" s="27"/>
    </row>
    <row r="263" spans="1:17" ht="46.5" customHeight="1" x14ac:dyDescent="0.2">
      <c r="A263" s="216" t="s">
        <v>544</v>
      </c>
      <c r="B263" s="220" t="s">
        <v>511</v>
      </c>
      <c r="C263" s="144"/>
      <c r="D263" s="308" t="s">
        <v>11</v>
      </c>
      <c r="E263" s="308"/>
      <c r="F263" s="64" t="s">
        <v>53</v>
      </c>
      <c r="H263" s="47">
        <v>0</v>
      </c>
      <c r="I263" s="211" t="str">
        <f>IF(H263=1,$I$6,"")</f>
        <v/>
      </c>
      <c r="J263" s="211" t="str">
        <f>IF(H263=2,$J$6,"")</f>
        <v/>
      </c>
      <c r="K263" s="211" t="str">
        <f>IF(H263=3,$K$6,"")</f>
        <v/>
      </c>
      <c r="L263" s="211" t="str">
        <f>IF(H263=4,$L$6,"")</f>
        <v/>
      </c>
      <c r="M263" s="211" t="str">
        <f>IF(H263=5,$M$6,"")</f>
        <v/>
      </c>
      <c r="N263" s="211" t="str">
        <f>IF(H263=6,$N$6,"")</f>
        <v/>
      </c>
      <c r="O263" s="48">
        <f>SUM(I263:N263)</f>
        <v>0</v>
      </c>
      <c r="P263" s="120">
        <f>P255</f>
        <v>0.33333333333333331</v>
      </c>
      <c r="Q263" s="119">
        <f>O263*P263</f>
        <v>0</v>
      </c>
    </row>
    <row r="264" spans="1:17" ht="45" customHeight="1" x14ac:dyDescent="0.2">
      <c r="A264" s="207" t="s">
        <v>489</v>
      </c>
      <c r="B264" s="206" t="s">
        <v>512</v>
      </c>
      <c r="C264" s="29"/>
      <c r="D264" s="306"/>
      <c r="E264" s="307"/>
      <c r="F264" s="27"/>
    </row>
    <row r="265" spans="1:17" ht="45" customHeight="1" x14ac:dyDescent="0.2">
      <c r="A265" s="207" t="s">
        <v>490</v>
      </c>
      <c r="B265" s="206" t="s">
        <v>513</v>
      </c>
      <c r="C265" s="29"/>
      <c r="D265" s="306"/>
      <c r="E265" s="307"/>
      <c r="F265" s="27"/>
    </row>
    <row r="266" spans="1:17" ht="43.5" customHeight="1" x14ac:dyDescent="0.2">
      <c r="A266" s="207" t="s">
        <v>491</v>
      </c>
      <c r="B266" s="206" t="s">
        <v>514</v>
      </c>
      <c r="C266" s="29"/>
      <c r="D266" s="306"/>
      <c r="E266" s="307"/>
      <c r="F266" s="27"/>
    </row>
    <row r="267" spans="1:17" ht="41.25" customHeight="1" x14ac:dyDescent="0.2">
      <c r="A267" s="207" t="s">
        <v>492</v>
      </c>
      <c r="B267" s="206" t="s">
        <v>515</v>
      </c>
      <c r="C267" s="29"/>
      <c r="D267" s="306"/>
      <c r="E267" s="307"/>
      <c r="F267" s="27"/>
    </row>
    <row r="268" spans="1:17" ht="58.5" customHeight="1" x14ac:dyDescent="0.2">
      <c r="A268" s="207" t="s">
        <v>493</v>
      </c>
      <c r="B268" s="206" t="s">
        <v>516</v>
      </c>
      <c r="C268" s="29"/>
      <c r="D268" s="306"/>
      <c r="E268" s="307"/>
      <c r="F268" s="27"/>
    </row>
    <row r="269" spans="1:17" ht="66" customHeight="1" x14ac:dyDescent="0.2">
      <c r="A269" s="207" t="s">
        <v>494</v>
      </c>
      <c r="B269" s="206" t="s">
        <v>517</v>
      </c>
      <c r="C269" s="29"/>
      <c r="D269" s="306"/>
      <c r="E269" s="307"/>
      <c r="F269" s="27"/>
    </row>
    <row r="270" spans="1:17" ht="66" customHeight="1" x14ac:dyDescent="0.2">
      <c r="A270" s="207" t="s">
        <v>495</v>
      </c>
      <c r="B270" s="206" t="s">
        <v>518</v>
      </c>
      <c r="C270" s="29"/>
      <c r="D270" s="306"/>
      <c r="E270" s="307"/>
      <c r="F270" s="27"/>
    </row>
    <row r="271" spans="1:17" ht="48" customHeight="1" x14ac:dyDescent="0.2">
      <c r="A271" s="216" t="s">
        <v>543</v>
      </c>
      <c r="B271" s="220" t="s">
        <v>519</v>
      </c>
      <c r="C271" s="144"/>
      <c r="D271" s="308" t="s">
        <v>11</v>
      </c>
      <c r="E271" s="308"/>
      <c r="F271" s="64" t="s">
        <v>53</v>
      </c>
      <c r="H271" s="47">
        <v>0</v>
      </c>
      <c r="I271" s="211" t="str">
        <f>IF(H271=1,$I$6,"")</f>
        <v/>
      </c>
      <c r="J271" s="211" t="str">
        <f>IF(H271=2,$J$6,"")</f>
        <v/>
      </c>
      <c r="K271" s="211" t="str">
        <f>IF(H271=3,$K$6,"")</f>
        <v/>
      </c>
      <c r="L271" s="211" t="str">
        <f>IF(H271=4,$L$6,"")</f>
        <v/>
      </c>
      <c r="M271" s="211" t="str">
        <f>IF(H271=5,$M$6,"")</f>
        <v/>
      </c>
      <c r="N271" s="211" t="str">
        <f>IF(H271=6,$N$6,"")</f>
        <v/>
      </c>
      <c r="O271" s="48">
        <f>SUM(I271:N271)</f>
        <v>0</v>
      </c>
      <c r="P271" s="120">
        <f>P255</f>
        <v>0.33333333333333331</v>
      </c>
      <c r="Q271" s="119">
        <f>O271*P271</f>
        <v>0</v>
      </c>
    </row>
    <row r="272" spans="1:17" ht="43.5" customHeight="1" x14ac:dyDescent="0.2">
      <c r="A272" s="207" t="s">
        <v>496</v>
      </c>
      <c r="B272" s="206" t="s">
        <v>520</v>
      </c>
      <c r="C272" s="29"/>
      <c r="D272" s="306"/>
      <c r="E272" s="307"/>
      <c r="F272" s="27"/>
    </row>
    <row r="273" spans="1:6" ht="33" customHeight="1" x14ac:dyDescent="0.2">
      <c r="A273" s="207" t="s">
        <v>497</v>
      </c>
      <c r="B273" s="206" t="s">
        <v>521</v>
      </c>
      <c r="C273" s="29"/>
      <c r="D273" s="306"/>
      <c r="E273" s="307"/>
      <c r="F273" s="27"/>
    </row>
    <row r="274" spans="1:6" ht="49.5" customHeight="1" x14ac:dyDescent="0.2">
      <c r="A274" s="207" t="s">
        <v>498</v>
      </c>
      <c r="B274" s="206" t="s">
        <v>522</v>
      </c>
      <c r="C274" s="29"/>
      <c r="D274" s="306"/>
      <c r="E274" s="307"/>
      <c r="F274" s="27"/>
    </row>
    <row r="275" spans="1:6" ht="54" customHeight="1" x14ac:dyDescent="0.2">
      <c r="A275" s="207" t="s">
        <v>499</v>
      </c>
      <c r="B275" s="206" t="s">
        <v>523</v>
      </c>
      <c r="C275" s="29"/>
      <c r="D275" s="306"/>
      <c r="E275" s="307"/>
      <c r="F275" s="27"/>
    </row>
    <row r="276" spans="1:6" ht="51" customHeight="1" x14ac:dyDescent="0.2">
      <c r="A276" s="207" t="s">
        <v>500</v>
      </c>
      <c r="B276" s="206" t="s">
        <v>524</v>
      </c>
      <c r="C276" s="29"/>
      <c r="D276" s="306"/>
      <c r="E276" s="307"/>
      <c r="F276" s="27"/>
    </row>
    <row r="277" spans="1:6" ht="48" customHeight="1" x14ac:dyDescent="0.2">
      <c r="A277" s="207" t="s">
        <v>501</v>
      </c>
      <c r="B277" s="206" t="s">
        <v>525</v>
      </c>
      <c r="C277" s="29"/>
      <c r="D277" s="306"/>
      <c r="E277" s="307"/>
      <c r="F277" s="27"/>
    </row>
    <row r="278" spans="1:6" ht="45" customHeight="1" x14ac:dyDescent="0.2">
      <c r="A278" s="207" t="s">
        <v>502</v>
      </c>
      <c r="B278" s="206" t="s">
        <v>526</v>
      </c>
      <c r="C278" s="29"/>
      <c r="D278" s="306"/>
      <c r="E278" s="307"/>
      <c r="F278" s="27"/>
    </row>
  </sheetData>
  <mergeCells count="281">
    <mergeCell ref="A254:C254"/>
    <mergeCell ref="D172:E172"/>
    <mergeCell ref="D173:E173"/>
    <mergeCell ref="D174:E174"/>
    <mergeCell ref="D176:E176"/>
    <mergeCell ref="D177:E177"/>
    <mergeCell ref="D178:E178"/>
    <mergeCell ref="D179:E179"/>
    <mergeCell ref="D180:E180"/>
    <mergeCell ref="D197:E197"/>
    <mergeCell ref="D198:E198"/>
    <mergeCell ref="D199:E199"/>
    <mergeCell ref="D200:E200"/>
    <mergeCell ref="D181:E181"/>
    <mergeCell ref="D182:E182"/>
    <mergeCell ref="D183:E183"/>
    <mergeCell ref="D203:E203"/>
    <mergeCell ref="D204:E204"/>
    <mergeCell ref="D205:E205"/>
    <mergeCell ref="D206:E206"/>
    <mergeCell ref="D207:E207"/>
    <mergeCell ref="D208:E208"/>
    <mergeCell ref="D209:E209"/>
    <mergeCell ref="D210:E210"/>
    <mergeCell ref="A27:C27"/>
    <mergeCell ref="A52:C52"/>
    <mergeCell ref="A74:C74"/>
    <mergeCell ref="A91:C91"/>
    <mergeCell ref="A110:C110"/>
    <mergeCell ref="A152:C152"/>
    <mergeCell ref="A175:C175"/>
    <mergeCell ref="D166:E166"/>
    <mergeCell ref="D167:E167"/>
    <mergeCell ref="D168:E168"/>
    <mergeCell ref="D169:E169"/>
    <mergeCell ref="D170:E170"/>
    <mergeCell ref="A151:F151"/>
    <mergeCell ref="D171:E171"/>
    <mergeCell ref="D160:E160"/>
    <mergeCell ref="D161:E161"/>
    <mergeCell ref="D162:E162"/>
    <mergeCell ref="D163:E163"/>
    <mergeCell ref="D164:E164"/>
    <mergeCell ref="D165:E165"/>
    <mergeCell ref="D154:E154"/>
    <mergeCell ref="D155:E155"/>
    <mergeCell ref="D156:E156"/>
    <mergeCell ref="D158:E158"/>
    <mergeCell ref="D159:E159"/>
    <mergeCell ref="D51:E51"/>
    <mergeCell ref="D50:E50"/>
    <mergeCell ref="D57:E57"/>
    <mergeCell ref="D58:E58"/>
    <mergeCell ref="D59:E59"/>
    <mergeCell ref="D60:E60"/>
    <mergeCell ref="D97:E97"/>
    <mergeCell ref="D53:E53"/>
    <mergeCell ref="D68:E68"/>
    <mergeCell ref="D95:E95"/>
    <mergeCell ref="D61:E61"/>
    <mergeCell ref="D62:E62"/>
    <mergeCell ref="D63:E63"/>
    <mergeCell ref="D64:E64"/>
    <mergeCell ref="D89:E89"/>
    <mergeCell ref="D90:E90"/>
    <mergeCell ref="A73:F73"/>
    <mergeCell ref="D82:E82"/>
    <mergeCell ref="D83:E83"/>
    <mergeCell ref="D69:E69"/>
    <mergeCell ref="D70:E70"/>
    <mergeCell ref="D71:E71"/>
    <mergeCell ref="D72:E72"/>
    <mergeCell ref="D49:E49"/>
    <mergeCell ref="D46:E46"/>
    <mergeCell ref="D38:E38"/>
    <mergeCell ref="D39:E39"/>
    <mergeCell ref="D40:E40"/>
    <mergeCell ref="D41:E41"/>
    <mergeCell ref="D43:E43"/>
    <mergeCell ref="D44:E44"/>
    <mergeCell ref="D45:E45"/>
    <mergeCell ref="D118:E118"/>
    <mergeCell ref="D119:E119"/>
    <mergeCell ref="D120:E120"/>
    <mergeCell ref="D121:E121"/>
    <mergeCell ref="D122:E122"/>
    <mergeCell ref="D117:E117"/>
    <mergeCell ref="D109:E109"/>
    <mergeCell ref="D111:E111"/>
    <mergeCell ref="D112:E112"/>
    <mergeCell ref="D113:E113"/>
    <mergeCell ref="D114:E114"/>
    <mergeCell ref="D115:E115"/>
    <mergeCell ref="D116:E116"/>
    <mergeCell ref="A2:F2"/>
    <mergeCell ref="A3:F3"/>
    <mergeCell ref="C4:E4"/>
    <mergeCell ref="C5:E5"/>
    <mergeCell ref="D25:E25"/>
    <mergeCell ref="D26:E26"/>
    <mergeCell ref="C6:E6"/>
    <mergeCell ref="D11:E11"/>
    <mergeCell ref="D16:E16"/>
    <mergeCell ref="D17:E17"/>
    <mergeCell ref="D19:E19"/>
    <mergeCell ref="D15:E15"/>
    <mergeCell ref="D23:E23"/>
    <mergeCell ref="D24:E24"/>
    <mergeCell ref="A9:F9"/>
    <mergeCell ref="A8:F8"/>
    <mergeCell ref="A10:C10"/>
    <mergeCell ref="D21:E21"/>
    <mergeCell ref="D22:E22"/>
    <mergeCell ref="D20:E20"/>
    <mergeCell ref="D14:E14"/>
    <mergeCell ref="D12:E12"/>
    <mergeCell ref="D13:E13"/>
    <mergeCell ref="D18:E18"/>
    <mergeCell ref="D88:E88"/>
    <mergeCell ref="D75:E75"/>
    <mergeCell ref="D32:E32"/>
    <mergeCell ref="D33:E33"/>
    <mergeCell ref="D34:E34"/>
    <mergeCell ref="D35:E35"/>
    <mergeCell ref="D28:E28"/>
    <mergeCell ref="D29:E29"/>
    <mergeCell ref="D30:E30"/>
    <mergeCell ref="D31:E31"/>
    <mergeCell ref="D36:E36"/>
    <mergeCell ref="D76:E76"/>
    <mergeCell ref="D77:E77"/>
    <mergeCell ref="D78:E78"/>
    <mergeCell ref="D84:E84"/>
    <mergeCell ref="D85:E85"/>
    <mergeCell ref="D86:E86"/>
    <mergeCell ref="D87:E87"/>
    <mergeCell ref="D79:E79"/>
    <mergeCell ref="D80:E80"/>
    <mergeCell ref="D81:E81"/>
    <mergeCell ref="D54:E54"/>
    <mergeCell ref="D47:E47"/>
    <mergeCell ref="D48:E48"/>
    <mergeCell ref="D142:E142"/>
    <mergeCell ref="D143:E143"/>
    <mergeCell ref="D37:E37"/>
    <mergeCell ref="D42:E42"/>
    <mergeCell ref="D104:E104"/>
    <mergeCell ref="D105:E105"/>
    <mergeCell ref="D106:E106"/>
    <mergeCell ref="D107:E107"/>
    <mergeCell ref="D108:E108"/>
    <mergeCell ref="D55:E55"/>
    <mergeCell ref="D56:E56"/>
    <mergeCell ref="D65:E65"/>
    <mergeCell ref="D66:E66"/>
    <mergeCell ref="D67:E67"/>
    <mergeCell ref="D99:E99"/>
    <mergeCell ref="D100:E100"/>
    <mergeCell ref="D101:E101"/>
    <mergeCell ref="D102:E102"/>
    <mergeCell ref="D103:E103"/>
    <mergeCell ref="D92:E92"/>
    <mergeCell ref="D94:E94"/>
    <mergeCell ref="D96:E96"/>
    <mergeCell ref="D98:E98"/>
    <mergeCell ref="D93:E93"/>
    <mergeCell ref="D132:E132"/>
    <mergeCell ref="D138:E138"/>
    <mergeCell ref="D139:E139"/>
    <mergeCell ref="D140:E140"/>
    <mergeCell ref="D141:E141"/>
    <mergeCell ref="D133:E133"/>
    <mergeCell ref="D134:E134"/>
    <mergeCell ref="D135:E135"/>
    <mergeCell ref="D136:E136"/>
    <mergeCell ref="D137:E137"/>
    <mergeCell ref="D123:E123"/>
    <mergeCell ref="D124:E124"/>
    <mergeCell ref="D125:E125"/>
    <mergeCell ref="D126:E126"/>
    <mergeCell ref="D127:E127"/>
    <mergeCell ref="D128:E128"/>
    <mergeCell ref="D129:E129"/>
    <mergeCell ref="D130:E130"/>
    <mergeCell ref="D131:E131"/>
    <mergeCell ref="D149:E149"/>
    <mergeCell ref="D150:E150"/>
    <mergeCell ref="D144:E144"/>
    <mergeCell ref="D201:E201"/>
    <mergeCell ref="D202:E202"/>
    <mergeCell ref="D184:E184"/>
    <mergeCell ref="D189:E189"/>
    <mergeCell ref="D190:E190"/>
    <mergeCell ref="D195:E195"/>
    <mergeCell ref="D196:E196"/>
    <mergeCell ref="D193:E193"/>
    <mergeCell ref="D194:E194"/>
    <mergeCell ref="D185:E185"/>
    <mergeCell ref="D186:E186"/>
    <mergeCell ref="D187:E187"/>
    <mergeCell ref="D188:E188"/>
    <mergeCell ref="D191:E191"/>
    <mergeCell ref="D192:E192"/>
    <mergeCell ref="D153:E153"/>
    <mergeCell ref="D157:E157"/>
    <mergeCell ref="D145:E145"/>
    <mergeCell ref="D146:E146"/>
    <mergeCell ref="D147:E147"/>
    <mergeCell ref="D148:E148"/>
    <mergeCell ref="D211:E211"/>
    <mergeCell ref="D212:E212"/>
    <mergeCell ref="D213:E213"/>
    <mergeCell ref="D214:E214"/>
    <mergeCell ref="D215:E215"/>
    <mergeCell ref="D216:E216"/>
    <mergeCell ref="D217:E217"/>
    <mergeCell ref="D218:E218"/>
    <mergeCell ref="D219:E219"/>
    <mergeCell ref="D220:E220"/>
    <mergeCell ref="D221:E221"/>
    <mergeCell ref="D222:E222"/>
    <mergeCell ref="D223:E223"/>
    <mergeCell ref="D224:E224"/>
    <mergeCell ref="D225:E225"/>
    <mergeCell ref="D226:E226"/>
    <mergeCell ref="D227:E227"/>
    <mergeCell ref="D228:E228"/>
    <mergeCell ref="D229:E229"/>
    <mergeCell ref="D230:E230"/>
    <mergeCell ref="D231:E231"/>
    <mergeCell ref="D232:E232"/>
    <mergeCell ref="D233:E233"/>
    <mergeCell ref="D234:E234"/>
    <mergeCell ref="D235:E235"/>
    <mergeCell ref="D236:E236"/>
    <mergeCell ref="D237:E237"/>
    <mergeCell ref="D238:E238"/>
    <mergeCell ref="D239:E239"/>
    <mergeCell ref="D240:E240"/>
    <mergeCell ref="D241:E241"/>
    <mergeCell ref="D242:E242"/>
    <mergeCell ref="D243:E243"/>
    <mergeCell ref="D244:E244"/>
    <mergeCell ref="D245:E245"/>
    <mergeCell ref="D246:E246"/>
    <mergeCell ref="D263:E263"/>
    <mergeCell ref="D264:E264"/>
    <mergeCell ref="D265:E265"/>
    <mergeCell ref="D247:E247"/>
    <mergeCell ref="D248:E248"/>
    <mergeCell ref="D249:E249"/>
    <mergeCell ref="D250:E250"/>
    <mergeCell ref="D251:E251"/>
    <mergeCell ref="D252:E252"/>
    <mergeCell ref="D253:E253"/>
    <mergeCell ref="D255:E255"/>
    <mergeCell ref="D256:E256"/>
    <mergeCell ref="I4:O4"/>
    <mergeCell ref="H5:H7"/>
    <mergeCell ref="O6:O7"/>
    <mergeCell ref="P3:P4"/>
    <mergeCell ref="P6:P7"/>
    <mergeCell ref="D266:E266"/>
    <mergeCell ref="D267:E267"/>
    <mergeCell ref="D277:E277"/>
    <mergeCell ref="D278:E278"/>
    <mergeCell ref="D268:E268"/>
    <mergeCell ref="D269:E269"/>
    <mergeCell ref="D270:E270"/>
    <mergeCell ref="D271:E271"/>
    <mergeCell ref="D272:E272"/>
    <mergeCell ref="D273:E273"/>
    <mergeCell ref="D274:E274"/>
    <mergeCell ref="D275:E275"/>
    <mergeCell ref="D276:E276"/>
    <mergeCell ref="D257:E257"/>
    <mergeCell ref="D258:E258"/>
    <mergeCell ref="D259:E259"/>
    <mergeCell ref="D260:E260"/>
    <mergeCell ref="D261:E261"/>
    <mergeCell ref="D262:E262"/>
  </mergeCells>
  <phoneticPr fontId="0" type="noConversion"/>
  <printOptions horizontalCentered="1"/>
  <pageMargins left="0.39000000000000007" right="0.39000000000000007" top="0.39000000000000007" bottom="0.39000000000000007" header="0.12000000000000001" footer="0.12000000000000001"/>
  <pageSetup paperSize="9" scale="65" orientation="landscape" useFirstPageNumber="1" horizontalDpi="4294967293" verticalDpi="4294967293" r:id="rId1"/>
  <headerFooter alignWithMargins="0">
    <oddHeader>&amp;L© 2011 -CERAM C, DA COSTA D, LAMURE C, ROUHBAN A, FARGES G,
&amp;RAutodiagnostic - GBPIB - v2011</oddHeader>
    <oddFooter>&amp;L&amp;F&amp;R&amp;P/&amp;N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477" r:id="rId4" name="Drop Down 1829">
              <controlPr defaultSize="0" autoLine="0" autoPict="0">
                <anchor moveWithCells="1">
                  <from>
                    <xdr:col>2</xdr:col>
                    <xdr:colOff>76200</xdr:colOff>
                    <xdr:row>10</xdr:row>
                    <xdr:rowOff>76200</xdr:rowOff>
                  </from>
                  <to>
                    <xdr:col>2</xdr:col>
                    <xdr:colOff>1276350</xdr:colOff>
                    <xdr:row>10</xdr:row>
                    <xdr:rowOff>314325</xdr:rowOff>
                  </to>
                </anchor>
              </controlPr>
            </control>
          </mc:Choice>
        </mc:AlternateContent>
        <mc:AlternateContent xmlns:mc="http://schemas.openxmlformats.org/markup-compatibility/2006">
          <mc:Choice Requires="x14">
            <control shapeId="29479" r:id="rId5" name="Drop Down 1831">
              <controlPr defaultSize="0" autoLine="0" autoPict="0">
                <anchor moveWithCells="1">
                  <from>
                    <xdr:col>2</xdr:col>
                    <xdr:colOff>76200</xdr:colOff>
                    <xdr:row>14</xdr:row>
                    <xdr:rowOff>76200</xdr:rowOff>
                  </from>
                  <to>
                    <xdr:col>2</xdr:col>
                    <xdr:colOff>1276350</xdr:colOff>
                    <xdr:row>14</xdr:row>
                    <xdr:rowOff>314325</xdr:rowOff>
                  </to>
                </anchor>
              </controlPr>
            </control>
          </mc:Choice>
        </mc:AlternateContent>
        <mc:AlternateContent xmlns:mc="http://schemas.openxmlformats.org/markup-compatibility/2006">
          <mc:Choice Requires="x14">
            <control shapeId="29482" r:id="rId6" name="Drop Down 1834">
              <controlPr defaultSize="0" autoLine="0" autoPict="0">
                <anchor moveWithCells="1">
                  <from>
                    <xdr:col>2</xdr:col>
                    <xdr:colOff>76200</xdr:colOff>
                    <xdr:row>18</xdr:row>
                    <xdr:rowOff>76200</xdr:rowOff>
                  </from>
                  <to>
                    <xdr:col>2</xdr:col>
                    <xdr:colOff>1276350</xdr:colOff>
                    <xdr:row>18</xdr:row>
                    <xdr:rowOff>314325</xdr:rowOff>
                  </to>
                </anchor>
              </controlPr>
            </control>
          </mc:Choice>
        </mc:AlternateContent>
        <mc:AlternateContent xmlns:mc="http://schemas.openxmlformats.org/markup-compatibility/2006">
          <mc:Choice Requires="x14">
            <control shapeId="29484" r:id="rId7" name="Drop Down 1836">
              <controlPr defaultSize="0" autoLine="0" autoPict="0">
                <anchor moveWithCells="1">
                  <from>
                    <xdr:col>2</xdr:col>
                    <xdr:colOff>76200</xdr:colOff>
                    <xdr:row>22</xdr:row>
                    <xdr:rowOff>76200</xdr:rowOff>
                  </from>
                  <to>
                    <xdr:col>2</xdr:col>
                    <xdr:colOff>1276350</xdr:colOff>
                    <xdr:row>22</xdr:row>
                    <xdr:rowOff>314325</xdr:rowOff>
                  </to>
                </anchor>
              </controlPr>
            </control>
          </mc:Choice>
        </mc:AlternateContent>
        <mc:AlternateContent xmlns:mc="http://schemas.openxmlformats.org/markup-compatibility/2006">
          <mc:Choice Requires="x14">
            <control shapeId="29490" r:id="rId8" name="Drop Down 1842">
              <controlPr defaultSize="0" autoLine="0" autoPict="0">
                <anchor moveWithCells="1">
                  <from>
                    <xdr:col>2</xdr:col>
                    <xdr:colOff>76200</xdr:colOff>
                    <xdr:row>27</xdr:row>
                    <xdr:rowOff>76200</xdr:rowOff>
                  </from>
                  <to>
                    <xdr:col>2</xdr:col>
                    <xdr:colOff>1276350</xdr:colOff>
                    <xdr:row>27</xdr:row>
                    <xdr:rowOff>314325</xdr:rowOff>
                  </to>
                </anchor>
              </controlPr>
            </control>
          </mc:Choice>
        </mc:AlternateContent>
        <mc:AlternateContent xmlns:mc="http://schemas.openxmlformats.org/markup-compatibility/2006">
          <mc:Choice Requires="x14">
            <control shapeId="29492" r:id="rId9" name="Drop Down 1844">
              <controlPr defaultSize="0" autoLine="0" autoPict="0">
                <anchor moveWithCells="1">
                  <from>
                    <xdr:col>2</xdr:col>
                    <xdr:colOff>76200</xdr:colOff>
                    <xdr:row>31</xdr:row>
                    <xdr:rowOff>76200</xdr:rowOff>
                  </from>
                  <to>
                    <xdr:col>2</xdr:col>
                    <xdr:colOff>1276350</xdr:colOff>
                    <xdr:row>31</xdr:row>
                    <xdr:rowOff>314325</xdr:rowOff>
                  </to>
                </anchor>
              </controlPr>
            </control>
          </mc:Choice>
        </mc:AlternateContent>
        <mc:AlternateContent xmlns:mc="http://schemas.openxmlformats.org/markup-compatibility/2006">
          <mc:Choice Requires="x14">
            <control shapeId="29494" r:id="rId10" name="Drop Down 1846">
              <controlPr defaultSize="0" autoLine="0" autoPict="0">
                <anchor moveWithCells="1">
                  <from>
                    <xdr:col>2</xdr:col>
                    <xdr:colOff>76200</xdr:colOff>
                    <xdr:row>37</xdr:row>
                    <xdr:rowOff>76200</xdr:rowOff>
                  </from>
                  <to>
                    <xdr:col>2</xdr:col>
                    <xdr:colOff>1276350</xdr:colOff>
                    <xdr:row>37</xdr:row>
                    <xdr:rowOff>314325</xdr:rowOff>
                  </to>
                </anchor>
              </controlPr>
            </control>
          </mc:Choice>
        </mc:AlternateContent>
        <mc:AlternateContent xmlns:mc="http://schemas.openxmlformats.org/markup-compatibility/2006">
          <mc:Choice Requires="x14">
            <control shapeId="29496" r:id="rId11" name="Drop Down 1848">
              <controlPr defaultSize="0" autoLine="0" autoPict="0">
                <anchor moveWithCells="1">
                  <from>
                    <xdr:col>2</xdr:col>
                    <xdr:colOff>76200</xdr:colOff>
                    <xdr:row>42</xdr:row>
                    <xdr:rowOff>76200</xdr:rowOff>
                  </from>
                  <to>
                    <xdr:col>2</xdr:col>
                    <xdr:colOff>1276350</xdr:colOff>
                    <xdr:row>42</xdr:row>
                    <xdr:rowOff>314325</xdr:rowOff>
                  </to>
                </anchor>
              </controlPr>
            </control>
          </mc:Choice>
        </mc:AlternateContent>
        <mc:AlternateContent xmlns:mc="http://schemas.openxmlformats.org/markup-compatibility/2006">
          <mc:Choice Requires="x14">
            <control shapeId="29498" r:id="rId12" name="Drop Down 1850">
              <controlPr defaultSize="0" autoLine="0" autoPict="0">
                <anchor moveWithCells="1">
                  <from>
                    <xdr:col>2</xdr:col>
                    <xdr:colOff>76200</xdr:colOff>
                    <xdr:row>46</xdr:row>
                    <xdr:rowOff>76200</xdr:rowOff>
                  </from>
                  <to>
                    <xdr:col>2</xdr:col>
                    <xdr:colOff>1276350</xdr:colOff>
                    <xdr:row>46</xdr:row>
                    <xdr:rowOff>314325</xdr:rowOff>
                  </to>
                </anchor>
              </controlPr>
            </control>
          </mc:Choice>
        </mc:AlternateContent>
        <mc:AlternateContent xmlns:mc="http://schemas.openxmlformats.org/markup-compatibility/2006">
          <mc:Choice Requires="x14">
            <control shapeId="29500" r:id="rId13" name="Drop Down 1852">
              <controlPr defaultSize="0" autoLine="0" autoPict="0">
                <anchor moveWithCells="1">
                  <from>
                    <xdr:col>2</xdr:col>
                    <xdr:colOff>76200</xdr:colOff>
                    <xdr:row>52</xdr:row>
                    <xdr:rowOff>76200</xdr:rowOff>
                  </from>
                  <to>
                    <xdr:col>2</xdr:col>
                    <xdr:colOff>1276350</xdr:colOff>
                    <xdr:row>52</xdr:row>
                    <xdr:rowOff>314325</xdr:rowOff>
                  </to>
                </anchor>
              </controlPr>
            </control>
          </mc:Choice>
        </mc:AlternateContent>
        <mc:AlternateContent xmlns:mc="http://schemas.openxmlformats.org/markup-compatibility/2006">
          <mc:Choice Requires="x14">
            <control shapeId="29502" r:id="rId14" name="Drop Down 1854">
              <controlPr defaultSize="0" autoLine="0" autoPict="0">
                <anchor moveWithCells="1">
                  <from>
                    <xdr:col>2</xdr:col>
                    <xdr:colOff>76200</xdr:colOff>
                    <xdr:row>56</xdr:row>
                    <xdr:rowOff>76200</xdr:rowOff>
                  </from>
                  <to>
                    <xdr:col>2</xdr:col>
                    <xdr:colOff>1276350</xdr:colOff>
                    <xdr:row>56</xdr:row>
                    <xdr:rowOff>314325</xdr:rowOff>
                  </to>
                </anchor>
              </controlPr>
            </control>
          </mc:Choice>
        </mc:AlternateContent>
        <mc:AlternateContent xmlns:mc="http://schemas.openxmlformats.org/markup-compatibility/2006">
          <mc:Choice Requires="x14">
            <control shapeId="29504" r:id="rId15" name="Drop Down 1856">
              <controlPr defaultSize="0" autoLine="0" autoPict="0">
                <anchor moveWithCells="1">
                  <from>
                    <xdr:col>2</xdr:col>
                    <xdr:colOff>76200</xdr:colOff>
                    <xdr:row>60</xdr:row>
                    <xdr:rowOff>76200</xdr:rowOff>
                  </from>
                  <to>
                    <xdr:col>2</xdr:col>
                    <xdr:colOff>1276350</xdr:colOff>
                    <xdr:row>60</xdr:row>
                    <xdr:rowOff>314325</xdr:rowOff>
                  </to>
                </anchor>
              </controlPr>
            </control>
          </mc:Choice>
        </mc:AlternateContent>
        <mc:AlternateContent xmlns:mc="http://schemas.openxmlformats.org/markup-compatibility/2006">
          <mc:Choice Requires="x14">
            <control shapeId="29506" r:id="rId16" name="Drop Down 1858">
              <controlPr defaultSize="0" autoLine="0" autoPict="0">
                <anchor moveWithCells="1">
                  <from>
                    <xdr:col>2</xdr:col>
                    <xdr:colOff>76200</xdr:colOff>
                    <xdr:row>64</xdr:row>
                    <xdr:rowOff>76200</xdr:rowOff>
                  </from>
                  <to>
                    <xdr:col>2</xdr:col>
                    <xdr:colOff>1276350</xdr:colOff>
                    <xdr:row>64</xdr:row>
                    <xdr:rowOff>314325</xdr:rowOff>
                  </to>
                </anchor>
              </controlPr>
            </control>
          </mc:Choice>
        </mc:AlternateContent>
        <mc:AlternateContent xmlns:mc="http://schemas.openxmlformats.org/markup-compatibility/2006">
          <mc:Choice Requires="x14">
            <control shapeId="29508" r:id="rId17" name="Drop Down 1860">
              <controlPr defaultSize="0" autoLine="0" autoPict="0">
                <anchor moveWithCells="1">
                  <from>
                    <xdr:col>2</xdr:col>
                    <xdr:colOff>76200</xdr:colOff>
                    <xdr:row>68</xdr:row>
                    <xdr:rowOff>76200</xdr:rowOff>
                  </from>
                  <to>
                    <xdr:col>2</xdr:col>
                    <xdr:colOff>1276350</xdr:colOff>
                    <xdr:row>68</xdr:row>
                    <xdr:rowOff>314325</xdr:rowOff>
                  </to>
                </anchor>
              </controlPr>
            </control>
          </mc:Choice>
        </mc:AlternateContent>
        <mc:AlternateContent xmlns:mc="http://schemas.openxmlformats.org/markup-compatibility/2006">
          <mc:Choice Requires="x14">
            <control shapeId="29510" r:id="rId18" name="Drop Down 1862">
              <controlPr defaultSize="0" autoLine="0" autoPict="0">
                <anchor moveWithCells="1">
                  <from>
                    <xdr:col>2</xdr:col>
                    <xdr:colOff>76200</xdr:colOff>
                    <xdr:row>74</xdr:row>
                    <xdr:rowOff>76200</xdr:rowOff>
                  </from>
                  <to>
                    <xdr:col>2</xdr:col>
                    <xdr:colOff>1276350</xdr:colOff>
                    <xdr:row>74</xdr:row>
                    <xdr:rowOff>314325</xdr:rowOff>
                  </to>
                </anchor>
              </controlPr>
            </control>
          </mc:Choice>
        </mc:AlternateContent>
        <mc:AlternateContent xmlns:mc="http://schemas.openxmlformats.org/markup-compatibility/2006">
          <mc:Choice Requires="x14">
            <control shapeId="29512" r:id="rId19" name="Drop Down 1864">
              <controlPr defaultSize="0" autoLine="0" autoPict="0">
                <anchor moveWithCells="1">
                  <from>
                    <xdr:col>2</xdr:col>
                    <xdr:colOff>76200</xdr:colOff>
                    <xdr:row>78</xdr:row>
                    <xdr:rowOff>76200</xdr:rowOff>
                  </from>
                  <to>
                    <xdr:col>2</xdr:col>
                    <xdr:colOff>1276350</xdr:colOff>
                    <xdr:row>78</xdr:row>
                    <xdr:rowOff>314325</xdr:rowOff>
                  </to>
                </anchor>
              </controlPr>
            </control>
          </mc:Choice>
        </mc:AlternateContent>
        <mc:AlternateContent xmlns:mc="http://schemas.openxmlformats.org/markup-compatibility/2006">
          <mc:Choice Requires="x14">
            <control shapeId="29514" r:id="rId20" name="Drop Down 1866">
              <controlPr defaultSize="0" autoLine="0" autoPict="0">
                <anchor moveWithCells="1">
                  <from>
                    <xdr:col>2</xdr:col>
                    <xdr:colOff>76200</xdr:colOff>
                    <xdr:row>82</xdr:row>
                    <xdr:rowOff>76200</xdr:rowOff>
                  </from>
                  <to>
                    <xdr:col>2</xdr:col>
                    <xdr:colOff>1276350</xdr:colOff>
                    <xdr:row>82</xdr:row>
                    <xdr:rowOff>314325</xdr:rowOff>
                  </to>
                </anchor>
              </controlPr>
            </control>
          </mc:Choice>
        </mc:AlternateContent>
        <mc:AlternateContent xmlns:mc="http://schemas.openxmlformats.org/markup-compatibility/2006">
          <mc:Choice Requires="x14">
            <control shapeId="29516" r:id="rId21" name="Drop Down 1868">
              <controlPr defaultSize="0" autoLine="0" autoPict="0">
                <anchor moveWithCells="1">
                  <from>
                    <xdr:col>2</xdr:col>
                    <xdr:colOff>76200</xdr:colOff>
                    <xdr:row>86</xdr:row>
                    <xdr:rowOff>76200</xdr:rowOff>
                  </from>
                  <to>
                    <xdr:col>2</xdr:col>
                    <xdr:colOff>1276350</xdr:colOff>
                    <xdr:row>86</xdr:row>
                    <xdr:rowOff>314325</xdr:rowOff>
                  </to>
                </anchor>
              </controlPr>
            </control>
          </mc:Choice>
        </mc:AlternateContent>
        <mc:AlternateContent xmlns:mc="http://schemas.openxmlformats.org/markup-compatibility/2006">
          <mc:Choice Requires="x14">
            <control shapeId="29518" r:id="rId22" name="Drop Down 1870">
              <controlPr defaultSize="0" autoLine="0" autoPict="0">
                <anchor moveWithCells="1">
                  <from>
                    <xdr:col>2</xdr:col>
                    <xdr:colOff>76200</xdr:colOff>
                    <xdr:row>91</xdr:row>
                    <xdr:rowOff>76200</xdr:rowOff>
                  </from>
                  <to>
                    <xdr:col>2</xdr:col>
                    <xdr:colOff>1276350</xdr:colOff>
                    <xdr:row>91</xdr:row>
                    <xdr:rowOff>314325</xdr:rowOff>
                  </to>
                </anchor>
              </controlPr>
            </control>
          </mc:Choice>
        </mc:AlternateContent>
        <mc:AlternateContent xmlns:mc="http://schemas.openxmlformats.org/markup-compatibility/2006">
          <mc:Choice Requires="x14">
            <control shapeId="29520" r:id="rId23" name="Drop Down 1872">
              <controlPr defaultSize="0" autoLine="0" autoPict="0">
                <anchor moveWithCells="1">
                  <from>
                    <xdr:col>2</xdr:col>
                    <xdr:colOff>76200</xdr:colOff>
                    <xdr:row>95</xdr:row>
                    <xdr:rowOff>76200</xdr:rowOff>
                  </from>
                  <to>
                    <xdr:col>2</xdr:col>
                    <xdr:colOff>1276350</xdr:colOff>
                    <xdr:row>95</xdr:row>
                    <xdr:rowOff>314325</xdr:rowOff>
                  </to>
                </anchor>
              </controlPr>
            </control>
          </mc:Choice>
        </mc:AlternateContent>
        <mc:AlternateContent xmlns:mc="http://schemas.openxmlformats.org/markup-compatibility/2006">
          <mc:Choice Requires="x14">
            <control shapeId="29522" r:id="rId24" name="Drop Down 1874">
              <controlPr defaultSize="0" autoLine="0" autoPict="0">
                <anchor moveWithCells="1">
                  <from>
                    <xdr:col>2</xdr:col>
                    <xdr:colOff>76200</xdr:colOff>
                    <xdr:row>100</xdr:row>
                    <xdr:rowOff>76200</xdr:rowOff>
                  </from>
                  <to>
                    <xdr:col>2</xdr:col>
                    <xdr:colOff>1276350</xdr:colOff>
                    <xdr:row>100</xdr:row>
                    <xdr:rowOff>314325</xdr:rowOff>
                  </to>
                </anchor>
              </controlPr>
            </control>
          </mc:Choice>
        </mc:AlternateContent>
        <mc:AlternateContent xmlns:mc="http://schemas.openxmlformats.org/markup-compatibility/2006">
          <mc:Choice Requires="x14">
            <control shapeId="29524" r:id="rId25" name="Drop Down 1876">
              <controlPr defaultSize="0" autoLine="0" autoPict="0">
                <anchor moveWithCells="1">
                  <from>
                    <xdr:col>2</xdr:col>
                    <xdr:colOff>76200</xdr:colOff>
                    <xdr:row>105</xdr:row>
                    <xdr:rowOff>76200</xdr:rowOff>
                  </from>
                  <to>
                    <xdr:col>2</xdr:col>
                    <xdr:colOff>1276350</xdr:colOff>
                    <xdr:row>105</xdr:row>
                    <xdr:rowOff>314325</xdr:rowOff>
                  </to>
                </anchor>
              </controlPr>
            </control>
          </mc:Choice>
        </mc:AlternateContent>
        <mc:AlternateContent xmlns:mc="http://schemas.openxmlformats.org/markup-compatibility/2006">
          <mc:Choice Requires="x14">
            <control shapeId="29526" r:id="rId26" name="Drop Down 1878">
              <controlPr defaultSize="0" autoLine="0" autoPict="0">
                <anchor moveWithCells="1">
                  <from>
                    <xdr:col>2</xdr:col>
                    <xdr:colOff>76200</xdr:colOff>
                    <xdr:row>110</xdr:row>
                    <xdr:rowOff>76200</xdr:rowOff>
                  </from>
                  <to>
                    <xdr:col>2</xdr:col>
                    <xdr:colOff>1276350</xdr:colOff>
                    <xdr:row>110</xdr:row>
                    <xdr:rowOff>314325</xdr:rowOff>
                  </to>
                </anchor>
              </controlPr>
            </control>
          </mc:Choice>
        </mc:AlternateContent>
        <mc:AlternateContent xmlns:mc="http://schemas.openxmlformats.org/markup-compatibility/2006">
          <mc:Choice Requires="x14">
            <control shapeId="29528" r:id="rId27" name="Drop Down 1880">
              <controlPr defaultSize="0" autoLine="0" autoPict="0">
                <anchor moveWithCells="1">
                  <from>
                    <xdr:col>2</xdr:col>
                    <xdr:colOff>76200</xdr:colOff>
                    <xdr:row>114</xdr:row>
                    <xdr:rowOff>76200</xdr:rowOff>
                  </from>
                  <to>
                    <xdr:col>2</xdr:col>
                    <xdr:colOff>1276350</xdr:colOff>
                    <xdr:row>114</xdr:row>
                    <xdr:rowOff>314325</xdr:rowOff>
                  </to>
                </anchor>
              </controlPr>
            </control>
          </mc:Choice>
        </mc:AlternateContent>
        <mc:AlternateContent xmlns:mc="http://schemas.openxmlformats.org/markup-compatibility/2006">
          <mc:Choice Requires="x14">
            <control shapeId="29530" r:id="rId28" name="Drop Down 1882">
              <controlPr defaultSize="0" autoLine="0" autoPict="0">
                <anchor moveWithCells="1">
                  <from>
                    <xdr:col>2</xdr:col>
                    <xdr:colOff>76200</xdr:colOff>
                    <xdr:row>118</xdr:row>
                    <xdr:rowOff>76200</xdr:rowOff>
                  </from>
                  <to>
                    <xdr:col>2</xdr:col>
                    <xdr:colOff>1276350</xdr:colOff>
                    <xdr:row>118</xdr:row>
                    <xdr:rowOff>314325</xdr:rowOff>
                  </to>
                </anchor>
              </controlPr>
            </control>
          </mc:Choice>
        </mc:AlternateContent>
        <mc:AlternateContent xmlns:mc="http://schemas.openxmlformats.org/markup-compatibility/2006">
          <mc:Choice Requires="x14">
            <control shapeId="29532" r:id="rId29" name="Drop Down 1884">
              <controlPr defaultSize="0" autoLine="0" autoPict="0">
                <anchor moveWithCells="1">
                  <from>
                    <xdr:col>2</xdr:col>
                    <xdr:colOff>76200</xdr:colOff>
                    <xdr:row>122</xdr:row>
                    <xdr:rowOff>76200</xdr:rowOff>
                  </from>
                  <to>
                    <xdr:col>2</xdr:col>
                    <xdr:colOff>1276350</xdr:colOff>
                    <xdr:row>122</xdr:row>
                    <xdr:rowOff>314325</xdr:rowOff>
                  </to>
                </anchor>
              </controlPr>
            </control>
          </mc:Choice>
        </mc:AlternateContent>
        <mc:AlternateContent xmlns:mc="http://schemas.openxmlformats.org/markup-compatibility/2006">
          <mc:Choice Requires="x14">
            <control shapeId="29534" r:id="rId30" name="Drop Down 1886">
              <controlPr defaultSize="0" autoLine="0" autoPict="0">
                <anchor moveWithCells="1">
                  <from>
                    <xdr:col>2</xdr:col>
                    <xdr:colOff>76200</xdr:colOff>
                    <xdr:row>126</xdr:row>
                    <xdr:rowOff>76200</xdr:rowOff>
                  </from>
                  <to>
                    <xdr:col>2</xdr:col>
                    <xdr:colOff>1276350</xdr:colOff>
                    <xdr:row>126</xdr:row>
                    <xdr:rowOff>314325</xdr:rowOff>
                  </to>
                </anchor>
              </controlPr>
            </control>
          </mc:Choice>
        </mc:AlternateContent>
        <mc:AlternateContent xmlns:mc="http://schemas.openxmlformats.org/markup-compatibility/2006">
          <mc:Choice Requires="x14">
            <control shapeId="29536" r:id="rId31" name="Drop Down 1888">
              <controlPr defaultSize="0" autoLine="0" autoPict="0">
                <anchor moveWithCells="1">
                  <from>
                    <xdr:col>2</xdr:col>
                    <xdr:colOff>76200</xdr:colOff>
                    <xdr:row>130</xdr:row>
                    <xdr:rowOff>76200</xdr:rowOff>
                  </from>
                  <to>
                    <xdr:col>2</xdr:col>
                    <xdr:colOff>1276350</xdr:colOff>
                    <xdr:row>130</xdr:row>
                    <xdr:rowOff>314325</xdr:rowOff>
                  </to>
                </anchor>
              </controlPr>
            </control>
          </mc:Choice>
        </mc:AlternateContent>
        <mc:AlternateContent xmlns:mc="http://schemas.openxmlformats.org/markup-compatibility/2006">
          <mc:Choice Requires="x14">
            <control shapeId="29538" r:id="rId32" name="Drop Down 1890">
              <controlPr defaultSize="0" autoLine="0" autoPict="0">
                <anchor moveWithCells="1">
                  <from>
                    <xdr:col>2</xdr:col>
                    <xdr:colOff>76200</xdr:colOff>
                    <xdr:row>134</xdr:row>
                    <xdr:rowOff>76200</xdr:rowOff>
                  </from>
                  <to>
                    <xdr:col>2</xdr:col>
                    <xdr:colOff>1276350</xdr:colOff>
                    <xdr:row>134</xdr:row>
                    <xdr:rowOff>314325</xdr:rowOff>
                  </to>
                </anchor>
              </controlPr>
            </control>
          </mc:Choice>
        </mc:AlternateContent>
        <mc:AlternateContent xmlns:mc="http://schemas.openxmlformats.org/markup-compatibility/2006">
          <mc:Choice Requires="x14">
            <control shapeId="29540" r:id="rId33" name="Drop Down 1892">
              <controlPr defaultSize="0" autoLine="0" autoPict="0">
                <anchor moveWithCells="1">
                  <from>
                    <xdr:col>2</xdr:col>
                    <xdr:colOff>76200</xdr:colOff>
                    <xdr:row>138</xdr:row>
                    <xdr:rowOff>76200</xdr:rowOff>
                  </from>
                  <to>
                    <xdr:col>2</xdr:col>
                    <xdr:colOff>1276350</xdr:colOff>
                    <xdr:row>138</xdr:row>
                    <xdr:rowOff>314325</xdr:rowOff>
                  </to>
                </anchor>
              </controlPr>
            </control>
          </mc:Choice>
        </mc:AlternateContent>
        <mc:AlternateContent xmlns:mc="http://schemas.openxmlformats.org/markup-compatibility/2006">
          <mc:Choice Requires="x14">
            <control shapeId="29542" r:id="rId34" name="Drop Down 1894">
              <controlPr defaultSize="0" autoLine="0" autoPict="0">
                <anchor moveWithCells="1">
                  <from>
                    <xdr:col>2</xdr:col>
                    <xdr:colOff>76200</xdr:colOff>
                    <xdr:row>144</xdr:row>
                    <xdr:rowOff>76200</xdr:rowOff>
                  </from>
                  <to>
                    <xdr:col>2</xdr:col>
                    <xdr:colOff>1276350</xdr:colOff>
                    <xdr:row>144</xdr:row>
                    <xdr:rowOff>314325</xdr:rowOff>
                  </to>
                </anchor>
              </controlPr>
            </control>
          </mc:Choice>
        </mc:AlternateContent>
        <mc:AlternateContent xmlns:mc="http://schemas.openxmlformats.org/markup-compatibility/2006">
          <mc:Choice Requires="x14">
            <control shapeId="29544" r:id="rId35" name="Drop Down 1896">
              <controlPr defaultSize="0" autoLine="0" autoPict="0">
                <anchor moveWithCells="1">
                  <from>
                    <xdr:col>2</xdr:col>
                    <xdr:colOff>76200</xdr:colOff>
                    <xdr:row>152</xdr:row>
                    <xdr:rowOff>76200</xdr:rowOff>
                  </from>
                  <to>
                    <xdr:col>2</xdr:col>
                    <xdr:colOff>1276350</xdr:colOff>
                    <xdr:row>152</xdr:row>
                    <xdr:rowOff>314325</xdr:rowOff>
                  </to>
                </anchor>
              </controlPr>
            </control>
          </mc:Choice>
        </mc:AlternateContent>
        <mc:AlternateContent xmlns:mc="http://schemas.openxmlformats.org/markup-compatibility/2006">
          <mc:Choice Requires="x14">
            <control shapeId="29546" r:id="rId36" name="Drop Down 1898">
              <controlPr defaultSize="0" autoLine="0" autoPict="0">
                <anchor moveWithCells="1">
                  <from>
                    <xdr:col>2</xdr:col>
                    <xdr:colOff>76200</xdr:colOff>
                    <xdr:row>156</xdr:row>
                    <xdr:rowOff>76200</xdr:rowOff>
                  </from>
                  <to>
                    <xdr:col>2</xdr:col>
                    <xdr:colOff>1276350</xdr:colOff>
                    <xdr:row>156</xdr:row>
                    <xdr:rowOff>314325</xdr:rowOff>
                  </to>
                </anchor>
              </controlPr>
            </control>
          </mc:Choice>
        </mc:AlternateContent>
        <mc:AlternateContent xmlns:mc="http://schemas.openxmlformats.org/markup-compatibility/2006">
          <mc:Choice Requires="x14">
            <control shapeId="29548" r:id="rId37" name="Drop Down 1900">
              <controlPr defaultSize="0" autoLine="0" autoPict="0">
                <anchor moveWithCells="1">
                  <from>
                    <xdr:col>2</xdr:col>
                    <xdr:colOff>76200</xdr:colOff>
                    <xdr:row>160</xdr:row>
                    <xdr:rowOff>76200</xdr:rowOff>
                  </from>
                  <to>
                    <xdr:col>2</xdr:col>
                    <xdr:colOff>1276350</xdr:colOff>
                    <xdr:row>160</xdr:row>
                    <xdr:rowOff>314325</xdr:rowOff>
                  </to>
                </anchor>
              </controlPr>
            </control>
          </mc:Choice>
        </mc:AlternateContent>
        <mc:AlternateContent xmlns:mc="http://schemas.openxmlformats.org/markup-compatibility/2006">
          <mc:Choice Requires="x14">
            <control shapeId="29550" r:id="rId38" name="Drop Down 1902">
              <controlPr defaultSize="0" autoLine="0" autoPict="0">
                <anchor moveWithCells="1">
                  <from>
                    <xdr:col>2</xdr:col>
                    <xdr:colOff>76200</xdr:colOff>
                    <xdr:row>165</xdr:row>
                    <xdr:rowOff>76200</xdr:rowOff>
                  </from>
                  <to>
                    <xdr:col>2</xdr:col>
                    <xdr:colOff>1276350</xdr:colOff>
                    <xdr:row>165</xdr:row>
                    <xdr:rowOff>314325</xdr:rowOff>
                  </to>
                </anchor>
              </controlPr>
            </control>
          </mc:Choice>
        </mc:AlternateContent>
        <mc:AlternateContent xmlns:mc="http://schemas.openxmlformats.org/markup-compatibility/2006">
          <mc:Choice Requires="x14">
            <control shapeId="29552" r:id="rId39" name="Drop Down 1904">
              <controlPr defaultSize="0" autoLine="0" autoPict="0">
                <anchor moveWithCells="1">
                  <from>
                    <xdr:col>2</xdr:col>
                    <xdr:colOff>76200</xdr:colOff>
                    <xdr:row>170</xdr:row>
                    <xdr:rowOff>76200</xdr:rowOff>
                  </from>
                  <to>
                    <xdr:col>2</xdr:col>
                    <xdr:colOff>1276350</xdr:colOff>
                    <xdr:row>170</xdr:row>
                    <xdr:rowOff>314325</xdr:rowOff>
                  </to>
                </anchor>
              </controlPr>
            </control>
          </mc:Choice>
        </mc:AlternateContent>
        <mc:AlternateContent xmlns:mc="http://schemas.openxmlformats.org/markup-compatibility/2006">
          <mc:Choice Requires="x14">
            <control shapeId="29554" r:id="rId40" name="Drop Down 1906">
              <controlPr defaultSize="0" autoLine="0" autoPict="0">
                <anchor moveWithCells="1">
                  <from>
                    <xdr:col>2</xdr:col>
                    <xdr:colOff>76200</xdr:colOff>
                    <xdr:row>175</xdr:row>
                    <xdr:rowOff>76200</xdr:rowOff>
                  </from>
                  <to>
                    <xdr:col>2</xdr:col>
                    <xdr:colOff>1276350</xdr:colOff>
                    <xdr:row>175</xdr:row>
                    <xdr:rowOff>314325</xdr:rowOff>
                  </to>
                </anchor>
              </controlPr>
            </control>
          </mc:Choice>
        </mc:AlternateContent>
        <mc:AlternateContent xmlns:mc="http://schemas.openxmlformats.org/markup-compatibility/2006">
          <mc:Choice Requires="x14">
            <control shapeId="29556" r:id="rId41" name="Drop Down 1908">
              <controlPr defaultSize="0" autoLine="0" autoPict="0">
                <anchor moveWithCells="1">
                  <from>
                    <xdr:col>2</xdr:col>
                    <xdr:colOff>76200</xdr:colOff>
                    <xdr:row>179</xdr:row>
                    <xdr:rowOff>76200</xdr:rowOff>
                  </from>
                  <to>
                    <xdr:col>2</xdr:col>
                    <xdr:colOff>1276350</xdr:colOff>
                    <xdr:row>179</xdr:row>
                    <xdr:rowOff>314325</xdr:rowOff>
                  </to>
                </anchor>
              </controlPr>
            </control>
          </mc:Choice>
        </mc:AlternateContent>
        <mc:AlternateContent xmlns:mc="http://schemas.openxmlformats.org/markup-compatibility/2006">
          <mc:Choice Requires="x14">
            <control shapeId="29558" r:id="rId42" name="Drop Down 1910">
              <controlPr defaultSize="0" autoLine="0" autoPict="0">
                <anchor moveWithCells="1">
                  <from>
                    <xdr:col>2</xdr:col>
                    <xdr:colOff>76200</xdr:colOff>
                    <xdr:row>184</xdr:row>
                    <xdr:rowOff>76200</xdr:rowOff>
                  </from>
                  <to>
                    <xdr:col>2</xdr:col>
                    <xdr:colOff>1276350</xdr:colOff>
                    <xdr:row>184</xdr:row>
                    <xdr:rowOff>314325</xdr:rowOff>
                  </to>
                </anchor>
              </controlPr>
            </control>
          </mc:Choice>
        </mc:AlternateContent>
        <mc:AlternateContent xmlns:mc="http://schemas.openxmlformats.org/markup-compatibility/2006">
          <mc:Choice Requires="x14">
            <control shapeId="29560" r:id="rId43" name="Drop Down 1912">
              <controlPr defaultSize="0" autoLine="0" autoPict="0">
                <anchor moveWithCells="1">
                  <from>
                    <xdr:col>2</xdr:col>
                    <xdr:colOff>76200</xdr:colOff>
                    <xdr:row>190</xdr:row>
                    <xdr:rowOff>76200</xdr:rowOff>
                  </from>
                  <to>
                    <xdr:col>2</xdr:col>
                    <xdr:colOff>1276350</xdr:colOff>
                    <xdr:row>190</xdr:row>
                    <xdr:rowOff>314325</xdr:rowOff>
                  </to>
                </anchor>
              </controlPr>
            </control>
          </mc:Choice>
        </mc:AlternateContent>
        <mc:AlternateContent xmlns:mc="http://schemas.openxmlformats.org/markup-compatibility/2006">
          <mc:Choice Requires="x14">
            <control shapeId="29562" r:id="rId44" name="Drop Down 1914">
              <controlPr defaultSize="0" autoLine="0" autoPict="0">
                <anchor moveWithCells="1">
                  <from>
                    <xdr:col>2</xdr:col>
                    <xdr:colOff>76200</xdr:colOff>
                    <xdr:row>196</xdr:row>
                    <xdr:rowOff>76200</xdr:rowOff>
                  </from>
                  <to>
                    <xdr:col>2</xdr:col>
                    <xdr:colOff>1276350</xdr:colOff>
                    <xdr:row>196</xdr:row>
                    <xdr:rowOff>314325</xdr:rowOff>
                  </to>
                </anchor>
              </controlPr>
            </control>
          </mc:Choice>
        </mc:AlternateContent>
        <mc:AlternateContent xmlns:mc="http://schemas.openxmlformats.org/markup-compatibility/2006">
          <mc:Choice Requires="x14">
            <control shapeId="29564" r:id="rId45" name="Drop Down 1916">
              <controlPr defaultSize="0" autoLine="0" autoPict="0">
                <anchor moveWithCells="1">
                  <from>
                    <xdr:col>2</xdr:col>
                    <xdr:colOff>76200</xdr:colOff>
                    <xdr:row>207</xdr:row>
                    <xdr:rowOff>76200</xdr:rowOff>
                  </from>
                  <to>
                    <xdr:col>2</xdr:col>
                    <xdr:colOff>1276350</xdr:colOff>
                    <xdr:row>207</xdr:row>
                    <xdr:rowOff>314325</xdr:rowOff>
                  </to>
                </anchor>
              </controlPr>
            </control>
          </mc:Choice>
        </mc:AlternateContent>
        <mc:AlternateContent xmlns:mc="http://schemas.openxmlformats.org/markup-compatibility/2006">
          <mc:Choice Requires="x14">
            <control shapeId="29566" r:id="rId46" name="Drop Down 1918">
              <controlPr defaultSize="0" autoLine="0" autoPict="0">
                <anchor moveWithCells="1">
                  <from>
                    <xdr:col>2</xdr:col>
                    <xdr:colOff>76200</xdr:colOff>
                    <xdr:row>217</xdr:row>
                    <xdr:rowOff>76200</xdr:rowOff>
                  </from>
                  <to>
                    <xdr:col>2</xdr:col>
                    <xdr:colOff>1276350</xdr:colOff>
                    <xdr:row>217</xdr:row>
                    <xdr:rowOff>314325</xdr:rowOff>
                  </to>
                </anchor>
              </controlPr>
            </control>
          </mc:Choice>
        </mc:AlternateContent>
        <mc:AlternateContent xmlns:mc="http://schemas.openxmlformats.org/markup-compatibility/2006">
          <mc:Choice Requires="x14">
            <control shapeId="29568" r:id="rId47" name="Drop Down 1920">
              <controlPr defaultSize="0" autoLine="0" autoPict="0">
                <anchor moveWithCells="1">
                  <from>
                    <xdr:col>2</xdr:col>
                    <xdr:colOff>76200</xdr:colOff>
                    <xdr:row>229</xdr:row>
                    <xdr:rowOff>76200</xdr:rowOff>
                  </from>
                  <to>
                    <xdr:col>2</xdr:col>
                    <xdr:colOff>1276350</xdr:colOff>
                    <xdr:row>229</xdr:row>
                    <xdr:rowOff>314325</xdr:rowOff>
                  </to>
                </anchor>
              </controlPr>
            </control>
          </mc:Choice>
        </mc:AlternateContent>
        <mc:AlternateContent xmlns:mc="http://schemas.openxmlformats.org/markup-compatibility/2006">
          <mc:Choice Requires="x14">
            <control shapeId="29570" r:id="rId48" name="Drop Down 1922">
              <controlPr defaultSize="0" autoLine="0" autoPict="0">
                <anchor moveWithCells="1">
                  <from>
                    <xdr:col>2</xdr:col>
                    <xdr:colOff>76200</xdr:colOff>
                    <xdr:row>241</xdr:row>
                    <xdr:rowOff>76200</xdr:rowOff>
                  </from>
                  <to>
                    <xdr:col>2</xdr:col>
                    <xdr:colOff>1276350</xdr:colOff>
                    <xdr:row>241</xdr:row>
                    <xdr:rowOff>314325</xdr:rowOff>
                  </to>
                </anchor>
              </controlPr>
            </control>
          </mc:Choice>
        </mc:AlternateContent>
        <mc:AlternateContent xmlns:mc="http://schemas.openxmlformats.org/markup-compatibility/2006">
          <mc:Choice Requires="x14">
            <control shapeId="29572" r:id="rId49" name="Drop Down 1924">
              <controlPr defaultSize="0" autoLine="0" autoPict="0">
                <anchor moveWithCells="1">
                  <from>
                    <xdr:col>2</xdr:col>
                    <xdr:colOff>76200</xdr:colOff>
                    <xdr:row>254</xdr:row>
                    <xdr:rowOff>76200</xdr:rowOff>
                  </from>
                  <to>
                    <xdr:col>2</xdr:col>
                    <xdr:colOff>1276350</xdr:colOff>
                    <xdr:row>254</xdr:row>
                    <xdr:rowOff>314325</xdr:rowOff>
                  </to>
                </anchor>
              </controlPr>
            </control>
          </mc:Choice>
        </mc:AlternateContent>
        <mc:AlternateContent xmlns:mc="http://schemas.openxmlformats.org/markup-compatibility/2006">
          <mc:Choice Requires="x14">
            <control shapeId="29574" r:id="rId50" name="Drop Down 1926">
              <controlPr defaultSize="0" autoLine="0" autoPict="0">
                <anchor moveWithCells="1">
                  <from>
                    <xdr:col>2</xdr:col>
                    <xdr:colOff>76200</xdr:colOff>
                    <xdr:row>262</xdr:row>
                    <xdr:rowOff>76200</xdr:rowOff>
                  </from>
                  <to>
                    <xdr:col>2</xdr:col>
                    <xdr:colOff>1276350</xdr:colOff>
                    <xdr:row>262</xdr:row>
                    <xdr:rowOff>314325</xdr:rowOff>
                  </to>
                </anchor>
              </controlPr>
            </control>
          </mc:Choice>
        </mc:AlternateContent>
        <mc:AlternateContent xmlns:mc="http://schemas.openxmlformats.org/markup-compatibility/2006">
          <mc:Choice Requires="x14">
            <control shapeId="29576" r:id="rId51" name="Drop Down 1928">
              <controlPr defaultSize="0" autoLine="0" autoPict="0">
                <anchor moveWithCells="1">
                  <from>
                    <xdr:col>2</xdr:col>
                    <xdr:colOff>76200</xdr:colOff>
                    <xdr:row>270</xdr:row>
                    <xdr:rowOff>76200</xdr:rowOff>
                  </from>
                  <to>
                    <xdr:col>2</xdr:col>
                    <xdr:colOff>1276350</xdr:colOff>
                    <xdr:row>270</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7"/>
  <sheetViews>
    <sheetView zoomScale="55" zoomScaleNormal="55" workbookViewId="0">
      <selection activeCell="C21" sqref="C21:E21"/>
    </sheetView>
  </sheetViews>
  <sheetFormatPr baseColWidth="10" defaultColWidth="10.85546875" defaultRowHeight="12.75" x14ac:dyDescent="0.2"/>
  <cols>
    <col min="1" max="1" width="30" style="9" customWidth="1"/>
    <col min="2" max="2" width="35.28515625" style="9" customWidth="1"/>
    <col min="3" max="3" width="35.28515625" style="10" customWidth="1"/>
    <col min="4" max="4" width="33.140625" style="10" customWidth="1"/>
    <col min="5" max="5" width="26.42578125" style="11" customWidth="1"/>
    <col min="6" max="6" width="6" style="25" customWidth="1"/>
    <col min="7" max="7" width="15.7109375" style="25" customWidth="1"/>
    <col min="8" max="8" width="6" style="25" customWidth="1"/>
    <col min="9" max="16" width="17.85546875" style="9" customWidth="1"/>
    <col min="17" max="17" width="12.42578125" customWidth="1"/>
    <col min="18" max="18" width="12.42578125" style="9" customWidth="1"/>
    <col min="19" max="21" width="12.42578125" style="7" customWidth="1"/>
    <col min="22" max="16384" width="10.85546875" style="9"/>
  </cols>
  <sheetData>
    <row r="1" spans="1:21" ht="18.75" customHeight="1" x14ac:dyDescent="0.2">
      <c r="A1" s="183"/>
      <c r="B1" s="184" t="str">
        <f>'2) Paramétrage Outil'!C1</f>
        <v>Autodiagnostic :</v>
      </c>
      <c r="C1" s="109" t="s">
        <v>12</v>
      </c>
      <c r="D1" s="185"/>
      <c r="E1" s="110"/>
      <c r="F1" s="20"/>
      <c r="G1" s="20"/>
      <c r="H1" s="20"/>
      <c r="R1" s="7"/>
      <c r="U1" s="9"/>
    </row>
    <row r="2" spans="1:21" ht="27" customHeight="1" x14ac:dyDescent="0.2">
      <c r="A2" s="343" t="str">
        <f>'2) Paramétrage Outil'!A2:G2</f>
        <v>Grille d'autodiagnostic du Guide des Bonnes Pratiques d'Ingénierie Biomédicale v2011</v>
      </c>
      <c r="B2" s="344"/>
      <c r="C2" s="344"/>
      <c r="D2" s="344"/>
      <c r="E2" s="345"/>
      <c r="F2" s="20"/>
      <c r="G2" s="20"/>
      <c r="H2" s="20"/>
      <c r="R2" s="7"/>
      <c r="U2" s="9"/>
    </row>
    <row r="3" spans="1:21" ht="20.100000000000001" customHeight="1" x14ac:dyDescent="0.2">
      <c r="A3" s="346" t="str">
        <f>'2) Paramétrage Outil'!A3:G3</f>
        <v>Avertissement : toute zone blanche peut être remplie ou modifiée. Les données peuvent ensuite être utilisées dans d'autres onglets</v>
      </c>
      <c r="B3" s="347"/>
      <c r="C3" s="347"/>
      <c r="D3" s="347"/>
      <c r="E3" s="348"/>
      <c r="F3" s="21"/>
      <c r="G3" s="21"/>
      <c r="H3" s="21"/>
      <c r="R3" s="7"/>
      <c r="U3" s="9"/>
    </row>
    <row r="4" spans="1:21" ht="27.95" customHeight="1" x14ac:dyDescent="0.2">
      <c r="A4" s="186" t="str">
        <f>'2) Paramétrage Outil'!B4</f>
        <v xml:space="preserve">Etablissement :  </v>
      </c>
      <c r="B4" s="349" t="str">
        <f>'3) Grille d''évaluation'!C4</f>
        <v>…</v>
      </c>
      <c r="C4" s="349"/>
      <c r="D4" s="349"/>
      <c r="E4" s="143" t="str">
        <f>'2) Paramétrage Outil'!G4</f>
        <v>Signature :</v>
      </c>
      <c r="F4" s="35"/>
      <c r="G4" s="22"/>
      <c r="H4" s="22"/>
      <c r="I4" s="32"/>
      <c r="J4" s="31"/>
      <c r="K4" s="31"/>
      <c r="L4" s="31"/>
      <c r="M4" s="31"/>
      <c r="N4" s="31"/>
      <c r="O4" s="31"/>
      <c r="P4" s="31"/>
      <c r="R4" s="161" t="s">
        <v>33</v>
      </c>
      <c r="S4" s="162"/>
      <c r="T4" s="162"/>
      <c r="U4" s="163"/>
    </row>
    <row r="5" spans="1:21" ht="27.95" customHeight="1" x14ac:dyDescent="0.2">
      <c r="A5" s="187" t="str">
        <f>'2) Paramétrage Outil'!B5</f>
        <v>Date :  </v>
      </c>
      <c r="B5" s="350" t="str">
        <f>'3) Grille d''évaluation'!C5</f>
        <v>…</v>
      </c>
      <c r="C5" s="350"/>
      <c r="D5" s="350"/>
      <c r="E5" s="16"/>
      <c r="F5" s="22"/>
      <c r="G5" s="56" t="s">
        <v>41</v>
      </c>
      <c r="H5" s="22"/>
      <c r="I5" s="157" t="s">
        <v>50</v>
      </c>
      <c r="J5" s="158"/>
      <c r="K5" s="159"/>
      <c r="L5" s="158"/>
      <c r="M5" s="158"/>
      <c r="N5" s="158"/>
      <c r="O5" s="158"/>
      <c r="P5" s="160"/>
      <c r="R5" s="164" t="s">
        <v>48</v>
      </c>
      <c r="S5" s="165"/>
      <c r="T5" s="165"/>
      <c r="U5" s="166"/>
    </row>
    <row r="6" spans="1:21" ht="27.95" customHeight="1" x14ac:dyDescent="0.2">
      <c r="A6" s="188" t="str">
        <f>'2) Paramétrage Outil'!B6</f>
        <v>Nom et Fonction du signataire :</v>
      </c>
      <c r="B6" s="352" t="str">
        <f>'3) Grille d''évaluation'!C6</f>
        <v>…</v>
      </c>
      <c r="C6" s="352"/>
      <c r="D6" s="352"/>
      <c r="E6" s="15"/>
      <c r="F6" s="23"/>
      <c r="G6" s="57" t="s">
        <v>43</v>
      </c>
      <c r="H6" s="23"/>
      <c r="I6" s="351" t="str">
        <f>'2) Paramétrage Outil'!A8</f>
        <v>1 : Prénom NOM, Fonction</v>
      </c>
      <c r="J6" s="351" t="str">
        <f>'2) Paramétrage Outil'!A9</f>
        <v>2 : Prénom NOM, Fonction</v>
      </c>
      <c r="K6" s="351" t="str">
        <f>'2) Paramétrage Outil'!A10</f>
        <v>3 : Prénom NOM, Fonction</v>
      </c>
      <c r="L6" s="351" t="str">
        <f>'2) Paramétrage Outil'!A11</f>
        <v>4 : Prénom NOM, Fonction</v>
      </c>
      <c r="M6" s="351" t="str">
        <f>'2) Paramétrage Outil'!A12</f>
        <v>5 : ...</v>
      </c>
      <c r="N6" s="351" t="str">
        <f>'2) Paramétrage Outil'!A13</f>
        <v>6 : ...</v>
      </c>
      <c r="O6" s="351" t="str">
        <f>'2) Paramétrage Outil'!A14</f>
        <v>7 : ...</v>
      </c>
      <c r="P6" s="351" t="str">
        <f>'2) Paramétrage Outil'!A15</f>
        <v>8 : ...</v>
      </c>
      <c r="R6" s="359" t="s">
        <v>25</v>
      </c>
      <c r="S6" s="359" t="s">
        <v>26</v>
      </c>
      <c r="T6" s="359" t="s">
        <v>40</v>
      </c>
      <c r="U6" s="357" t="s">
        <v>27</v>
      </c>
    </row>
    <row r="7" spans="1:21" ht="27.95" customHeight="1" x14ac:dyDescent="0.2">
      <c r="A7" s="353" t="str">
        <f>'3) Grille d''évaluation'!A7</f>
        <v>MISSION PRINCIPALE :</v>
      </c>
      <c r="B7" s="354"/>
      <c r="C7" s="85" t="s">
        <v>535</v>
      </c>
      <c r="D7" s="74"/>
      <c r="E7" s="75"/>
      <c r="F7" s="62"/>
      <c r="G7" s="88"/>
      <c r="H7" s="23"/>
      <c r="I7" s="351"/>
      <c r="J7" s="351"/>
      <c r="K7" s="351"/>
      <c r="L7" s="351"/>
      <c r="M7" s="351"/>
      <c r="N7" s="351"/>
      <c r="O7" s="351"/>
      <c r="P7" s="351"/>
      <c r="R7" s="359"/>
      <c r="S7" s="359"/>
      <c r="T7" s="359"/>
      <c r="U7" s="357"/>
    </row>
    <row r="8" spans="1:21" s="2" customFormat="1" ht="27.95" customHeight="1" x14ac:dyDescent="0.2">
      <c r="A8" s="355" t="str">
        <f>'3) Grille d''évaluation'!A8</f>
        <v>Se situer dans le Guide des Bonnes Pratiques en Ingénierie Biomédicale dans sa version 2011</v>
      </c>
      <c r="B8" s="356"/>
      <c r="C8" s="356"/>
      <c r="D8" s="356"/>
      <c r="E8" s="68"/>
      <c r="F8" s="63"/>
      <c r="G8" s="58" t="s">
        <v>42</v>
      </c>
      <c r="H8" s="24"/>
      <c r="I8" s="351"/>
      <c r="J8" s="351"/>
      <c r="K8" s="351"/>
      <c r="L8" s="351"/>
      <c r="M8" s="351"/>
      <c r="N8" s="351"/>
      <c r="O8" s="351"/>
      <c r="P8" s="351"/>
      <c r="Q8"/>
      <c r="R8" s="358"/>
      <c r="S8" s="358"/>
      <c r="T8" s="358"/>
      <c r="U8" s="358"/>
    </row>
    <row r="9" spans="1:21" s="2" customFormat="1" ht="27.95" customHeight="1" x14ac:dyDescent="0.2">
      <c r="A9" s="335" t="s">
        <v>527</v>
      </c>
      <c r="B9" s="336"/>
      <c r="C9" s="336"/>
      <c r="D9" s="221"/>
      <c r="E9" s="222" t="s">
        <v>596</v>
      </c>
      <c r="F9" s="36"/>
      <c r="G9" s="39"/>
      <c r="H9" s="24"/>
      <c r="Q9"/>
      <c r="R9" s="41"/>
      <c r="S9" s="41"/>
      <c r="T9" s="41"/>
      <c r="U9" s="41"/>
    </row>
    <row r="10" spans="1:21" s="5" customFormat="1" ht="27.95" customHeight="1" x14ac:dyDescent="0.2">
      <c r="A10" s="337"/>
      <c r="B10" s="338"/>
      <c r="C10" s="338"/>
      <c r="D10" s="223"/>
      <c r="E10" s="224">
        <f>AVERAGE(E11:E19)</f>
        <v>0</v>
      </c>
      <c r="F10" s="37"/>
      <c r="G10"/>
      <c r="H10" s="40"/>
      <c r="I10"/>
      <c r="J10"/>
      <c r="K10"/>
      <c r="L10"/>
      <c r="M10"/>
      <c r="N10"/>
      <c r="O10"/>
      <c r="P10"/>
      <c r="Q10"/>
      <c r="R10" s="1"/>
      <c r="S10" s="1"/>
      <c r="T10" s="1"/>
      <c r="U10" s="1"/>
    </row>
    <row r="11" spans="1:21" s="5" customFormat="1" ht="27.95" customHeight="1" x14ac:dyDescent="0.2">
      <c r="A11" s="340" t="str">
        <f>'3) Grille d''évaluation'!A10</f>
        <v>BPM 1 : Manager le service et la communication</v>
      </c>
      <c r="B11" s="341"/>
      <c r="C11" s="341"/>
      <c r="D11" s="341"/>
      <c r="E11" s="225">
        <f>IF(SUM(I11:P11)=0,'3) Grille d''évaluation'!Q10,AVERAGE(I11:P11))</f>
        <v>0</v>
      </c>
      <c r="F11" s="37"/>
      <c r="G11" s="55"/>
      <c r="H11" s="40"/>
      <c r="I11" s="54"/>
      <c r="J11" s="54"/>
      <c r="K11" s="54"/>
      <c r="L11" s="54"/>
      <c r="M11" s="54"/>
      <c r="N11" s="54"/>
      <c r="O11" s="54"/>
      <c r="P11" s="54"/>
      <c r="Q11" s="86"/>
      <c r="R11" s="87">
        <f>IF(SUM(I11:P11)=0,'3) Grille d''évaluation'!Q10,AVERAGE(I11:P11))</f>
        <v>0</v>
      </c>
      <c r="S11" s="87">
        <f>R11+U11</f>
        <v>0</v>
      </c>
      <c r="T11" s="87">
        <f>R11-U11</f>
        <v>0</v>
      </c>
      <c r="U11" s="53">
        <f>IF(SUM(I11:P11)=0,0,STDEV(I11:P11))</f>
        <v>0</v>
      </c>
    </row>
    <row r="12" spans="1:21" ht="27.95" customHeight="1" x14ac:dyDescent="0.2">
      <c r="A12" s="340" t="str">
        <f>'3) Grille d''évaluation'!A27</f>
        <v>BPM 2 : Manager la mesure du succès.</v>
      </c>
      <c r="B12" s="341"/>
      <c r="C12" s="341"/>
      <c r="D12" s="341"/>
      <c r="E12" s="225">
        <f>IF(SUM(I12:P12)=0,'3) Grille d''évaluation'!Q27,AVERAGE(I12:P12))</f>
        <v>0</v>
      </c>
      <c r="F12" s="38"/>
      <c r="G12" s="55"/>
      <c r="H12" s="40"/>
      <c r="I12" s="54"/>
      <c r="J12" s="54"/>
      <c r="K12" s="54"/>
      <c r="L12" s="54"/>
      <c r="M12" s="54"/>
      <c r="N12" s="54"/>
      <c r="O12" s="54"/>
      <c r="P12" s="54"/>
      <c r="Q12" s="86"/>
      <c r="R12" s="87">
        <f>IF(SUM(I12:P12)=0,'3) Grille d''évaluation'!Q27,AVERAGE(I12:P12))</f>
        <v>0</v>
      </c>
      <c r="S12" s="87">
        <f>R12+U12</f>
        <v>0</v>
      </c>
      <c r="T12" s="87">
        <f>R12-U12</f>
        <v>0</v>
      </c>
      <c r="U12" s="53">
        <f>IF(SUM(I12:P12)=0,0,STDEV(I12:P12))</f>
        <v>0</v>
      </c>
    </row>
    <row r="13" spans="1:21" ht="27.95" customHeight="1" x14ac:dyDescent="0.2">
      <c r="A13" s="340" t="str">
        <f>'3) Grille d''évaluation'!A52</f>
        <v>BPM 3 : Manager l'innovation et le progrès.</v>
      </c>
      <c r="B13" s="341"/>
      <c r="C13" s="341"/>
      <c r="D13" s="341"/>
      <c r="E13" s="225">
        <f>IF(SUM(I13:P13)=0,'3) Grille d''évaluation'!Q52,AVERAGE(I13:P13))</f>
        <v>0</v>
      </c>
      <c r="F13" s="38"/>
      <c r="G13" s="55"/>
      <c r="H13" s="40"/>
      <c r="I13" s="54"/>
      <c r="J13" s="54"/>
      <c r="K13" s="54"/>
      <c r="L13" s="54"/>
      <c r="M13" s="54"/>
      <c r="N13" s="54"/>
      <c r="O13" s="54"/>
      <c r="P13" s="54"/>
      <c r="Q13" s="86"/>
      <c r="R13" s="87">
        <f>IF(SUM(I13:P13)=0,'3) Grille d''évaluation'!Q52,AVERAGE(I13:P13))</f>
        <v>0</v>
      </c>
      <c r="S13" s="87">
        <f>R13+U13</f>
        <v>0</v>
      </c>
      <c r="T13" s="87">
        <f>R13-U13</f>
        <v>0</v>
      </c>
      <c r="U13" s="53">
        <f>IF(SUM(I13:P13)=0,0,STDEV(I13:P13))</f>
        <v>0</v>
      </c>
    </row>
    <row r="14" spans="1:21" ht="27.95" customHeight="1" x14ac:dyDescent="0.2">
      <c r="A14" s="340" t="str">
        <f>'3) Grille d''évaluation'!A74</f>
        <v>BPO 1 : Organiser les interfaces.</v>
      </c>
      <c r="B14" s="341"/>
      <c r="C14" s="341"/>
      <c r="D14" s="341"/>
      <c r="E14" s="225">
        <f>IF(SUM(I14:P14)=0,'3) Grille d''évaluation'!Q74,AVERAGE(I14:P14))</f>
        <v>0</v>
      </c>
      <c r="F14" s="38"/>
      <c r="G14" s="55"/>
      <c r="H14" s="40"/>
      <c r="I14" s="54"/>
      <c r="J14" s="54"/>
      <c r="K14" s="54"/>
      <c r="L14" s="54"/>
      <c r="M14" s="54"/>
      <c r="N14" s="54"/>
      <c r="O14" s="54"/>
      <c r="P14" s="54"/>
      <c r="Q14" s="86"/>
      <c r="R14" s="87">
        <f>IF(SUM(I14:P14)=0,'3) Grille d''évaluation'!Q74,AVERAGE(I14:P14))</f>
        <v>0</v>
      </c>
      <c r="S14" s="87">
        <f>R14+U14</f>
        <v>0</v>
      </c>
      <c r="T14" s="87">
        <f>R14-U14</f>
        <v>0</v>
      </c>
      <c r="U14" s="53">
        <f>IF(SUM(I14:P14)=0,0,STDEV(I14:P14))</f>
        <v>0</v>
      </c>
    </row>
    <row r="15" spans="1:21" ht="27.95" customHeight="1" x14ac:dyDescent="0.2">
      <c r="A15" s="340" t="str">
        <f>'3) Grille d''évaluation'!A91</f>
        <v>BPO 2 : Organiser la qualité attendue.</v>
      </c>
      <c r="B15" s="341"/>
      <c r="C15" s="341"/>
      <c r="D15" s="341"/>
      <c r="E15" s="225">
        <f>IF(SUM(I15:P15)=0,'3) Grille d''évaluation'!Q91,AVERAGE(I15:P15))</f>
        <v>0</v>
      </c>
      <c r="F15" s="38"/>
      <c r="G15" s="55"/>
      <c r="H15" s="40"/>
      <c r="I15" s="54"/>
      <c r="J15" s="54"/>
      <c r="K15" s="54"/>
      <c r="L15" s="54"/>
      <c r="M15" s="54"/>
      <c r="N15" s="54"/>
      <c r="O15" s="54"/>
      <c r="P15" s="54"/>
      <c r="Q15" s="86"/>
      <c r="R15" s="87">
        <f>IF(SUM(I15:P15)=0,'3) Grille d''évaluation'!Q91,AVERAGE(I15:P15))</f>
        <v>0</v>
      </c>
      <c r="S15" s="87">
        <f t="shared" ref="S15" si="0">R15+U15</f>
        <v>0</v>
      </c>
      <c r="T15" s="87">
        <f t="shared" ref="T15" si="1">R15-U15</f>
        <v>0</v>
      </c>
      <c r="U15" s="53">
        <f t="shared" ref="U15" si="2">IF(SUM(I15:P15)=0,0,STDEV(I15:P15))</f>
        <v>0</v>
      </c>
    </row>
    <row r="16" spans="1:21" ht="27.75" customHeight="1" x14ac:dyDescent="0.2">
      <c r="A16" s="340" t="str">
        <f>'3) Grille d''évaluation'!A110</f>
        <v>BPO 3 : Organiser les ressources.</v>
      </c>
      <c r="B16" s="341"/>
      <c r="C16" s="341"/>
      <c r="D16" s="341"/>
      <c r="E16" s="225">
        <f>IF(SUM(I16:P16)=0,'3) Grille d''évaluation'!Q110,AVERAGE(I16:P16))</f>
        <v>0</v>
      </c>
      <c r="F16" s="38"/>
      <c r="G16" s="55"/>
      <c r="H16" s="40"/>
      <c r="I16" s="54"/>
      <c r="J16" s="54"/>
      <c r="K16" s="54"/>
      <c r="L16" s="54"/>
      <c r="M16" s="54"/>
      <c r="N16" s="54"/>
      <c r="O16" s="54"/>
      <c r="P16" s="54"/>
      <c r="Q16" s="86"/>
      <c r="R16" s="87">
        <f>IF(SUM(I16:P16)=0,'3) Grille d''évaluation'!Q110,AVERAGE(I16:P16))</f>
        <v>0</v>
      </c>
      <c r="S16" s="87">
        <f t="shared" ref="S16" si="3">R16+U16</f>
        <v>0</v>
      </c>
      <c r="T16" s="87">
        <f t="shared" ref="T16" si="4">R16-U16</f>
        <v>0</v>
      </c>
      <c r="U16" s="53">
        <f t="shared" ref="U16" si="5">IF(SUM(I16:P16)=0,0,STDEV(I16:P16))</f>
        <v>0</v>
      </c>
    </row>
    <row r="17" spans="1:23" ht="27.95" customHeight="1" x14ac:dyDescent="0.2">
      <c r="A17" s="340" t="str">
        <f>'3) Grille d''évaluation'!A152</f>
        <v>BPR 1 : Réaliser les activités support.</v>
      </c>
      <c r="B17" s="341"/>
      <c r="C17" s="341"/>
      <c r="D17" s="341"/>
      <c r="E17" s="225">
        <f>IF(SUM(I17:P17)=0,'3) Grille d''évaluation'!Q152,AVERAGE(I17:P17))</f>
        <v>0</v>
      </c>
      <c r="F17" s="38"/>
      <c r="G17" s="55"/>
      <c r="H17" s="40"/>
      <c r="I17" s="54"/>
      <c r="J17" s="54"/>
      <c r="K17" s="54"/>
      <c r="L17" s="54"/>
      <c r="M17" s="54"/>
      <c r="N17" s="54"/>
      <c r="O17" s="54"/>
      <c r="P17" s="54"/>
      <c r="Q17" s="86"/>
      <c r="R17" s="87">
        <f>IF(SUM(I17:P17)=0,'3) Grille d''évaluation'!Q152,AVERAGE(I17:P17))</f>
        <v>0</v>
      </c>
      <c r="S17" s="87">
        <f>R17+U17</f>
        <v>0</v>
      </c>
      <c r="T17" s="87">
        <f>R17-U17</f>
        <v>0</v>
      </c>
      <c r="U17" s="53">
        <f>IF(SUM(I17:P17)=0,0,STDEV(I17:P17))</f>
        <v>0</v>
      </c>
    </row>
    <row r="18" spans="1:23" ht="27.95" customHeight="1" x14ac:dyDescent="0.2">
      <c r="A18" s="340" t="str">
        <f>'3) Grille d''évaluation'!A175</f>
        <v>BPR 2 : Réaliser la gestion des dispositifs médicaux.</v>
      </c>
      <c r="B18" s="341"/>
      <c r="C18" s="341"/>
      <c r="D18" s="341"/>
      <c r="E18" s="225">
        <f>IF(SUM(I19:P19)=0,'3) Grille d''évaluation'!Q175,AVERAGE(I19:P19))</f>
        <v>0</v>
      </c>
      <c r="F18" s="38"/>
      <c r="G18" s="55"/>
      <c r="H18" s="40"/>
      <c r="I18" s="54"/>
      <c r="J18" s="54"/>
      <c r="K18" s="54"/>
      <c r="L18" s="54"/>
      <c r="M18" s="54"/>
      <c r="N18" s="54"/>
      <c r="O18" s="54"/>
      <c r="P18" s="54"/>
      <c r="Q18" s="86"/>
      <c r="R18" s="87">
        <f>IF(SUM(I18:P18)=0,'3) Grille d''évaluation'!Q175,AVERAGE(I18:P18))</f>
        <v>0</v>
      </c>
      <c r="S18" s="87">
        <f>R18+U18</f>
        <v>0</v>
      </c>
      <c r="T18" s="87">
        <f>R18-U18</f>
        <v>0</v>
      </c>
      <c r="U18" s="53">
        <f>IF(SUM(I18:P18)=0,0,STDEV(I18:P18))</f>
        <v>0</v>
      </c>
    </row>
    <row r="19" spans="1:23" ht="27.95" customHeight="1" x14ac:dyDescent="0.2">
      <c r="A19" s="340" t="str">
        <f>'3) Grille d''évaluation'!A254</f>
        <v>BPR 3 : Réaliser les activités connexes en ingénierie biomédicale.</v>
      </c>
      <c r="B19" s="341"/>
      <c r="C19" s="341"/>
      <c r="D19" s="341"/>
      <c r="E19" s="225">
        <f>IF(SUM(I19:P19)=0,'3) Grille d''évaluation'!Q254,AVERAGE(I19:P19))</f>
        <v>0</v>
      </c>
      <c r="F19" s="38"/>
      <c r="G19" s="55"/>
      <c r="H19" s="40"/>
      <c r="I19" s="54"/>
      <c r="J19" s="54"/>
      <c r="K19" s="54"/>
      <c r="L19" s="54"/>
      <c r="M19" s="54"/>
      <c r="N19" s="54"/>
      <c r="O19" s="54"/>
      <c r="P19" s="54"/>
      <c r="Q19" s="86"/>
      <c r="R19" s="87">
        <f>IF(SUM(I19:P19)=0,'3) Grille d''évaluation'!Q254,AVERAGE(I19:P19))</f>
        <v>0</v>
      </c>
      <c r="S19" s="87">
        <f t="shared" ref="S19" si="6">R19+U19</f>
        <v>0</v>
      </c>
      <c r="T19" s="87">
        <f t="shared" ref="T19" si="7">R19-U19</f>
        <v>0</v>
      </c>
      <c r="U19" s="53">
        <f t="shared" ref="U19" si="8">IF(SUM(I19:P19)=0,0,STDEV(I19:P19))</f>
        <v>0</v>
      </c>
    </row>
    <row r="20" spans="1:23" ht="27.95" customHeight="1" x14ac:dyDescent="0.2">
      <c r="A20" s="189" t="s">
        <v>13</v>
      </c>
      <c r="B20" s="190"/>
      <c r="C20" s="69" t="s">
        <v>30</v>
      </c>
      <c r="D20" s="70"/>
      <c r="E20" s="71"/>
      <c r="F20" s="23"/>
    </row>
    <row r="21" spans="1:23" ht="27.95" customHeight="1" x14ac:dyDescent="0.2">
      <c r="A21" s="191" t="str">
        <f>'2) Paramétrage Outil'!A8</f>
        <v>1 : Prénom NOM, Fonction</v>
      </c>
      <c r="B21" s="192" t="str">
        <f>'2) Paramétrage Outil'!A12</f>
        <v>5 : ...</v>
      </c>
      <c r="C21" s="407"/>
      <c r="D21" s="408"/>
      <c r="E21" s="409"/>
      <c r="F21" s="23"/>
    </row>
    <row r="22" spans="1:23" ht="27.95" customHeight="1" x14ac:dyDescent="0.2">
      <c r="A22" s="191" t="str">
        <f>'2) Paramétrage Outil'!A9</f>
        <v>2 : Prénom NOM, Fonction</v>
      </c>
      <c r="B22" s="192" t="str">
        <f>'2) Paramétrage Outil'!A13</f>
        <v>6 : ...</v>
      </c>
      <c r="C22" s="407"/>
      <c r="D22" s="408"/>
      <c r="E22" s="409"/>
      <c r="F22" s="23"/>
    </row>
    <row r="23" spans="1:23" ht="27.95" customHeight="1" x14ac:dyDescent="0.2">
      <c r="A23" s="191" t="str">
        <f>'2) Paramétrage Outil'!A10</f>
        <v>3 : Prénom NOM, Fonction</v>
      </c>
      <c r="B23" s="192" t="str">
        <f>'2) Paramétrage Outil'!A14</f>
        <v>7 : ...</v>
      </c>
      <c r="C23" s="407"/>
      <c r="D23" s="408"/>
      <c r="E23" s="409"/>
      <c r="F23" s="23"/>
    </row>
    <row r="24" spans="1:23" ht="27.95" customHeight="1" x14ac:dyDescent="0.2">
      <c r="A24" s="193" t="str">
        <f>'2) Paramétrage Outil'!A11</f>
        <v>4 : Prénom NOM, Fonction</v>
      </c>
      <c r="B24" s="194" t="str">
        <f>'2) Paramétrage Outil'!A15</f>
        <v>8 : ...</v>
      </c>
      <c r="C24" s="410"/>
      <c r="D24" s="411"/>
      <c r="E24" s="412"/>
      <c r="F24" s="23"/>
    </row>
    <row r="25" spans="1:23" ht="27.95" customHeight="1" x14ac:dyDescent="0.2">
      <c r="A25" s="90"/>
      <c r="B25" s="90"/>
      <c r="C25" s="91"/>
      <c r="D25" s="72"/>
      <c r="E25" s="73"/>
      <c r="F25" s="23"/>
    </row>
    <row r="26" spans="1:23" ht="27.95" customHeight="1" x14ac:dyDescent="0.2">
      <c r="A26" s="90"/>
      <c r="B26" s="90"/>
      <c r="C26" s="91"/>
      <c r="D26" s="72"/>
      <c r="E26" s="73"/>
      <c r="F26" s="23"/>
    </row>
    <row r="27" spans="1:23" s="5" customFormat="1" ht="30.75" customHeight="1" x14ac:dyDescent="0.2">
      <c r="A27" s="232" t="str">
        <f>'3) Grille d''évaluation'!A9</f>
        <v>Bonne Pratique de Management (BPM)</v>
      </c>
      <c r="B27" s="235"/>
      <c r="C27" s="235"/>
      <c r="D27" s="222" t="s">
        <v>596</v>
      </c>
      <c r="E27" s="234">
        <f>AVERAGE(E28:E41)</f>
        <v>0</v>
      </c>
      <c r="F27" s="37"/>
      <c r="G27" s="94"/>
      <c r="H27" s="20"/>
      <c r="I27" s="95"/>
      <c r="J27" s="95"/>
      <c r="K27" s="95"/>
      <c r="L27" s="95"/>
      <c r="M27" s="95"/>
      <c r="N27" s="95"/>
      <c r="O27" s="95"/>
      <c r="P27" s="95"/>
      <c r="Q27" s="96"/>
      <c r="R27" s="97"/>
      <c r="S27" s="97"/>
      <c r="T27" s="97"/>
      <c r="U27" s="97"/>
      <c r="V27" s="93"/>
      <c r="W27" s="89"/>
    </row>
    <row r="28" spans="1:23" ht="30.75" customHeight="1" x14ac:dyDescent="0.2">
      <c r="A28" s="226" t="str">
        <f>'3) Grille d''évaluation'!A11</f>
        <v>PR n° 1</v>
      </c>
      <c r="B28" s="342" t="str">
        <f>'3) Grille d''évaluation'!B11</f>
        <v>Le service biomédical connaît sa raison d'être et ses missions.</v>
      </c>
      <c r="C28" s="342"/>
      <c r="D28" s="342"/>
      <c r="E28" s="227">
        <f>IF(SUM(I28:P28)=0,'3) Grille d''évaluation'!O11,AVERAGE(I28:P28))</f>
        <v>0</v>
      </c>
      <c r="F28" s="38"/>
      <c r="G28" s="55"/>
      <c r="H28" s="40"/>
      <c r="I28" s="54"/>
      <c r="J28" s="54"/>
      <c r="K28" s="54"/>
      <c r="L28" s="54"/>
      <c r="M28" s="54"/>
      <c r="N28" s="54"/>
      <c r="O28" s="54"/>
      <c r="P28" s="54"/>
      <c r="R28" s="87">
        <f>IF(SUM(I28:P28)=0,'3) Grille d''évaluation'!O11,AVERAGE(I28:P28))</f>
        <v>0</v>
      </c>
      <c r="S28" s="87">
        <f t="shared" ref="S28:S35" si="9">R28+U28</f>
        <v>0</v>
      </c>
      <c r="T28" s="87">
        <f t="shared" ref="T28:T35" si="10">R28-U28</f>
        <v>0</v>
      </c>
      <c r="U28" s="53">
        <f t="shared" ref="U28:U35" si="11">IF(SUM(I28:P28)=0,0,STDEV(I28:P28))</f>
        <v>0</v>
      </c>
    </row>
    <row r="29" spans="1:23" ht="30.75" customHeight="1" x14ac:dyDescent="0.2">
      <c r="A29" s="228" t="str">
        <f>'3) Grille d''évaluation'!A15</f>
        <v>PR n° 2</v>
      </c>
      <c r="B29" s="339" t="str">
        <f>'3) Grille d''évaluation'!B15</f>
        <v>Le service biomédical définit sa politique et connaît ses objectifs.</v>
      </c>
      <c r="C29" s="339"/>
      <c r="D29" s="339"/>
      <c r="E29" s="229">
        <f>IF(SUM(I29:P29)=0,'3) Grille d''évaluation'!O15,AVERAGE(I29:P29))</f>
        <v>0</v>
      </c>
      <c r="F29" s="38"/>
      <c r="G29" s="55"/>
      <c r="H29" s="40"/>
      <c r="I29" s="54"/>
      <c r="J29" s="54"/>
      <c r="K29" s="54"/>
      <c r="L29" s="54"/>
      <c r="M29" s="54"/>
      <c r="N29" s="54"/>
      <c r="O29" s="54"/>
      <c r="P29" s="54"/>
      <c r="R29" s="87">
        <f>IF(SUM(I29:P29)=0,'3) Grille d''évaluation'!O15,AVERAGE(I29:P29))</f>
        <v>0</v>
      </c>
      <c r="S29" s="87">
        <f>R29+U29</f>
        <v>0</v>
      </c>
      <c r="T29" s="87">
        <f>R29-U29</f>
        <v>0</v>
      </c>
      <c r="U29" s="53">
        <f>IF(SUM(I29:P29)=0,0,STDEV(I29:P29))</f>
        <v>0</v>
      </c>
    </row>
    <row r="30" spans="1:23" ht="30.75" customHeight="1" x14ac:dyDescent="0.2">
      <c r="A30" s="228" t="str">
        <f>'3) Grille d''évaluation'!A19</f>
        <v>PR n° 3</v>
      </c>
      <c r="B30" s="339" t="str">
        <f>'3) Grille d''évaluation'!B19</f>
        <v xml:space="preserve">Le service biomédical développe sa communication, son leadership et dynamise ses collaborateurs </v>
      </c>
      <c r="C30" s="339"/>
      <c r="D30" s="339"/>
      <c r="E30" s="229">
        <f>IF(SUM(I30:P30)=0,'3) Grille d''évaluation'!O19,AVERAGE(I30:P30))</f>
        <v>0</v>
      </c>
      <c r="F30" s="38"/>
      <c r="G30" s="55"/>
      <c r="H30" s="40"/>
      <c r="I30" s="54"/>
      <c r="J30" s="54"/>
      <c r="K30" s="54"/>
      <c r="L30" s="54"/>
      <c r="M30" s="54"/>
      <c r="N30" s="54"/>
      <c r="O30" s="54"/>
      <c r="P30" s="54"/>
      <c r="R30" s="87">
        <f>IF(SUM(I30:P30)=0,'3) Grille d''évaluation'!O19,AVERAGE(I30:P30))</f>
        <v>0</v>
      </c>
      <c r="S30" s="87">
        <f t="shared" si="9"/>
        <v>0</v>
      </c>
      <c r="T30" s="87">
        <f t="shared" si="10"/>
        <v>0</v>
      </c>
      <c r="U30" s="53">
        <f t="shared" si="11"/>
        <v>0</v>
      </c>
    </row>
    <row r="31" spans="1:23" ht="30.75" customHeight="1" x14ac:dyDescent="0.2">
      <c r="A31" s="228" t="str">
        <f>'3) Grille d''évaluation'!A23</f>
        <v>PR n° 4</v>
      </c>
      <c r="B31" s="339" t="str">
        <f>'3) Grille d''évaluation'!B23</f>
        <v xml:space="preserve">Le service biomédical revoit périodiquement les bilans de ses actions et le sens de ses missions </v>
      </c>
      <c r="C31" s="339"/>
      <c r="D31" s="339"/>
      <c r="E31" s="229">
        <f>IF(SUM(I31:P31)=0,'3) Grille d''évaluation'!O23,AVERAGE(I31:P31))</f>
        <v>0</v>
      </c>
      <c r="F31" s="38"/>
      <c r="G31" s="55"/>
      <c r="H31" s="40"/>
      <c r="I31" s="54"/>
      <c r="J31" s="54"/>
      <c r="K31" s="54"/>
      <c r="L31" s="54"/>
      <c r="M31" s="54"/>
      <c r="N31" s="54"/>
      <c r="O31" s="54"/>
      <c r="P31" s="54"/>
      <c r="R31" s="87">
        <f>IF(SUM(I31:P31)=0,'3) Grille d''évaluation'!O23,AVERAGE(I31:P31))</f>
        <v>0</v>
      </c>
      <c r="S31" s="87">
        <f>R31+U31</f>
        <v>0</v>
      </c>
      <c r="T31" s="87">
        <f>R31-U31</f>
        <v>0</v>
      </c>
      <c r="U31" s="53">
        <f>IF(SUM(I31:P31)=0,0,STDEV(I31:P31))</f>
        <v>0</v>
      </c>
    </row>
    <row r="32" spans="1:23" ht="30.75" customHeight="1" x14ac:dyDescent="0.2">
      <c r="A32" s="228" t="str">
        <f>'3) Grille d''évaluation'!A28</f>
        <v>PR n° 5</v>
      </c>
      <c r="B32" s="339" t="str">
        <f>'3) Grille d''évaluation'!B28</f>
        <v xml:space="preserve">Le service biomédical définit et maîtrise ses indicateurs de performance clés </v>
      </c>
      <c r="C32" s="339"/>
      <c r="D32" s="339"/>
      <c r="E32" s="229">
        <f>IF(SUM(I32:P32)=0,'3) Grille d''évaluation'!O28,AVERAGE(I32:P32))</f>
        <v>0</v>
      </c>
      <c r="F32" s="38"/>
      <c r="G32" s="55"/>
      <c r="H32" s="40"/>
      <c r="I32" s="54"/>
      <c r="J32" s="54"/>
      <c r="K32" s="54"/>
      <c r="L32" s="54"/>
      <c r="M32" s="54"/>
      <c r="N32" s="54"/>
      <c r="O32" s="54"/>
      <c r="P32" s="54"/>
      <c r="Q32" s="83"/>
      <c r="R32" s="87">
        <f>IF(SUM(I32:P32)=0,'3) Grille d''évaluation'!O28,AVERAGE(I32:P32))</f>
        <v>0</v>
      </c>
      <c r="S32" s="87">
        <f>R32+U32</f>
        <v>0</v>
      </c>
      <c r="T32" s="87">
        <f>R32-U32</f>
        <v>0</v>
      </c>
      <c r="U32" s="53">
        <f>IF(SUM(I32:P32)=0,0,STDEV(I32:P32))</f>
        <v>0</v>
      </c>
    </row>
    <row r="33" spans="1:21" ht="30.75" customHeight="1" x14ac:dyDescent="0.2">
      <c r="A33" s="228" t="str">
        <f>'3) Grille d''évaluation'!A32</f>
        <v>PR n° 6</v>
      </c>
      <c r="B33" s="339" t="str">
        <f>'3) Grille d''évaluation'!B32</f>
        <v xml:space="preserve">Le service biomédical exploite les données factuelles issues de ses écoutes des parties prenantes </v>
      </c>
      <c r="C33" s="339"/>
      <c r="D33" s="339"/>
      <c r="E33" s="229">
        <f>IF(SUM(I33:P33)=0,'3) Grille d''évaluation'!O32,AVERAGE(I33:P33))</f>
        <v>0</v>
      </c>
      <c r="F33" s="38"/>
      <c r="G33" s="55"/>
      <c r="H33" s="40"/>
      <c r="I33" s="54"/>
      <c r="J33" s="54"/>
      <c r="K33" s="54"/>
      <c r="L33" s="54"/>
      <c r="M33" s="54"/>
      <c r="N33" s="54"/>
      <c r="O33" s="54"/>
      <c r="P33" s="54"/>
      <c r="R33" s="87">
        <f>IF(SUM(I33:P33)=0,'3) Grille d''évaluation'!O32,AVERAGE(I33:P33))</f>
        <v>0</v>
      </c>
      <c r="S33" s="87">
        <f t="shared" ref="S33" si="12">R33+U33</f>
        <v>0</v>
      </c>
      <c r="T33" s="87">
        <f t="shared" ref="T33" si="13">R33-U33</f>
        <v>0</v>
      </c>
      <c r="U33" s="53">
        <f t="shared" ref="U33" si="14">IF(SUM(I33:P33)=0,0,STDEV(I33:P33))</f>
        <v>0</v>
      </c>
    </row>
    <row r="34" spans="1:21" ht="30.75" customHeight="1" x14ac:dyDescent="0.2">
      <c r="A34" s="228" t="str">
        <f>'3) Grille d''évaluation'!A38</f>
        <v>PR n° 7</v>
      </c>
      <c r="B34" s="339" t="str">
        <f>'3) Grille d''évaluation'!B38</f>
        <v xml:space="preserve">Le service biomédical réalise périodiquement des audits internes </v>
      </c>
      <c r="C34" s="339"/>
      <c r="D34" s="339"/>
      <c r="E34" s="229">
        <f>IF(SUM(I34:P34)=0,'3) Grille d''évaluation'!O38,AVERAGE(I34:P34))</f>
        <v>0</v>
      </c>
      <c r="F34" s="38"/>
      <c r="G34" s="55"/>
      <c r="H34" s="40"/>
      <c r="I34" s="54"/>
      <c r="J34" s="54"/>
      <c r="K34" s="54"/>
      <c r="L34" s="54"/>
      <c r="M34" s="54"/>
      <c r="N34" s="54"/>
      <c r="O34" s="54"/>
      <c r="P34" s="54"/>
      <c r="R34" s="87">
        <f>IF(SUM(I34:P34)=0,'3) Grille d''évaluation'!O38,AVERAGE(I34:P34))</f>
        <v>0</v>
      </c>
      <c r="S34" s="87">
        <f t="shared" ref="S34" si="15">R34+U34</f>
        <v>0</v>
      </c>
      <c r="T34" s="87">
        <f t="shared" ref="T34" si="16">R34-U34</f>
        <v>0</v>
      </c>
      <c r="U34" s="53">
        <f t="shared" ref="U34" si="17">IF(SUM(I34:P34)=0,0,STDEV(I34:P34))</f>
        <v>0</v>
      </c>
    </row>
    <row r="35" spans="1:21" ht="30.75" customHeight="1" x14ac:dyDescent="0.2">
      <c r="A35" s="228" t="str">
        <f>'3) Grille d''évaluation'!A43</f>
        <v>PR n° 8</v>
      </c>
      <c r="B35" s="339" t="str">
        <f>'3) Grille d''évaluation'!B43</f>
        <v xml:space="preserve">Le service biomédical s'auto-évalue périodiquement sur l'ensemble de ses activités </v>
      </c>
      <c r="C35" s="339"/>
      <c r="D35" s="339"/>
      <c r="E35" s="229">
        <f>IF(SUM(I35:P35)=0,'3) Grille d''évaluation'!O43,AVERAGE(I35:P35))</f>
        <v>0</v>
      </c>
      <c r="F35" s="38"/>
      <c r="G35" s="55"/>
      <c r="H35" s="40"/>
      <c r="I35" s="54"/>
      <c r="J35" s="54"/>
      <c r="K35" s="54"/>
      <c r="L35" s="54"/>
      <c r="M35" s="54"/>
      <c r="N35" s="54"/>
      <c r="O35" s="54"/>
      <c r="P35" s="54"/>
      <c r="R35" s="87">
        <f>IF(SUM(I35:P35)=0,'3) Grille d''évaluation'!O43,AVERAGE(I35:P35))</f>
        <v>0</v>
      </c>
      <c r="S35" s="87">
        <f t="shared" si="9"/>
        <v>0</v>
      </c>
      <c r="T35" s="87">
        <f t="shared" si="10"/>
        <v>0</v>
      </c>
      <c r="U35" s="53">
        <f t="shared" si="11"/>
        <v>0</v>
      </c>
    </row>
    <row r="36" spans="1:21" ht="30.75" customHeight="1" x14ac:dyDescent="0.2">
      <c r="A36" s="228" t="str">
        <f>'3) Grille d''évaluation'!A47</f>
        <v>PR n° 9</v>
      </c>
      <c r="B36" s="339" t="str">
        <f>'3) Grille d''évaluation'!B47</f>
        <v xml:space="preserve">Le service biomédical pratique le benchmarking </v>
      </c>
      <c r="C36" s="339"/>
      <c r="D36" s="339"/>
      <c r="E36" s="229">
        <f>IF(SUM(I36:P36)=0,'3) Grille d''évaluation'!O47,AVERAGE(I36:P36))</f>
        <v>0</v>
      </c>
      <c r="F36" s="38"/>
      <c r="G36" s="55"/>
      <c r="H36" s="40"/>
      <c r="I36" s="54"/>
      <c r="J36" s="54"/>
      <c r="K36" s="54"/>
      <c r="L36" s="54"/>
      <c r="M36" s="54"/>
      <c r="N36" s="54"/>
      <c r="O36" s="54"/>
      <c r="P36" s="54"/>
      <c r="R36" s="87">
        <f>IF(SUM(I36:P36)=0,'3) Grille d''évaluation'!O47,AVERAGE(I36:P36))</f>
        <v>0</v>
      </c>
      <c r="S36" s="87">
        <f t="shared" ref="S36" si="18">R36+U36</f>
        <v>0</v>
      </c>
      <c r="T36" s="87">
        <f t="shared" ref="T36" si="19">R36-U36</f>
        <v>0</v>
      </c>
      <c r="U36" s="53">
        <f t="shared" ref="U36" si="20">IF(SUM(I36:P36)=0,0,STDEV(I36:P36))</f>
        <v>0</v>
      </c>
    </row>
    <row r="37" spans="1:21" ht="30.75" customHeight="1" x14ac:dyDescent="0.2">
      <c r="A37" s="228" t="str">
        <f>'3) Grille d''évaluation'!A53</f>
        <v>PR n° 10</v>
      </c>
      <c r="B37" s="339" t="str">
        <f>'3) Grille d''évaluation'!B53</f>
        <v xml:space="preserve">Le service biomédical veille aux évolutions de son métier et de ses prestations </v>
      </c>
      <c r="C37" s="339"/>
      <c r="D37" s="339"/>
      <c r="E37" s="229">
        <f>IF(SUM(I37:P37)=0,'3) Grille d''évaluation'!O53,AVERAGE(I37:P37))</f>
        <v>0</v>
      </c>
      <c r="F37" s="38"/>
      <c r="G37" s="55"/>
      <c r="H37" s="40"/>
      <c r="I37" s="54"/>
      <c r="J37" s="54"/>
      <c r="K37" s="54"/>
      <c r="L37" s="54"/>
      <c r="M37" s="54"/>
      <c r="N37" s="54"/>
      <c r="O37" s="54"/>
      <c r="P37" s="54"/>
      <c r="R37" s="87">
        <f>IF(SUM(I37:P37)=0,'3) Grille d''évaluation'!O53,AVERAGE(I37:P37))</f>
        <v>0</v>
      </c>
      <c r="S37" s="87">
        <f>R37+U37</f>
        <v>0</v>
      </c>
      <c r="T37" s="87">
        <f>R37-U37</f>
        <v>0</v>
      </c>
      <c r="U37" s="53">
        <f>IF(SUM(I37:P37)=0,0,STDEV(I37:P37))</f>
        <v>0</v>
      </c>
    </row>
    <row r="38" spans="1:21" ht="30.75" customHeight="1" x14ac:dyDescent="0.2">
      <c r="A38" s="228" t="str">
        <f>'3) Grille d''évaluation'!A57</f>
        <v>PR n° 11</v>
      </c>
      <c r="B38" s="339" t="str">
        <f>'3) Grille d''évaluation'!B57</f>
        <v xml:space="preserve">Le service biomédical propose des axes stratégiques d'amélioration </v>
      </c>
      <c r="C38" s="339"/>
      <c r="D38" s="339"/>
      <c r="E38" s="229">
        <f>IF(SUM(I38:P38)=0,'3) Grille d''évaluation'!O57,AVERAGE(I38:P38))</f>
        <v>0</v>
      </c>
      <c r="F38" s="38"/>
      <c r="G38" s="55"/>
      <c r="H38" s="40"/>
      <c r="I38" s="54"/>
      <c r="J38" s="54"/>
      <c r="K38" s="54"/>
      <c r="L38" s="54"/>
      <c r="M38" s="54"/>
      <c r="N38" s="54"/>
      <c r="O38" s="54"/>
      <c r="P38" s="54"/>
      <c r="R38" s="87">
        <f>IF(SUM(I38:P38)=0,'3) Grille d''évaluation'!O57,AVERAGE(I38:P38))</f>
        <v>0</v>
      </c>
      <c r="S38" s="87">
        <f t="shared" ref="S38" si="21">R38+U38</f>
        <v>0</v>
      </c>
      <c r="T38" s="87">
        <f t="shared" ref="T38" si="22">R38-U38</f>
        <v>0</v>
      </c>
      <c r="U38" s="53">
        <f t="shared" ref="U38" si="23">IF(SUM(I38:P38)=0,0,STDEV(I38:P38))</f>
        <v>0</v>
      </c>
    </row>
    <row r="39" spans="1:21" ht="30.75" customHeight="1" x14ac:dyDescent="0.2">
      <c r="A39" s="228" t="str">
        <f>'3) Grille d''évaluation'!A61</f>
        <v>PR n° 12</v>
      </c>
      <c r="B39" s="339" t="str">
        <f>'3) Grille d''évaluation'!B61</f>
        <v xml:space="preserve">Le service biomédical favorise les démarches créatives, managériales ou opérationnelles </v>
      </c>
      <c r="C39" s="339"/>
      <c r="D39" s="339"/>
      <c r="E39" s="229">
        <f>IF(SUM(I39:P39)=0,'3) Grille d''évaluation'!O61,AVERAGE(I39:P39))</f>
        <v>0</v>
      </c>
      <c r="F39" s="38"/>
      <c r="G39" s="55"/>
      <c r="H39" s="40"/>
      <c r="I39" s="54"/>
      <c r="J39" s="54"/>
      <c r="K39" s="54"/>
      <c r="L39" s="54"/>
      <c r="M39" s="54"/>
      <c r="N39" s="54"/>
      <c r="O39" s="54"/>
      <c r="P39" s="54"/>
      <c r="R39" s="87">
        <f>IF(SUM(I39:P39)=0,'3) Grille d''évaluation'!O61,AVERAGE(I39:P39))</f>
        <v>0</v>
      </c>
      <c r="S39" s="87">
        <f>R39+U39</f>
        <v>0</v>
      </c>
      <c r="T39" s="87">
        <f>R39-U39</f>
        <v>0</v>
      </c>
      <c r="U39" s="53">
        <f>IF(SUM(I39:P39)=0,0,STDEV(I39:P39))</f>
        <v>0</v>
      </c>
    </row>
    <row r="40" spans="1:21" ht="30.75" customHeight="1" x14ac:dyDescent="0.2">
      <c r="A40" s="228" t="str">
        <f>'3) Grille d''évaluation'!A65</f>
        <v>PR n° 13</v>
      </c>
      <c r="B40" s="339" t="str">
        <f>'3) Grille d''évaluation'!B65</f>
        <v xml:space="preserve">Le service biomédical met en œuvre des innovations et mesure leurs effets </v>
      </c>
      <c r="C40" s="339"/>
      <c r="D40" s="339"/>
      <c r="E40" s="229">
        <f>IF(SUM(I40:P40)=0,'3) Grille d''évaluation'!O65,AVERAGE(I40:P40))</f>
        <v>0</v>
      </c>
      <c r="F40" s="38"/>
      <c r="G40" s="55"/>
      <c r="H40" s="40"/>
      <c r="I40" s="54"/>
      <c r="J40" s="54"/>
      <c r="K40" s="54"/>
      <c r="L40" s="54"/>
      <c r="M40" s="54"/>
      <c r="N40" s="54"/>
      <c r="O40" s="54"/>
      <c r="P40" s="54"/>
      <c r="R40" s="87">
        <f>IF(SUM(I40:P40)=0,'3) Grille d''évaluation'!O65,AVERAGE(I40:P40))</f>
        <v>0</v>
      </c>
      <c r="S40" s="87">
        <f>R40+U40</f>
        <v>0</v>
      </c>
      <c r="T40" s="87">
        <f>R40-U40</f>
        <v>0</v>
      </c>
      <c r="U40" s="53">
        <f>IF(SUM(I40:P40)=0,0,STDEV(I40:P40))</f>
        <v>0</v>
      </c>
    </row>
    <row r="41" spans="1:21" ht="30.75" customHeight="1" x14ac:dyDescent="0.2">
      <c r="A41" s="230" t="str">
        <f>'3) Grille d''évaluation'!A69</f>
        <v>PR n° 14</v>
      </c>
      <c r="B41" s="360" t="str">
        <f>'3) Grille d''évaluation'!B69</f>
        <v xml:space="preserve">Le service biomédical capitalise les progrès dans ses pratiques professionnelles </v>
      </c>
      <c r="C41" s="360"/>
      <c r="D41" s="360"/>
      <c r="E41" s="229">
        <f>IF(SUM(I41:P41)=0,'3) Grille d''évaluation'!O69,AVERAGE(I41:P41))</f>
        <v>0</v>
      </c>
      <c r="F41" s="38"/>
      <c r="G41" s="55"/>
      <c r="H41" s="40"/>
      <c r="I41" s="54"/>
      <c r="J41" s="54"/>
      <c r="K41" s="54"/>
      <c r="L41" s="54"/>
      <c r="M41" s="54"/>
      <c r="N41" s="54"/>
      <c r="O41" s="54"/>
      <c r="P41" s="54"/>
      <c r="R41" s="87">
        <f>IF(SUM(I41:P41)=0,'3) Grille d''évaluation'!O69,AVERAGE(I41:P41))</f>
        <v>0</v>
      </c>
      <c r="S41" s="87">
        <f t="shared" ref="S41:S45" si="24">R41+U41</f>
        <v>0</v>
      </c>
      <c r="T41" s="87">
        <f t="shared" ref="T41:T45" si="25">R41-U41</f>
        <v>0</v>
      </c>
      <c r="U41" s="53">
        <f t="shared" ref="U41:U45" si="26">IF(SUM(I41:P41)=0,0,STDEV(I41:P41))</f>
        <v>0</v>
      </c>
    </row>
    <row r="42" spans="1:21" ht="30.75" customHeight="1" x14ac:dyDescent="0.2">
      <c r="A42" s="232" t="str">
        <f>'3) Grille d''évaluation'!A73</f>
        <v>Bonne Pratique d'Organisation (BPO)</v>
      </c>
      <c r="B42" s="233"/>
      <c r="C42" s="233"/>
      <c r="D42" s="222" t="s">
        <v>596</v>
      </c>
      <c r="E42" s="234">
        <f>AVERAGE(E43:E59)</f>
        <v>0</v>
      </c>
      <c r="F42" s="38"/>
      <c r="G42" s="100"/>
      <c r="H42" s="20"/>
      <c r="I42" s="99"/>
      <c r="J42" s="99"/>
      <c r="K42" s="99"/>
      <c r="L42" s="99"/>
      <c r="M42" s="99"/>
      <c r="N42" s="99"/>
      <c r="O42" s="99"/>
      <c r="P42" s="99"/>
      <c r="Q42" s="96"/>
      <c r="R42" s="98"/>
      <c r="S42" s="98"/>
      <c r="T42" s="98"/>
      <c r="U42" s="98"/>
    </row>
    <row r="43" spans="1:21" ht="30.75" customHeight="1" x14ac:dyDescent="0.2">
      <c r="A43" s="226" t="str">
        <f>'3) Grille d''évaluation'!A75</f>
        <v>PR n° 15</v>
      </c>
      <c r="B43" s="342" t="str">
        <f>'3) Grille d''évaluation'!B75</f>
        <v xml:space="preserve">Le service biomédical détermine les attentes critiques des parties prenantes </v>
      </c>
      <c r="C43" s="342"/>
      <c r="D43" s="342"/>
      <c r="E43" s="229">
        <f>IF(SUM(I43:P43)=0,'3) Grille d''évaluation'!O75,AVERAGE(I43:P43))</f>
        <v>0</v>
      </c>
      <c r="F43" s="38"/>
      <c r="G43" s="55"/>
      <c r="H43" s="40"/>
      <c r="I43" s="54"/>
      <c r="J43" s="54"/>
      <c r="K43" s="54"/>
      <c r="L43" s="54"/>
      <c r="M43" s="54"/>
      <c r="N43" s="54"/>
      <c r="O43" s="54"/>
      <c r="P43" s="54"/>
      <c r="R43" s="87">
        <f>IF(SUM(I43:P43)=0,'3) Grille d''évaluation'!O75,AVERAGE(I43:P43))</f>
        <v>0</v>
      </c>
      <c r="S43" s="87">
        <f t="shared" si="24"/>
        <v>0</v>
      </c>
      <c r="T43" s="87">
        <f t="shared" si="25"/>
        <v>0</v>
      </c>
      <c r="U43" s="53">
        <f t="shared" si="26"/>
        <v>0</v>
      </c>
    </row>
    <row r="44" spans="1:21" ht="30.75" customHeight="1" x14ac:dyDescent="0.2">
      <c r="A44" s="228" t="str">
        <f>'3) Grille d''évaluation'!A79</f>
        <v>PR n° 16</v>
      </c>
      <c r="B44" s="339" t="str">
        <f>'3) Grille d''évaluation'!B79</f>
        <v xml:space="preserve">Le service biomédical identifie et valide les processus d'interfaces </v>
      </c>
      <c r="C44" s="339"/>
      <c r="D44" s="339"/>
      <c r="E44" s="229">
        <f>IF(SUM(I44:P44)=0,'3) Grille d''évaluation'!O79,AVERAGE(I44:P44))</f>
        <v>0</v>
      </c>
      <c r="F44" s="38"/>
      <c r="G44" s="55"/>
      <c r="H44" s="40"/>
      <c r="I44" s="54"/>
      <c r="J44" s="54"/>
      <c r="K44" s="54"/>
      <c r="L44" s="54"/>
      <c r="M44" s="54"/>
      <c r="N44" s="54"/>
      <c r="O44" s="54"/>
      <c r="P44" s="54"/>
      <c r="R44" s="87">
        <f>IF(SUM(I44:P44)=0,'3) Grille d''évaluation'!O79,AVERAGE(I44:P44))</f>
        <v>0</v>
      </c>
      <c r="S44" s="87">
        <f t="shared" si="24"/>
        <v>0</v>
      </c>
      <c r="T44" s="87">
        <f t="shared" si="25"/>
        <v>0</v>
      </c>
      <c r="U44" s="53">
        <f t="shared" si="26"/>
        <v>0</v>
      </c>
    </row>
    <row r="45" spans="1:21" ht="30.75" customHeight="1" x14ac:dyDescent="0.2">
      <c r="A45" s="228" t="str">
        <f>'3) Grille d''évaluation'!A83</f>
        <v>PR n° 17</v>
      </c>
      <c r="B45" s="339" t="str">
        <f>'3) Grille d''évaluation'!B83</f>
        <v xml:space="preserve">Le service biomédical anticipe les risques aux interfaces </v>
      </c>
      <c r="C45" s="339"/>
      <c r="D45" s="339"/>
      <c r="E45" s="229">
        <f>IF(SUM(I45:P45)=0,'3) Grille d''évaluation'!O83,AVERAGE(I45:P45))</f>
        <v>0</v>
      </c>
      <c r="F45" s="38"/>
      <c r="G45" s="55"/>
      <c r="H45" s="40"/>
      <c r="I45" s="54"/>
      <c r="J45" s="54"/>
      <c r="K45" s="54"/>
      <c r="L45" s="54"/>
      <c r="M45" s="54"/>
      <c r="N45" s="54"/>
      <c r="O45" s="54"/>
      <c r="P45" s="54"/>
      <c r="R45" s="87">
        <f>IF(SUM(I45:P45)=0,'3) Grille d''évaluation'!O83,AVERAGE(I45:P45))</f>
        <v>0</v>
      </c>
      <c r="S45" s="87">
        <f t="shared" si="24"/>
        <v>0</v>
      </c>
      <c r="T45" s="87">
        <f t="shared" si="25"/>
        <v>0</v>
      </c>
      <c r="U45" s="53">
        <f t="shared" si="26"/>
        <v>0</v>
      </c>
    </row>
    <row r="46" spans="1:21" ht="30.75" customHeight="1" x14ac:dyDescent="0.2">
      <c r="A46" s="228" t="str">
        <f>'3) Grille d''évaluation'!A87</f>
        <v>PR n° 18</v>
      </c>
      <c r="B46" s="339" t="str">
        <f>'3) Grille d''évaluation'!B87</f>
        <v xml:space="preserve">Le service biomédical veille à la mise en œuvre et communique auprès du personnel concerné </v>
      </c>
      <c r="C46" s="339"/>
      <c r="D46" s="339"/>
      <c r="E46" s="229">
        <f>IF(SUM(I46:P46)=0,'3) Grille d''évaluation'!O87,AVERAGE(I46:P46))</f>
        <v>0</v>
      </c>
      <c r="F46" s="38"/>
      <c r="G46" s="55"/>
      <c r="H46" s="40"/>
      <c r="I46" s="54"/>
      <c r="J46" s="54"/>
      <c r="K46" s="54"/>
      <c r="L46" s="54"/>
      <c r="M46" s="54"/>
      <c r="N46" s="54"/>
      <c r="O46" s="54"/>
      <c r="P46" s="54"/>
      <c r="R46" s="87">
        <f>IF(SUM(I46:P46)=0,'3) Grille d''évaluation'!O87,AVERAGE(I46:P46))</f>
        <v>0</v>
      </c>
      <c r="S46" s="87">
        <f>R46+U46</f>
        <v>0</v>
      </c>
      <c r="T46" s="87">
        <f>R46-U46</f>
        <v>0</v>
      </c>
      <c r="U46" s="53">
        <f>IF(SUM(I46:P46)=0,0,STDEV(I46:P46))</f>
        <v>0</v>
      </c>
    </row>
    <row r="47" spans="1:21" ht="30.75" customHeight="1" x14ac:dyDescent="0.2">
      <c r="A47" s="228" t="str">
        <f>'3) Grille d''évaluation'!A92</f>
        <v>PR n° 19</v>
      </c>
      <c r="B47" s="339" t="str">
        <f>'3) Grille d''évaluation'!B92</f>
        <v xml:space="preserve">Le service biomédical développe l'autonomie et les capacités de son personnel en qualité </v>
      </c>
      <c r="C47" s="339"/>
      <c r="D47" s="339"/>
      <c r="E47" s="229">
        <f>IF(SUM(I47:P47)=0,'3) Grille d''évaluation'!O92,AVERAGE(I47:P47))</f>
        <v>0</v>
      </c>
      <c r="F47" s="38"/>
      <c r="G47" s="55"/>
      <c r="H47" s="40"/>
      <c r="I47" s="54"/>
      <c r="J47" s="54"/>
      <c r="K47" s="54"/>
      <c r="L47" s="54"/>
      <c r="M47" s="54"/>
      <c r="N47" s="54"/>
      <c r="O47" s="54"/>
      <c r="P47" s="54"/>
      <c r="R47" s="87">
        <f>IF(SUM(I47:P47)=0,'3) Grille d''évaluation'!O92,AVERAGE(I47:P47))</f>
        <v>0</v>
      </c>
      <c r="S47" s="87">
        <f t="shared" ref="S47" si="27">R47+U47</f>
        <v>0</v>
      </c>
      <c r="T47" s="87">
        <f t="shared" ref="T47" si="28">R47-U47</f>
        <v>0</v>
      </c>
      <c r="U47" s="53">
        <f t="shared" ref="U47" si="29">IF(SUM(I47:P47)=0,0,STDEV(I47:P47))</f>
        <v>0</v>
      </c>
    </row>
    <row r="48" spans="1:21" ht="30.75" customHeight="1" x14ac:dyDescent="0.2">
      <c r="A48" s="228" t="str">
        <f>'3) Grille d''évaluation'!A96</f>
        <v>PR n° 20</v>
      </c>
      <c r="B48" s="339" t="str">
        <f>'3) Grille d''évaluation'!B96</f>
        <v xml:space="preserve">Le service biomédical organise son système de management qualité </v>
      </c>
      <c r="C48" s="339"/>
      <c r="D48" s="339"/>
      <c r="E48" s="229">
        <f>IF(SUM(I48:P48)=0,'3) Grille d''évaluation'!O96,AVERAGE(I48:P48))</f>
        <v>0</v>
      </c>
      <c r="F48" s="38"/>
      <c r="G48" s="55"/>
      <c r="H48" s="40"/>
      <c r="I48" s="54"/>
      <c r="J48" s="54"/>
      <c r="K48" s="54"/>
      <c r="L48" s="54"/>
      <c r="M48" s="54"/>
      <c r="N48" s="54"/>
      <c r="O48" s="54"/>
      <c r="P48" s="54"/>
      <c r="R48" s="87">
        <f>IF(SUM(I48:P48)=0,'3) Grille d''évaluation'!O96,AVERAGE(I48:P48))</f>
        <v>0</v>
      </c>
      <c r="S48" s="87">
        <f>R48+U48</f>
        <v>0</v>
      </c>
      <c r="T48" s="87">
        <f>R48-U48</f>
        <v>0</v>
      </c>
      <c r="U48" s="53">
        <f>IF(SUM(I48:P48)=0,0,STDEV(I48:P48))</f>
        <v>0</v>
      </c>
    </row>
    <row r="49" spans="1:21" ht="30.75" customHeight="1" x14ac:dyDescent="0.2">
      <c r="A49" s="228" t="str">
        <f>'3) Grille d''évaluation'!A101</f>
        <v>PR n° 21</v>
      </c>
      <c r="B49" s="339" t="str">
        <f>'3) Grille d''évaluation'!B101</f>
        <v xml:space="preserve">Le service biomédical gère son système documentaire </v>
      </c>
      <c r="C49" s="339"/>
      <c r="D49" s="339"/>
      <c r="E49" s="229">
        <f>IF(SUM(I49:P49)=0,'3) Grille d''évaluation'!O101,AVERAGE(I49:P49))</f>
        <v>0</v>
      </c>
      <c r="F49" s="38"/>
      <c r="G49" s="55"/>
      <c r="H49" s="40"/>
      <c r="I49" s="54"/>
      <c r="J49" s="54"/>
      <c r="K49" s="54"/>
      <c r="L49" s="54"/>
      <c r="M49" s="54"/>
      <c r="N49" s="54"/>
      <c r="O49" s="54"/>
      <c r="P49" s="54"/>
      <c r="R49" s="87">
        <f>IF(SUM(I49:P49)=0,'3) Grille d''évaluation'!O101,AVERAGE(I49:P49))</f>
        <v>0</v>
      </c>
      <c r="S49" s="87">
        <f>R49+U49</f>
        <v>0</v>
      </c>
      <c r="T49" s="87">
        <f>R49-U49</f>
        <v>0</v>
      </c>
      <c r="U49" s="53">
        <f>IF(SUM(I49:P49)=0,0,STDEV(I49:P49))</f>
        <v>0</v>
      </c>
    </row>
    <row r="50" spans="1:21" ht="30.75" customHeight="1" x14ac:dyDescent="0.2">
      <c r="A50" s="228" t="str">
        <f>'3) Grille d''évaluation'!A106</f>
        <v>PR n° 22</v>
      </c>
      <c r="B50" s="339" t="str">
        <f>'3) Grille d''évaluation'!B106</f>
        <v xml:space="preserve">Le service biomédical veille continûment à son efficacité sur la qualité attendue </v>
      </c>
      <c r="C50" s="339"/>
      <c r="D50" s="339"/>
      <c r="E50" s="229">
        <f>IF(SUM(I50:P50)=0,'3) Grille d''évaluation'!O106,AVERAGE(I50:P50))</f>
        <v>0</v>
      </c>
      <c r="F50" s="38"/>
      <c r="G50" s="55"/>
      <c r="H50" s="40"/>
      <c r="I50" s="54"/>
      <c r="J50" s="54"/>
      <c r="K50" s="54"/>
      <c r="L50" s="54"/>
      <c r="M50" s="54"/>
      <c r="N50" s="54"/>
      <c r="O50" s="54"/>
      <c r="P50" s="54"/>
      <c r="R50" s="87">
        <f>IF(SUM(I50:P50)=0,'3) Grille d''évaluation'!O106,AVERAGE(I50:P50))</f>
        <v>0</v>
      </c>
      <c r="S50" s="87">
        <f t="shared" ref="S50:S53" si="30">R50+U50</f>
        <v>0</v>
      </c>
      <c r="T50" s="87">
        <f t="shared" ref="T50:T53" si="31">R50-U50</f>
        <v>0</v>
      </c>
      <c r="U50" s="53">
        <f t="shared" ref="U50:U53" si="32">IF(SUM(I50:P50)=0,0,STDEV(I50:P50))</f>
        <v>0</v>
      </c>
    </row>
    <row r="51" spans="1:21" ht="30.75" customHeight="1" x14ac:dyDescent="0.2">
      <c r="A51" s="228" t="str">
        <f>'3) Grille d''évaluation'!A111</f>
        <v>PR n° 23</v>
      </c>
      <c r="B51" s="339" t="str">
        <f>'3) Grille d''évaluation'!B111</f>
        <v xml:space="preserve">Le responsable du service biomédical gère son personnel </v>
      </c>
      <c r="C51" s="339"/>
      <c r="D51" s="339"/>
      <c r="E51" s="229">
        <f>IF(SUM(I51:P51)=0,'3) Grille d''évaluation'!O111,AVERAGE(I51:P51))</f>
        <v>0</v>
      </c>
      <c r="F51" s="38"/>
      <c r="G51" s="55"/>
      <c r="H51" s="40"/>
      <c r="I51" s="54"/>
      <c r="J51" s="54"/>
      <c r="K51" s="54"/>
      <c r="L51" s="54"/>
      <c r="M51" s="54"/>
      <c r="N51" s="54"/>
      <c r="O51" s="54"/>
      <c r="P51" s="54"/>
      <c r="R51" s="87">
        <f>IF(SUM(I51:P51)=0,'3) Grille d''évaluation'!O111,AVERAGE(I51:P51))</f>
        <v>0</v>
      </c>
      <c r="S51" s="87">
        <f t="shared" si="30"/>
        <v>0</v>
      </c>
      <c r="T51" s="87">
        <f t="shared" si="31"/>
        <v>0</v>
      </c>
      <c r="U51" s="53">
        <f t="shared" si="32"/>
        <v>0</v>
      </c>
    </row>
    <row r="52" spans="1:21" ht="30.75" customHeight="1" x14ac:dyDescent="0.2">
      <c r="A52" s="228" t="str">
        <f>'3) Grille d''évaluation'!A115</f>
        <v>PR n° 24</v>
      </c>
      <c r="B52" s="339" t="str">
        <f>'3) Grille d''évaluation'!B115</f>
        <v xml:space="preserve">Le responsable du service biomédical favorise la formation du personnel </v>
      </c>
      <c r="C52" s="339"/>
      <c r="D52" s="339"/>
      <c r="E52" s="229">
        <f>IF(SUM(I52:P52)=0,'3) Grille d''évaluation'!O115,AVERAGE(I52:P52))</f>
        <v>0</v>
      </c>
      <c r="F52" s="38"/>
      <c r="G52" s="55"/>
      <c r="H52" s="40"/>
      <c r="I52" s="54"/>
      <c r="J52" s="54"/>
      <c r="K52" s="54"/>
      <c r="L52" s="54"/>
      <c r="M52" s="54"/>
      <c r="N52" s="54"/>
      <c r="O52" s="54"/>
      <c r="P52" s="54"/>
      <c r="R52" s="87">
        <f>IF(SUM(I52:P52)=0,'3) Grille d''évaluation'!O115,AVERAGE(I52:P52))</f>
        <v>0</v>
      </c>
      <c r="S52" s="87">
        <f t="shared" si="30"/>
        <v>0</v>
      </c>
      <c r="T52" s="87">
        <f t="shared" si="31"/>
        <v>0</v>
      </c>
      <c r="U52" s="53">
        <f t="shared" si="32"/>
        <v>0</v>
      </c>
    </row>
    <row r="53" spans="1:21" ht="30.75" customHeight="1" x14ac:dyDescent="0.2">
      <c r="A53" s="228" t="str">
        <f>'3) Grille d''évaluation'!A119</f>
        <v>PR n° 25</v>
      </c>
      <c r="B53" s="339" t="str">
        <f>'3) Grille d''évaluation'!B119</f>
        <v xml:space="preserve">Le responsable du service biomédical valorise les compétences </v>
      </c>
      <c r="C53" s="339"/>
      <c r="D53" s="339"/>
      <c r="E53" s="229">
        <f>IF(SUM(I53:P53)=0,'3) Grille d''évaluation'!O119,AVERAGE(I53:P53))</f>
        <v>0</v>
      </c>
      <c r="F53" s="38"/>
      <c r="G53" s="55"/>
      <c r="H53" s="40"/>
      <c r="I53" s="54"/>
      <c r="J53" s="54"/>
      <c r="K53" s="54"/>
      <c r="L53" s="54"/>
      <c r="M53" s="54"/>
      <c r="N53" s="54"/>
      <c r="O53" s="54"/>
      <c r="P53" s="54"/>
      <c r="R53" s="87">
        <f>IF(SUM(I53:P53)=0,'3) Grille d''évaluation'!O119,AVERAGE(I53:P53))</f>
        <v>0</v>
      </c>
      <c r="S53" s="87">
        <f t="shared" si="30"/>
        <v>0</v>
      </c>
      <c r="T53" s="87">
        <f t="shared" si="31"/>
        <v>0</v>
      </c>
      <c r="U53" s="53">
        <f t="shared" si="32"/>
        <v>0</v>
      </c>
    </row>
    <row r="54" spans="1:21" ht="30.75" customHeight="1" x14ac:dyDescent="0.2">
      <c r="A54" s="228" t="str">
        <f>'3) Grille d''évaluation'!A123</f>
        <v>PR n° 26</v>
      </c>
      <c r="B54" s="339" t="str">
        <f>'3) Grille d''évaluation'!B123</f>
        <v xml:space="preserve">Le service biomédical entretient des partenariats mutuellement bénéfiques </v>
      </c>
      <c r="C54" s="339"/>
      <c r="D54" s="339"/>
      <c r="E54" s="229">
        <f>IF(SUM(I54:P54)=0,'3) Grille d''évaluation'!O123,AVERAGE(I54:P54))</f>
        <v>0</v>
      </c>
      <c r="F54" s="38"/>
      <c r="G54" s="55"/>
      <c r="H54" s="40"/>
      <c r="I54" s="54"/>
      <c r="J54" s="54"/>
      <c r="K54" s="54"/>
      <c r="L54" s="54"/>
      <c r="M54" s="54"/>
      <c r="N54" s="54"/>
      <c r="O54" s="54"/>
      <c r="P54" s="54"/>
      <c r="R54" s="87">
        <f>IF(SUM(I54:P54)=0,'3) Grille d''évaluation'!O123,AVERAGE(I54:P54))</f>
        <v>0</v>
      </c>
      <c r="S54" s="87">
        <f>R54+U54</f>
        <v>0</v>
      </c>
      <c r="T54" s="87">
        <f>R54-U54</f>
        <v>0</v>
      </c>
      <c r="U54" s="53">
        <f>IF(SUM(I54:P54)=0,0,STDEV(I54:P54))</f>
        <v>0</v>
      </c>
    </row>
    <row r="55" spans="1:21" ht="30.75" customHeight="1" x14ac:dyDescent="0.2">
      <c r="A55" s="228" t="str">
        <f>'3) Grille d''évaluation'!A127</f>
        <v>PR n° 27</v>
      </c>
      <c r="B55" s="339" t="str">
        <f>'3) Grille d''évaluation'!B127</f>
        <v xml:space="preserve">Le service biomédical gère ses fournisseurs </v>
      </c>
      <c r="C55" s="339"/>
      <c r="D55" s="339"/>
      <c r="E55" s="229">
        <f>IF(SUM(I55:P55)=0,'3) Grille d''évaluation'!O127,AVERAGE(I55:P55))</f>
        <v>0</v>
      </c>
      <c r="F55" s="38"/>
      <c r="G55" s="55"/>
      <c r="H55" s="40"/>
      <c r="I55" s="54"/>
      <c r="J55" s="54"/>
      <c r="K55" s="54"/>
      <c r="L55" s="54"/>
      <c r="M55" s="54"/>
      <c r="N55" s="54"/>
      <c r="O55" s="54"/>
      <c r="P55" s="54"/>
      <c r="R55" s="87">
        <f>IF(SUM(I55:P55)=0,'3) Grille d''évaluation'!O127,AVERAGE(I55:P55))</f>
        <v>0</v>
      </c>
      <c r="S55" s="87">
        <f t="shared" ref="S55" si="33">R55+U55</f>
        <v>0</v>
      </c>
      <c r="T55" s="87">
        <f t="shared" ref="T55" si="34">R55-U55</f>
        <v>0</v>
      </c>
      <c r="U55" s="53">
        <f t="shared" ref="U55" si="35">IF(SUM(I55:P55)=0,0,STDEV(I55:P55))</f>
        <v>0</v>
      </c>
    </row>
    <row r="56" spans="1:21" ht="30.75" customHeight="1" x14ac:dyDescent="0.2">
      <c r="A56" s="228" t="str">
        <f>'3) Grille d''évaluation'!A131</f>
        <v>PR n° 28</v>
      </c>
      <c r="B56" s="339" t="str">
        <f>'3) Grille d''évaluation'!B131</f>
        <v xml:space="preserve">Le service biomédical optimise ses ressources financières ou budgétaires </v>
      </c>
      <c r="C56" s="339"/>
      <c r="D56" s="339"/>
      <c r="E56" s="229">
        <f>IF(SUM(I56:P56)=0,'3) Grille d''évaluation'!O131,AVERAGE(I56:P56))</f>
        <v>0</v>
      </c>
      <c r="F56" s="38"/>
      <c r="G56" s="55"/>
      <c r="H56" s="40"/>
      <c r="I56" s="54"/>
      <c r="J56" s="54"/>
      <c r="K56" s="54"/>
      <c r="L56" s="54"/>
      <c r="M56" s="54"/>
      <c r="N56" s="54"/>
      <c r="O56" s="54"/>
      <c r="P56" s="54"/>
      <c r="R56" s="87">
        <f>IF(SUM(I56:P56)=0,'3) Grille d''évaluation'!O131,AVERAGE(I56:P56))</f>
        <v>0</v>
      </c>
      <c r="S56" s="87">
        <f>R56+U56</f>
        <v>0</v>
      </c>
      <c r="T56" s="87">
        <f>R56-U56</f>
        <v>0</v>
      </c>
      <c r="U56" s="53">
        <f>IF(SUM(I56:P56)=0,0,STDEV(I56:P56))</f>
        <v>0</v>
      </c>
    </row>
    <row r="57" spans="1:21" ht="30.75" customHeight="1" x14ac:dyDescent="0.2">
      <c r="A57" s="228" t="str">
        <f>'3) Grille d''évaluation'!A135</f>
        <v>PR n° 29</v>
      </c>
      <c r="B57" s="339" t="str">
        <f>'3) Grille d''évaluation'!B135</f>
        <v xml:space="preserve">Le service biomédical gère ses infrastructures </v>
      </c>
      <c r="C57" s="339"/>
      <c r="D57" s="339"/>
      <c r="E57" s="229">
        <f>IF(SUM(I57:P57)=0,'3) Grille d''évaluation'!O135,AVERAGE(I57:P57))</f>
        <v>0</v>
      </c>
      <c r="F57" s="38"/>
      <c r="G57" s="55"/>
      <c r="H57" s="40"/>
      <c r="I57" s="54"/>
      <c r="J57" s="54"/>
      <c r="K57" s="54"/>
      <c r="L57" s="54"/>
      <c r="M57" s="54"/>
      <c r="N57" s="54"/>
      <c r="O57" s="54"/>
      <c r="P57" s="54"/>
      <c r="R57" s="87">
        <f>IF(SUM(I57:P57)=0,'3) Grille d''évaluation'!O135,AVERAGE(I57:P57))</f>
        <v>0</v>
      </c>
      <c r="S57" s="87">
        <f>R57+U57</f>
        <v>0</v>
      </c>
      <c r="T57" s="87">
        <f>R57-U57</f>
        <v>0</v>
      </c>
      <c r="U57" s="53">
        <f>IF(SUM(I57:P57)=0,0,STDEV(I57:P57))</f>
        <v>0</v>
      </c>
    </row>
    <row r="58" spans="1:21" ht="30.75" customHeight="1" x14ac:dyDescent="0.2">
      <c r="A58" s="228" t="str">
        <f>'3) Grille d''évaluation'!A139</f>
        <v>PR n° 30</v>
      </c>
      <c r="B58" s="339" t="str">
        <f>'3) Grille d''évaluation'!B139</f>
        <v xml:space="preserve">Le service biomédical est vigilant sur les conditions et risques au travail </v>
      </c>
      <c r="C58" s="339"/>
      <c r="D58" s="339"/>
      <c r="E58" s="229">
        <f>IF(SUM(I58:P58)=0,'3) Grille d''évaluation'!O139,AVERAGE(I58:P58))</f>
        <v>0</v>
      </c>
      <c r="F58" s="38"/>
      <c r="G58" s="55"/>
      <c r="H58" s="40"/>
      <c r="I58" s="54"/>
      <c r="J58" s="54"/>
      <c r="K58" s="54"/>
      <c r="L58" s="54"/>
      <c r="M58" s="54"/>
      <c r="N58" s="54"/>
      <c r="O58" s="54"/>
      <c r="P58" s="54"/>
      <c r="R58" s="87">
        <f>IF(SUM(I58:P58)=0,'3) Grille d''évaluation'!O139,AVERAGE(I58:P58))</f>
        <v>0</v>
      </c>
      <c r="S58" s="87">
        <f t="shared" ref="S58:S62" si="36">R58+U58</f>
        <v>0</v>
      </c>
      <c r="T58" s="87">
        <f t="shared" ref="T58:T62" si="37">R58-U58</f>
        <v>0</v>
      </c>
      <c r="U58" s="53">
        <f t="shared" ref="U58:U62" si="38">IF(SUM(I58:P58)=0,0,STDEV(I58:P58))</f>
        <v>0</v>
      </c>
    </row>
    <row r="59" spans="1:21" ht="30.75" customHeight="1" x14ac:dyDescent="0.2">
      <c r="A59" s="230" t="str">
        <f>'3) Grille d''évaluation'!A145</f>
        <v>PR n° 31</v>
      </c>
      <c r="B59" s="360" t="str">
        <f>'3) Grille d''évaluation'!B145</f>
        <v>Le service biomédical est vigilant sur les ressources naturelles et la protection de l'environnement</v>
      </c>
      <c r="C59" s="360"/>
      <c r="D59" s="360"/>
      <c r="E59" s="229">
        <f>IF(SUM(I59:P59)=0,'3) Grille d''évaluation'!O145,AVERAGE(I59:P59))</f>
        <v>0</v>
      </c>
      <c r="F59" s="38"/>
      <c r="G59" s="55"/>
      <c r="H59" s="40"/>
      <c r="I59" s="54"/>
      <c r="J59" s="54"/>
      <c r="K59" s="54"/>
      <c r="L59" s="54"/>
      <c r="M59" s="54"/>
      <c r="N59" s="54"/>
      <c r="O59" s="54"/>
      <c r="P59" s="54"/>
      <c r="R59" s="87">
        <f>IF(SUM(I59:P59)=0,'3) Grille d''évaluation'!O145,AVERAGE(I59:P59))</f>
        <v>0</v>
      </c>
      <c r="S59" s="87">
        <f t="shared" si="36"/>
        <v>0</v>
      </c>
      <c r="T59" s="87">
        <f t="shared" si="37"/>
        <v>0</v>
      </c>
      <c r="U59" s="53">
        <f t="shared" si="38"/>
        <v>0</v>
      </c>
    </row>
    <row r="60" spans="1:21" ht="30.75" customHeight="1" x14ac:dyDescent="0.2">
      <c r="A60" s="232" t="str">
        <f>'3) Grille d''évaluation'!A151</f>
        <v>Bonne Pratique de Réalisation (BPR)</v>
      </c>
      <c r="B60" s="233"/>
      <c r="C60" s="233"/>
      <c r="D60" s="222" t="s">
        <v>596</v>
      </c>
      <c r="E60" s="234">
        <f>AVERAGE(E61:E77)</f>
        <v>0</v>
      </c>
      <c r="F60" s="38"/>
      <c r="G60" s="100"/>
      <c r="H60" s="20"/>
      <c r="I60" s="99"/>
      <c r="J60" s="99"/>
      <c r="K60" s="99"/>
      <c r="L60" s="99"/>
      <c r="M60" s="99"/>
      <c r="N60" s="99"/>
      <c r="O60" s="99"/>
      <c r="P60" s="99"/>
      <c r="Q60" s="96"/>
      <c r="R60" s="98"/>
      <c r="S60" s="98"/>
      <c r="T60" s="98"/>
      <c r="U60" s="98"/>
    </row>
    <row r="61" spans="1:21" ht="30.75" customHeight="1" x14ac:dyDescent="0.2">
      <c r="A61" s="226" t="str">
        <f>'3) Grille d''évaluation'!A153</f>
        <v>PR n° 32</v>
      </c>
      <c r="B61" s="342" t="str">
        <f>'3) Grille d''évaluation'!B153</f>
        <v xml:space="preserve">Le service biomédical exploite la documentation (technique, métrologique, normative ou réglementaire..) nécessaire aux activités d'ingénierie biomédicale </v>
      </c>
      <c r="C61" s="342"/>
      <c r="D61" s="342"/>
      <c r="E61" s="229">
        <f>IF(SUM(I61:P61)=0,'3) Grille d''évaluation'!O153,AVERAGE(I61:P61))</f>
        <v>0</v>
      </c>
      <c r="F61" s="38"/>
      <c r="G61" s="55"/>
      <c r="H61" s="40"/>
      <c r="I61" s="54"/>
      <c r="J61" s="54"/>
      <c r="K61" s="54"/>
      <c r="L61" s="54"/>
      <c r="M61" s="54"/>
      <c r="N61" s="54"/>
      <c r="O61" s="54"/>
      <c r="P61" s="54"/>
      <c r="R61" s="87">
        <f>IF(SUM(I61:P61)=0,'3) Grille d''évaluation'!O153,AVERAGE(I61:P61))</f>
        <v>0</v>
      </c>
      <c r="S61" s="87">
        <f t="shared" si="36"/>
        <v>0</v>
      </c>
      <c r="T61" s="87">
        <f t="shared" si="37"/>
        <v>0</v>
      </c>
      <c r="U61" s="53">
        <f t="shared" si="38"/>
        <v>0</v>
      </c>
    </row>
    <row r="62" spans="1:21" ht="30.75" customHeight="1" x14ac:dyDescent="0.2">
      <c r="A62" s="228" t="str">
        <f>'3) Grille d''évaluation'!A157</f>
        <v>PR n° 33</v>
      </c>
      <c r="B62" s="339" t="str">
        <f>'3) Grille d''évaluation'!B157</f>
        <v xml:space="preserve">Le service biomédical exploite des moyens techniques de maintenance et de contrôle qualité adaptés </v>
      </c>
      <c r="C62" s="339"/>
      <c r="D62" s="339"/>
      <c r="E62" s="229">
        <f>IF(SUM(I62:P62)=0,'3) Grille d''évaluation'!O157,AVERAGE(I62:P62))</f>
        <v>0</v>
      </c>
      <c r="F62" s="38"/>
      <c r="G62" s="55"/>
      <c r="H62" s="40"/>
      <c r="I62" s="54"/>
      <c r="J62" s="54"/>
      <c r="K62" s="54"/>
      <c r="L62" s="54"/>
      <c r="M62" s="54"/>
      <c r="N62" s="54"/>
      <c r="O62" s="54"/>
      <c r="P62" s="54"/>
      <c r="R62" s="87">
        <f>IF(SUM(I62:P62)=0,'3) Grille d''évaluation'!O157,AVERAGE(I62:P62))</f>
        <v>0</v>
      </c>
      <c r="S62" s="87">
        <f t="shared" si="36"/>
        <v>0</v>
      </c>
      <c r="T62" s="87">
        <f t="shared" si="37"/>
        <v>0</v>
      </c>
      <c r="U62" s="53">
        <f t="shared" si="38"/>
        <v>0</v>
      </c>
    </row>
    <row r="63" spans="1:21" ht="30.75" customHeight="1" x14ac:dyDescent="0.2">
      <c r="A63" s="228" t="str">
        <f>'3) Grille d''évaluation'!A161</f>
        <v>PR n° 34</v>
      </c>
      <c r="B63" s="339" t="str">
        <f>'3) Grille d''évaluation'!B161</f>
        <v xml:space="preserve">Le service biomédical gère la co-traitance ou la sous-traitance d'activités externalisées </v>
      </c>
      <c r="C63" s="339"/>
      <c r="D63" s="339"/>
      <c r="E63" s="229">
        <f>IF(SUM(I63:P63)=0,'3) Grille d''évaluation'!O161,AVERAGE(I63:P63))</f>
        <v>0</v>
      </c>
      <c r="F63" s="38"/>
      <c r="G63" s="55"/>
      <c r="H63" s="40"/>
      <c r="I63" s="54"/>
      <c r="J63" s="54"/>
      <c r="K63" s="54"/>
      <c r="L63" s="54"/>
      <c r="M63" s="54"/>
      <c r="N63" s="54"/>
      <c r="O63" s="54"/>
      <c r="P63" s="54"/>
      <c r="R63" s="87">
        <f>IF(SUM(I63:P63)=0,'3) Grille d''évaluation'!O161,AVERAGE(I63:P63))</f>
        <v>0</v>
      </c>
      <c r="S63" s="87">
        <f>R63+U63</f>
        <v>0</v>
      </c>
      <c r="T63" s="87">
        <f>R63-U63</f>
        <v>0</v>
      </c>
      <c r="U63" s="53">
        <f>IF(SUM(I63:P63)=0,0,STDEV(I63:P63))</f>
        <v>0</v>
      </c>
    </row>
    <row r="64" spans="1:21" ht="30.75" customHeight="1" x14ac:dyDescent="0.2">
      <c r="A64" s="228" t="str">
        <f>'3) Grille d''évaluation'!A166</f>
        <v>PR n° 35</v>
      </c>
      <c r="B64" s="339" t="str">
        <f>'3) Grille d''évaluation'!B166</f>
        <v xml:space="preserve">Le service biomédical gère la disponibilité des accessoires et pièces détachées nécessaires aux activités </v>
      </c>
      <c r="C64" s="339"/>
      <c r="D64" s="339"/>
      <c r="E64" s="229">
        <f>IF(SUM(I64:P64)=0,'3) Grille d''évaluation'!O166,AVERAGE(I64:P64))</f>
        <v>0</v>
      </c>
      <c r="F64" s="38"/>
      <c r="G64" s="55"/>
      <c r="H64" s="40"/>
      <c r="I64" s="54"/>
      <c r="J64" s="54"/>
      <c r="K64" s="54"/>
      <c r="L64" s="54"/>
      <c r="M64" s="54"/>
      <c r="N64" s="54"/>
      <c r="O64" s="54"/>
      <c r="P64" s="54"/>
      <c r="R64" s="87">
        <f>IF(SUM(I64:P64)=0,'3) Grille d''évaluation'!O166,AVERAGE(I64:P64))</f>
        <v>0</v>
      </c>
      <c r="S64" s="87">
        <f t="shared" ref="S64" si="39">R64+U64</f>
        <v>0</v>
      </c>
      <c r="T64" s="87">
        <f t="shared" ref="T64" si="40">R64-U64</f>
        <v>0</v>
      </c>
      <c r="U64" s="53">
        <f t="shared" ref="U64" si="41">IF(SUM(I64:P64)=0,0,STDEV(I64:P64))</f>
        <v>0</v>
      </c>
    </row>
    <row r="65" spans="1:21" ht="30.75" customHeight="1" x14ac:dyDescent="0.2">
      <c r="A65" s="228" t="str">
        <f>'3) Grille d''évaluation'!A171</f>
        <v>PR n° 36</v>
      </c>
      <c r="B65" s="339" t="str">
        <f>'3) Grille d''évaluation'!B171</f>
        <v xml:space="preserve">Le service biomédical exploite un système d'information partagé </v>
      </c>
      <c r="C65" s="339"/>
      <c r="D65" s="339"/>
      <c r="E65" s="229">
        <f>IF(SUM(I65:P65)=0,'3) Grille d''évaluation'!O171,AVERAGE(I65:P65))</f>
        <v>0</v>
      </c>
      <c r="F65" s="38"/>
      <c r="G65" s="55"/>
      <c r="H65" s="40"/>
      <c r="I65" s="54"/>
      <c r="J65" s="54"/>
      <c r="K65" s="54"/>
      <c r="L65" s="54"/>
      <c r="M65" s="54"/>
      <c r="N65" s="54"/>
      <c r="O65" s="54"/>
      <c r="P65" s="54"/>
      <c r="R65" s="87">
        <f>IF(SUM(I65:P65)=0,'3) Grille d''évaluation'!O171,AVERAGE(I65:P65))</f>
        <v>0</v>
      </c>
      <c r="S65" s="87">
        <f>R65+U65</f>
        <v>0</v>
      </c>
      <c r="T65" s="87">
        <f>R65-U65</f>
        <v>0</v>
      </c>
      <c r="U65" s="53">
        <f>IF(SUM(I65:P65)=0,0,STDEV(I65:P65))</f>
        <v>0</v>
      </c>
    </row>
    <row r="66" spans="1:21" ht="30.75" customHeight="1" x14ac:dyDescent="0.2">
      <c r="A66" s="228" t="str">
        <f>'3) Grille d''évaluation'!A176</f>
        <v>PR n° 37</v>
      </c>
      <c r="B66" s="339" t="str">
        <f>'3) Grille d''évaluation'!B176</f>
        <v xml:space="preserve">Le service biomédical élabore des plans d'équipements pluriannuels </v>
      </c>
      <c r="C66" s="339"/>
      <c r="D66" s="339"/>
      <c r="E66" s="229">
        <f>IF(SUM(I66:P66)=0,'3) Grille d''évaluation'!O176,AVERAGE(I66:P66))</f>
        <v>0</v>
      </c>
      <c r="F66" s="38"/>
      <c r="G66" s="55"/>
      <c r="H66" s="40"/>
      <c r="I66" s="54"/>
      <c r="J66" s="54"/>
      <c r="K66" s="54"/>
      <c r="L66" s="54"/>
      <c r="M66" s="54"/>
      <c r="N66" s="54"/>
      <c r="O66" s="54"/>
      <c r="P66" s="54"/>
      <c r="R66" s="87">
        <f>IF(SUM(I66:P66)=0,'3) Grille d''évaluation'!O176,AVERAGE(I66:P66))</f>
        <v>0</v>
      </c>
      <c r="S66" s="87">
        <f>R66+U66</f>
        <v>0</v>
      </c>
      <c r="T66" s="87">
        <f>R66-U66</f>
        <v>0</v>
      </c>
      <c r="U66" s="53">
        <f>IF(SUM(I66:P66)=0,0,STDEV(I66:P66))</f>
        <v>0</v>
      </c>
    </row>
    <row r="67" spans="1:21" ht="30.75" customHeight="1" x14ac:dyDescent="0.2">
      <c r="A67" s="228" t="str">
        <f>'3) Grille d''évaluation'!A180</f>
        <v>PR n° 38</v>
      </c>
      <c r="B67" s="339" t="str">
        <f>'3) Grille d''évaluation'!B180</f>
        <v xml:space="preserve">Le service biomédical gère les processus d'acquisition des dispositifs médicaux </v>
      </c>
      <c r="C67" s="339"/>
      <c r="D67" s="339"/>
      <c r="E67" s="229">
        <f>IF(SUM(I67:P67)=0,'3) Grille d''évaluation'!O180,AVERAGE(I67:P67))</f>
        <v>0</v>
      </c>
      <c r="F67" s="38"/>
      <c r="G67" s="55"/>
      <c r="H67" s="40"/>
      <c r="I67" s="54"/>
      <c r="J67" s="54"/>
      <c r="K67" s="54"/>
      <c r="L67" s="54"/>
      <c r="M67" s="54"/>
      <c r="N67" s="54"/>
      <c r="O67" s="54"/>
      <c r="P67" s="54"/>
      <c r="R67" s="87">
        <f>IF(SUM(I67:P67)=0,'3) Grille d''évaluation'!O180,AVERAGE(I67:P67))</f>
        <v>0</v>
      </c>
      <c r="S67" s="87">
        <f t="shared" ref="S67:S70" si="42">R67+U67</f>
        <v>0</v>
      </c>
      <c r="T67" s="87">
        <f t="shared" ref="T67:T70" si="43">R67-U67</f>
        <v>0</v>
      </c>
      <c r="U67" s="53">
        <f t="shared" ref="U67:U70" si="44">IF(SUM(I67:P67)=0,0,STDEV(I67:P67))</f>
        <v>0</v>
      </c>
    </row>
    <row r="68" spans="1:21" ht="30.75" customHeight="1" x14ac:dyDescent="0.2">
      <c r="A68" s="228" t="str">
        <f>'3) Grille d''évaluation'!A185</f>
        <v>PR n° 39</v>
      </c>
      <c r="B68" s="339" t="str">
        <f>'3) Grille d''évaluation'!B185</f>
        <v xml:space="preserve">Le service biomédical s'assure de la mise en fonctionnement correcte des nouveaux dispositifs médicaux </v>
      </c>
      <c r="C68" s="339"/>
      <c r="D68" s="339"/>
      <c r="E68" s="229">
        <f>IF(SUM(I68:P68)=0,'3) Grille d''évaluation'!O185,AVERAGE(I68:P68))</f>
        <v>0</v>
      </c>
      <c r="F68" s="38"/>
      <c r="G68" s="55"/>
      <c r="H68" s="40"/>
      <c r="I68" s="54"/>
      <c r="J68" s="54"/>
      <c r="K68" s="54"/>
      <c r="L68" s="54"/>
      <c r="M68" s="54"/>
      <c r="N68" s="54"/>
      <c r="O68" s="54"/>
      <c r="P68" s="54"/>
      <c r="R68" s="87">
        <f>IF(SUM(I68:P68)=0,'3) Grille d''évaluation'!O185,AVERAGE(I68:P68))</f>
        <v>0</v>
      </c>
      <c r="S68" s="87">
        <f t="shared" si="42"/>
        <v>0</v>
      </c>
      <c r="T68" s="87">
        <f t="shared" si="43"/>
        <v>0</v>
      </c>
      <c r="U68" s="53">
        <f t="shared" si="44"/>
        <v>0</v>
      </c>
    </row>
    <row r="69" spans="1:21" ht="30.75" customHeight="1" x14ac:dyDescent="0.2">
      <c r="A69" s="228" t="str">
        <f>'3) Grille d''évaluation'!A191</f>
        <v>PR n° 40</v>
      </c>
      <c r="B69" s="339" t="str">
        <f>'3) Grille d''évaluation'!B191</f>
        <v>Le service biomédical s'assure des aptitudes à l'usage des dispositifs médicaux</v>
      </c>
      <c r="C69" s="339"/>
      <c r="D69" s="339"/>
      <c r="E69" s="229">
        <f>IF(SUM(I69:P69)=0,'3) Grille d''évaluation'!O191,AVERAGE(I69:P69))</f>
        <v>0</v>
      </c>
      <c r="F69" s="38"/>
      <c r="G69" s="55"/>
      <c r="H69" s="40"/>
      <c r="I69" s="54"/>
      <c r="J69" s="54"/>
      <c r="K69" s="54"/>
      <c r="L69" s="54"/>
      <c r="M69" s="54"/>
      <c r="N69" s="54"/>
      <c r="O69" s="54"/>
      <c r="P69" s="54"/>
      <c r="R69" s="87">
        <f>IF(SUM(I69:P69)=0,'3) Grille d''évaluation'!O191,AVERAGE(I69:P69))</f>
        <v>0</v>
      </c>
      <c r="S69" s="87">
        <f t="shared" si="42"/>
        <v>0</v>
      </c>
      <c r="T69" s="87">
        <f t="shared" si="43"/>
        <v>0</v>
      </c>
      <c r="U69" s="53">
        <f t="shared" si="44"/>
        <v>0</v>
      </c>
    </row>
    <row r="70" spans="1:21" ht="30.75" customHeight="1" x14ac:dyDescent="0.2">
      <c r="A70" s="228" t="str">
        <f>'3) Grille d''évaluation'!A197</f>
        <v>PR n° 41</v>
      </c>
      <c r="B70" s="339" t="str">
        <f>'3) Grille d''évaluation'!B197</f>
        <v xml:space="preserve">Le service biomédical gère l'exploitation des dispositifs médicaux dont il a la charge </v>
      </c>
      <c r="C70" s="339"/>
      <c r="D70" s="339"/>
      <c r="E70" s="229">
        <f>IF(SUM(I70:P70)=0,'3) Grille d''évaluation'!O197,AVERAGE(I70:P70))</f>
        <v>0</v>
      </c>
      <c r="F70" s="38"/>
      <c r="G70" s="55"/>
      <c r="H70" s="40"/>
      <c r="I70" s="54"/>
      <c r="J70" s="54"/>
      <c r="K70" s="54"/>
      <c r="L70" s="54"/>
      <c r="M70" s="54"/>
      <c r="N70" s="54"/>
      <c r="O70" s="54"/>
      <c r="P70" s="54"/>
      <c r="R70" s="87">
        <f>IF(SUM(I70:P70)=0,'3) Grille d''évaluation'!O197,AVERAGE(I70:P70))</f>
        <v>0</v>
      </c>
      <c r="S70" s="87">
        <f t="shared" si="42"/>
        <v>0</v>
      </c>
      <c r="T70" s="87">
        <f t="shared" si="43"/>
        <v>0</v>
      </c>
      <c r="U70" s="53">
        <f t="shared" si="44"/>
        <v>0</v>
      </c>
    </row>
    <row r="71" spans="1:21" ht="30.75" customHeight="1" x14ac:dyDescent="0.2">
      <c r="A71" s="228" t="str">
        <f>'3) Grille d''évaluation'!A208</f>
        <v>PR n° 42</v>
      </c>
      <c r="B71" s="339" t="str">
        <f>'3) Grille d''évaluation'!B208</f>
        <v xml:space="preserve">Le service biomédical gère la maintenance préventive des dispositifs médicaux dont il a la charge </v>
      </c>
      <c r="C71" s="339"/>
      <c r="D71" s="339"/>
      <c r="E71" s="229">
        <f>IF(SUM(I71:P71)=0,'3) Grille d''évaluation'!O208,AVERAGE(I71:P71))</f>
        <v>0</v>
      </c>
      <c r="F71" s="38"/>
      <c r="G71" s="55"/>
      <c r="H71" s="40"/>
      <c r="I71" s="54"/>
      <c r="J71" s="54"/>
      <c r="K71" s="54"/>
      <c r="L71" s="54"/>
      <c r="M71" s="54"/>
      <c r="N71" s="54"/>
      <c r="O71" s="54"/>
      <c r="P71" s="54"/>
      <c r="R71" s="87">
        <f>IF(SUM(I71:P71)=0,'3) Grille d''évaluation'!O208,AVERAGE(I71:P71))</f>
        <v>0</v>
      </c>
      <c r="S71" s="87">
        <f>R71+U71</f>
        <v>0</v>
      </c>
      <c r="T71" s="87">
        <f>R71-U71</f>
        <v>0</v>
      </c>
      <c r="U71" s="53">
        <f>IF(SUM(I71:P71)=0,0,STDEV(I71:P71))</f>
        <v>0</v>
      </c>
    </row>
    <row r="72" spans="1:21" ht="30.75" customHeight="1" x14ac:dyDescent="0.2">
      <c r="A72" s="228" t="str">
        <f>'3) Grille d''évaluation'!A218</f>
        <v>PR n° 43</v>
      </c>
      <c r="B72" s="339" t="str">
        <f>'3) Grille d''évaluation'!B218</f>
        <v>Le service biomédical gère la maintenance corrective des dispositifs médicaux dont il a la charge</v>
      </c>
      <c r="C72" s="339"/>
      <c r="D72" s="339"/>
      <c r="E72" s="229">
        <f>IF(SUM(I72:P72)=0,'3) Grille d''évaluation'!O218,AVERAGE(I72:P72))</f>
        <v>0</v>
      </c>
      <c r="F72" s="38"/>
      <c r="G72" s="55"/>
      <c r="H72" s="40"/>
      <c r="I72" s="54"/>
      <c r="J72" s="54"/>
      <c r="K72" s="54"/>
      <c r="L72" s="54"/>
      <c r="M72" s="54"/>
      <c r="N72" s="54"/>
      <c r="O72" s="54"/>
      <c r="P72" s="54"/>
      <c r="R72" s="87">
        <f>IF(SUM(I72:P72)=0,'3) Grille d''évaluation'!O218,AVERAGE(I72:P72))</f>
        <v>0</v>
      </c>
      <c r="S72" s="87">
        <f t="shared" ref="S72" si="45">R72+U72</f>
        <v>0</v>
      </c>
      <c r="T72" s="87">
        <f t="shared" ref="T72" si="46">R72-U72</f>
        <v>0</v>
      </c>
      <c r="U72" s="53">
        <f t="shared" ref="U72" si="47">IF(SUM(I72:P72)=0,0,STDEV(I72:P72))</f>
        <v>0</v>
      </c>
    </row>
    <row r="73" spans="1:21" ht="30.75" customHeight="1" x14ac:dyDescent="0.2">
      <c r="A73" s="228" t="str">
        <f>'3) Grille d''évaluation'!A230</f>
        <v>PR n° 44</v>
      </c>
      <c r="B73" s="339" t="str">
        <f>'3) Grille d''évaluation'!B230</f>
        <v xml:space="preserve">Le service biomédical gère le contrôle qualité des dispositifs médicaux dont il a la charge </v>
      </c>
      <c r="C73" s="339"/>
      <c r="D73" s="339"/>
      <c r="E73" s="229">
        <f>IF(SUM(I73:P73)=0,'3) Grille d''évaluation'!O230,AVERAGE(I73:P73))</f>
        <v>0</v>
      </c>
      <c r="F73" s="38"/>
      <c r="G73" s="55"/>
      <c r="H73" s="40"/>
      <c r="I73" s="54"/>
      <c r="J73" s="54"/>
      <c r="K73" s="54"/>
      <c r="L73" s="54"/>
      <c r="M73" s="54"/>
      <c r="N73" s="54"/>
      <c r="O73" s="54"/>
      <c r="P73" s="54"/>
      <c r="R73" s="87">
        <f>IF(SUM(I73:P73)=0,'3) Grille d''évaluation'!O230,AVERAGE(I73:P73))</f>
        <v>0</v>
      </c>
      <c r="S73" s="87">
        <f>R73+U73</f>
        <v>0</v>
      </c>
      <c r="T73" s="87">
        <f>R73-U73</f>
        <v>0</v>
      </c>
      <c r="U73" s="53">
        <f>IF(SUM(I73:P73)=0,0,STDEV(I73:P73))</f>
        <v>0</v>
      </c>
    </row>
    <row r="74" spans="1:21" ht="30.75" customHeight="1" x14ac:dyDescent="0.2">
      <c r="A74" s="228" t="str">
        <f>'3) Grille d''évaluation'!A242</f>
        <v>PR n° 45</v>
      </c>
      <c r="B74" s="339" t="str">
        <f>'3) Grille d''évaluation'!B242</f>
        <v>Le service biomédical gère la réforme (déclassement ou mise hors service) des dispositifs médicaux dont il a la charge</v>
      </c>
      <c r="C74" s="339"/>
      <c r="D74" s="339"/>
      <c r="E74" s="229">
        <f>IF(SUM(I74:P74)=0,'3) Grille d''évaluation'!O242,AVERAGE(I74:P74))</f>
        <v>0</v>
      </c>
      <c r="F74" s="38"/>
      <c r="G74" s="55"/>
      <c r="H74" s="40"/>
      <c r="I74" s="54"/>
      <c r="J74" s="54"/>
      <c r="K74" s="54"/>
      <c r="L74" s="54"/>
      <c r="M74" s="54"/>
      <c r="N74" s="54"/>
      <c r="O74" s="54"/>
      <c r="P74" s="54"/>
      <c r="R74" s="87">
        <f>IF(SUM(I74:P74)=0,'3) Grille d''évaluation'!O242,AVERAGE(I74:P74))</f>
        <v>0</v>
      </c>
      <c r="S74" s="87">
        <f>R74+U74</f>
        <v>0</v>
      </c>
      <c r="T74" s="87">
        <f>R74-U74</f>
        <v>0</v>
      </c>
      <c r="U74" s="53">
        <f>IF(SUM(I74:P74)=0,0,STDEV(I74:P74))</f>
        <v>0</v>
      </c>
    </row>
    <row r="75" spans="1:21" ht="30.75" customHeight="1" x14ac:dyDescent="0.2">
      <c r="A75" s="228" t="str">
        <f>'3) Grille d''évaluation'!A255</f>
        <v>PR n° 46</v>
      </c>
      <c r="B75" s="339" t="str">
        <f>'3) Grille d''évaluation'!B255</f>
        <v xml:space="preserve">Le service biomédical manage le sens de ses activités connexes </v>
      </c>
      <c r="C75" s="339"/>
      <c r="D75" s="339"/>
      <c r="E75" s="229">
        <f>IF(SUM(I75:P75)=0,'3) Grille d''évaluation'!O255,AVERAGE(I75:P75))</f>
        <v>0</v>
      </c>
      <c r="F75" s="38"/>
      <c r="G75" s="55"/>
      <c r="H75" s="40"/>
      <c r="I75" s="54"/>
      <c r="J75" s="54"/>
      <c r="K75" s="54"/>
      <c r="L75" s="54"/>
      <c r="M75" s="54"/>
      <c r="N75" s="54"/>
      <c r="O75" s="54"/>
      <c r="P75" s="54"/>
      <c r="R75" s="87">
        <f>IF(SUM(I75:P75)=0,'3) Grille d''évaluation'!O255,AVERAGE(I75:P75))</f>
        <v>0</v>
      </c>
      <c r="S75" s="87">
        <f t="shared" ref="S75:S77" si="48">R75+U75</f>
        <v>0</v>
      </c>
      <c r="T75" s="87">
        <f t="shared" ref="T75:T77" si="49">R75-U75</f>
        <v>0</v>
      </c>
      <c r="U75" s="53">
        <f t="shared" ref="U75:U77" si="50">IF(SUM(I75:P75)=0,0,STDEV(I75:P75))</f>
        <v>0</v>
      </c>
    </row>
    <row r="76" spans="1:21" ht="30.75" customHeight="1" x14ac:dyDescent="0.2">
      <c r="A76" s="228" t="str">
        <f>'3) Grille d''évaluation'!A263</f>
        <v>PR n° 47</v>
      </c>
      <c r="B76" s="339" t="str">
        <f>'3) Grille d''évaluation'!B263</f>
        <v xml:space="preserve">Le service biomédical organise le soutien de ses activités connexes </v>
      </c>
      <c r="C76" s="339"/>
      <c r="D76" s="339"/>
      <c r="E76" s="229">
        <f>IF(SUM(I76:P76)=0,'3) Grille d''évaluation'!O263,AVERAGE(I76:P76))</f>
        <v>0</v>
      </c>
      <c r="F76" s="38"/>
      <c r="G76" s="55"/>
      <c r="H76" s="40"/>
      <c r="I76" s="54"/>
      <c r="J76" s="54"/>
      <c r="K76" s="54"/>
      <c r="L76" s="54"/>
      <c r="M76" s="54"/>
      <c r="N76" s="54"/>
      <c r="O76" s="54"/>
      <c r="P76" s="54"/>
      <c r="R76" s="87">
        <f>IF(SUM(I76:P76)=0,'3) Grille d''évaluation'!O263,AVERAGE(I76:P76))</f>
        <v>0</v>
      </c>
      <c r="S76" s="87">
        <f t="shared" si="48"/>
        <v>0</v>
      </c>
      <c r="T76" s="87">
        <f t="shared" si="49"/>
        <v>0</v>
      </c>
      <c r="U76" s="53">
        <f t="shared" si="50"/>
        <v>0</v>
      </c>
    </row>
    <row r="77" spans="1:21" ht="30.75" customHeight="1" x14ac:dyDescent="0.2">
      <c r="A77" s="230" t="str">
        <f>'3) Grille d''évaluation'!A271</f>
        <v>PR n° 48</v>
      </c>
      <c r="B77" s="360" t="str">
        <f>'3) Grille d''évaluation'!B271</f>
        <v>Le service biomédical réalise le suivi de ses activités connexes</v>
      </c>
      <c r="C77" s="360"/>
      <c r="D77" s="360"/>
      <c r="E77" s="231">
        <f>IF(SUM(I77:P77)=0,'3) Grille d''évaluation'!O271,AVERAGE(I77:P77))</f>
        <v>0</v>
      </c>
      <c r="F77" s="38"/>
      <c r="G77" s="55"/>
      <c r="H77" s="40"/>
      <c r="I77" s="54"/>
      <c r="J77" s="54"/>
      <c r="K77" s="54"/>
      <c r="L77" s="54"/>
      <c r="M77" s="54"/>
      <c r="N77" s="54"/>
      <c r="O77" s="54"/>
      <c r="P77" s="54"/>
      <c r="R77" s="87">
        <f>IF(SUM(I77:P77)=0,'3) Grille d''évaluation'!O271,AVERAGE(I77:P77))</f>
        <v>0</v>
      </c>
      <c r="S77" s="87">
        <f t="shared" si="48"/>
        <v>0</v>
      </c>
      <c r="T77" s="87">
        <f t="shared" si="49"/>
        <v>0</v>
      </c>
      <c r="U77" s="53">
        <f t="shared" si="50"/>
        <v>0</v>
      </c>
    </row>
  </sheetData>
  <mergeCells count="81">
    <mergeCell ref="C21:E21"/>
    <mergeCell ref="C22:E22"/>
    <mergeCell ref="C23:E23"/>
    <mergeCell ref="C24:E24"/>
    <mergeCell ref="B77:D77"/>
    <mergeCell ref="B72:D72"/>
    <mergeCell ref="B73:D73"/>
    <mergeCell ref="B74:D74"/>
    <mergeCell ref="B75:D75"/>
    <mergeCell ref="B76:D76"/>
    <mergeCell ref="B67:D67"/>
    <mergeCell ref="B68:D68"/>
    <mergeCell ref="B69:D69"/>
    <mergeCell ref="B70:D70"/>
    <mergeCell ref="B71:D71"/>
    <mergeCell ref="B62:D62"/>
    <mergeCell ref="B63:D63"/>
    <mergeCell ref="B64:D64"/>
    <mergeCell ref="B65:D65"/>
    <mergeCell ref="B66:D66"/>
    <mergeCell ref="B56:D56"/>
    <mergeCell ref="B57:D57"/>
    <mergeCell ref="B58:D58"/>
    <mergeCell ref="B59:D59"/>
    <mergeCell ref="B61:D61"/>
    <mergeCell ref="B51:D51"/>
    <mergeCell ref="B52:D52"/>
    <mergeCell ref="B53:D53"/>
    <mergeCell ref="B54:D54"/>
    <mergeCell ref="B55:D55"/>
    <mergeCell ref="B46:D46"/>
    <mergeCell ref="B47:D47"/>
    <mergeCell ref="B48:D48"/>
    <mergeCell ref="B49:D49"/>
    <mergeCell ref="B50:D50"/>
    <mergeCell ref="B40:D40"/>
    <mergeCell ref="B41:D41"/>
    <mergeCell ref="B43:D43"/>
    <mergeCell ref="B44:D44"/>
    <mergeCell ref="B45:D45"/>
    <mergeCell ref="U6:U8"/>
    <mergeCell ref="S6:S8"/>
    <mergeCell ref="O6:O8"/>
    <mergeCell ref="P6:P8"/>
    <mergeCell ref="T6:T8"/>
    <mergeCell ref="R6:R8"/>
    <mergeCell ref="A2:E2"/>
    <mergeCell ref="A3:E3"/>
    <mergeCell ref="B4:D4"/>
    <mergeCell ref="B5:D5"/>
    <mergeCell ref="N6:N8"/>
    <mergeCell ref="L6:L8"/>
    <mergeCell ref="M6:M8"/>
    <mergeCell ref="K6:K8"/>
    <mergeCell ref="I6:I8"/>
    <mergeCell ref="B6:D6"/>
    <mergeCell ref="J6:J8"/>
    <mergeCell ref="A7:B7"/>
    <mergeCell ref="A8:D8"/>
    <mergeCell ref="B39:D39"/>
    <mergeCell ref="B30:D30"/>
    <mergeCell ref="B31:D31"/>
    <mergeCell ref="B32:D32"/>
    <mergeCell ref="B33:D33"/>
    <mergeCell ref="B34:D34"/>
    <mergeCell ref="A9:C10"/>
    <mergeCell ref="B35:D35"/>
    <mergeCell ref="B36:D36"/>
    <mergeCell ref="B37:D37"/>
    <mergeCell ref="B38:D38"/>
    <mergeCell ref="A17:D17"/>
    <mergeCell ref="A18:D18"/>
    <mergeCell ref="A19:D19"/>
    <mergeCell ref="B28:D28"/>
    <mergeCell ref="B29:D29"/>
    <mergeCell ref="A11:D11"/>
    <mergeCell ref="A12:D12"/>
    <mergeCell ref="A13:D13"/>
    <mergeCell ref="A14:D14"/>
    <mergeCell ref="A15:D15"/>
    <mergeCell ref="A16:D16"/>
  </mergeCells>
  <phoneticPr fontId="0" type="noConversion"/>
  <printOptions horizontalCentered="1"/>
  <pageMargins left="0.32" right="0.32" top="0.59" bottom="0.59" header="0.29000000000000004" footer="0.29000000000000004"/>
  <pageSetup paperSize="9" scale="80" firstPageNumber="18" orientation="landscape" useFirstPageNumber="1" r:id="rId1"/>
  <headerFooter alignWithMargins="0">
    <oddHeader>&amp;L© 2011 -CERAM C, DA COSTA D, LAMURE C, ROUHBAN A, FARGES G,
&amp;RAutodiagnostic - GBPIB - v2011</oddHeader>
    <oddFooter>&amp;L&amp;F&amp;R&amp;P/&amp;N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zoomScale="55" zoomScaleNormal="55" workbookViewId="0">
      <selection activeCell="A18" sqref="A18"/>
    </sheetView>
  </sheetViews>
  <sheetFormatPr baseColWidth="10" defaultColWidth="11.42578125" defaultRowHeight="12.75" x14ac:dyDescent="0.2"/>
  <cols>
    <col min="1" max="1" width="48.140625" customWidth="1"/>
    <col min="2" max="2" width="69" customWidth="1"/>
    <col min="3" max="3" width="20.42578125" customWidth="1"/>
    <col min="4" max="4" width="33.140625" customWidth="1"/>
    <col min="5" max="7" width="11.42578125" customWidth="1"/>
    <col min="8" max="8" width="13.140625" bestFit="1" customWidth="1"/>
    <col min="9" max="10" width="11.42578125" customWidth="1"/>
    <col min="11" max="11" width="19.85546875" customWidth="1"/>
  </cols>
  <sheetData>
    <row r="1" spans="1:18" s="9" customFormat="1" ht="21" customHeight="1" x14ac:dyDescent="0.2">
      <c r="A1" s="124" t="str">
        <f>'2) Paramétrage Outil'!C1</f>
        <v>Autodiagnostic :</v>
      </c>
      <c r="B1" s="125" t="s">
        <v>49</v>
      </c>
      <c r="C1" s="125"/>
      <c r="D1" s="126"/>
      <c r="E1" s="20"/>
      <c r="N1" s="7"/>
      <c r="O1" s="7"/>
      <c r="P1" s="7"/>
      <c r="Q1" s="7"/>
    </row>
    <row r="2" spans="1:18" s="9" customFormat="1" ht="29.1" customHeight="1" x14ac:dyDescent="0.2">
      <c r="A2" s="361" t="str">
        <f>'2) Paramétrage Outil'!A2:G2</f>
        <v>Grille d'autodiagnostic du Guide des Bonnes Pratiques d'Ingénierie Biomédicale v2011</v>
      </c>
      <c r="B2" s="362"/>
      <c r="C2" s="362"/>
      <c r="D2" s="363"/>
      <c r="E2" s="20"/>
      <c r="N2" s="7"/>
      <c r="O2" s="7"/>
      <c r="P2" s="7"/>
      <c r="Q2" s="7"/>
    </row>
    <row r="3" spans="1:18" s="9" customFormat="1" ht="17.100000000000001" customHeight="1" x14ac:dyDescent="0.2">
      <c r="A3" s="364" t="str">
        <f>'2) Paramétrage Outil'!A3:G3</f>
        <v>Avertissement : toute zone blanche peut être remplie ou modifiée. Les données peuvent ensuite être utilisées dans d'autres onglets</v>
      </c>
      <c r="B3" s="365"/>
      <c r="C3" s="365"/>
      <c r="D3" s="366"/>
      <c r="E3" s="21"/>
      <c r="N3" s="7"/>
      <c r="O3" s="7"/>
      <c r="P3" s="7"/>
      <c r="Q3" s="7"/>
    </row>
    <row r="4" spans="1:18" s="9" customFormat="1" ht="26.1" customHeight="1" x14ac:dyDescent="0.2">
      <c r="A4" s="127" t="str">
        <f>'2) Paramétrage Outil'!B4</f>
        <v xml:space="preserve">Etablissement :  </v>
      </c>
      <c r="B4" s="195" t="str">
        <f>'3) Grille d''évaluation'!C4</f>
        <v>…</v>
      </c>
      <c r="C4" s="196"/>
      <c r="D4" s="137" t="str">
        <f>'2) Paramétrage Outil'!G4</f>
        <v>Signature :</v>
      </c>
      <c r="E4" s="22"/>
      <c r="F4" s="8"/>
      <c r="O4" s="7"/>
      <c r="P4" s="7"/>
      <c r="Q4" s="7"/>
      <c r="R4" s="7"/>
    </row>
    <row r="5" spans="1:18" s="9" customFormat="1" ht="20.100000000000001" customHeight="1" x14ac:dyDescent="0.2">
      <c r="A5" s="128" t="str">
        <f>'2) Paramétrage Outil'!B5</f>
        <v>Date :  </v>
      </c>
      <c r="B5" s="129" t="str">
        <f>'3) Grille d''évaluation'!C5</f>
        <v>…</v>
      </c>
      <c r="C5" s="129"/>
      <c r="D5" s="138"/>
      <c r="E5" s="22"/>
      <c r="F5" s="8"/>
      <c r="O5" s="7"/>
      <c r="P5" s="7"/>
      <c r="Q5" s="7"/>
      <c r="R5" s="7"/>
    </row>
    <row r="6" spans="1:18" s="9" customFormat="1" ht="34.5" customHeight="1" x14ac:dyDescent="0.2">
      <c r="A6" s="131" t="str">
        <f>'2) Paramétrage Outil'!B6</f>
        <v>Nom et Fonction du signataire :</v>
      </c>
      <c r="B6" s="132" t="str">
        <f>'3) Grille d''évaluation'!C6</f>
        <v>…</v>
      </c>
      <c r="C6" s="132"/>
      <c r="D6" s="139"/>
      <c r="E6" s="23"/>
      <c r="F6" s="12"/>
      <c r="G6" s="13"/>
      <c r="H6" s="13"/>
      <c r="O6" s="7"/>
      <c r="P6" s="7"/>
      <c r="Q6" s="7"/>
      <c r="R6" s="7"/>
    </row>
    <row r="7" spans="1:18" ht="27" customHeight="1" x14ac:dyDescent="0.2">
      <c r="A7" s="367" t="s">
        <v>536</v>
      </c>
      <c r="B7" s="368"/>
      <c r="C7" s="236" t="s">
        <v>52</v>
      </c>
      <c r="D7" s="238">
        <f>'4) Résultats'!E10</f>
        <v>0</v>
      </c>
    </row>
    <row r="8" spans="1:18" ht="30" customHeight="1" x14ac:dyDescent="0.2">
      <c r="A8" s="197" t="s">
        <v>31</v>
      </c>
      <c r="B8" s="369" t="s">
        <v>633</v>
      </c>
      <c r="C8" s="370"/>
      <c r="D8" s="370"/>
    </row>
    <row r="9" spans="1:18" ht="30" customHeight="1" x14ac:dyDescent="0.2">
      <c r="A9" s="198" t="str">
        <f>'2) Paramétrage Outil'!A8</f>
        <v>1 : Prénom NOM, Fonction</v>
      </c>
      <c r="B9" s="200"/>
      <c r="C9" s="200"/>
      <c r="D9" s="200"/>
    </row>
    <row r="10" spans="1:18" ht="30" customHeight="1" x14ac:dyDescent="0.2">
      <c r="A10" s="198" t="str">
        <f>'2) Paramétrage Outil'!A9</f>
        <v>2 : Prénom NOM, Fonction</v>
      </c>
      <c r="B10" s="200"/>
      <c r="C10" s="200"/>
      <c r="D10" s="200"/>
    </row>
    <row r="11" spans="1:18" ht="30" customHeight="1" x14ac:dyDescent="0.2">
      <c r="A11" s="198" t="str">
        <f>'2) Paramétrage Outil'!A10</f>
        <v>3 : Prénom NOM, Fonction</v>
      </c>
      <c r="B11" s="200"/>
      <c r="C11" s="200"/>
      <c r="D11" s="200"/>
    </row>
    <row r="12" spans="1:18" ht="30" customHeight="1" x14ac:dyDescent="0.2">
      <c r="A12" s="198" t="str">
        <f>'2) Paramétrage Outil'!A11</f>
        <v>4 : Prénom NOM, Fonction</v>
      </c>
      <c r="B12" s="200"/>
      <c r="C12" s="200"/>
      <c r="D12" s="200"/>
    </row>
    <row r="13" spans="1:18" ht="30" customHeight="1" x14ac:dyDescent="0.2">
      <c r="A13" s="198" t="str">
        <f>'2) Paramétrage Outil'!A12</f>
        <v>5 : ...</v>
      </c>
      <c r="B13" s="200"/>
      <c r="C13" s="200"/>
      <c r="D13" s="200"/>
    </row>
    <row r="14" spans="1:18" ht="30" customHeight="1" x14ac:dyDescent="0.2">
      <c r="A14" s="198" t="str">
        <f>'2) Paramétrage Outil'!A13</f>
        <v>6 : ...</v>
      </c>
      <c r="B14" s="200"/>
      <c r="C14" s="200"/>
      <c r="D14" s="200"/>
    </row>
    <row r="15" spans="1:18" ht="30" customHeight="1" x14ac:dyDescent="0.2">
      <c r="A15" s="198" t="str">
        <f>'2) Paramétrage Outil'!A14</f>
        <v>7 : ...</v>
      </c>
      <c r="B15" s="200"/>
      <c r="C15" s="200"/>
      <c r="D15" s="200"/>
    </row>
    <row r="16" spans="1:18" ht="30" customHeight="1" x14ac:dyDescent="0.2">
      <c r="A16" s="199" t="str">
        <f>'2) Paramétrage Outil'!A15</f>
        <v>8 : ...</v>
      </c>
      <c r="B16" s="200"/>
      <c r="C16" s="200"/>
      <c r="D16" s="200"/>
    </row>
    <row r="17" spans="1:4" ht="15" customHeight="1" x14ac:dyDescent="0.2">
      <c r="A17" s="140" t="s">
        <v>23</v>
      </c>
      <c r="B17" s="200"/>
      <c r="C17" s="200"/>
      <c r="D17" s="200"/>
    </row>
    <row r="18" spans="1:4" ht="15" customHeight="1" x14ac:dyDescent="0.2">
      <c r="A18" s="141"/>
      <c r="B18" s="200"/>
      <c r="C18" s="200"/>
      <c r="D18" s="200"/>
    </row>
    <row r="19" spans="1:4" ht="15" customHeight="1" x14ac:dyDescent="0.2">
      <c r="A19" s="141"/>
      <c r="B19" s="200"/>
      <c r="C19" s="200"/>
      <c r="D19" s="200"/>
    </row>
    <row r="20" spans="1:4" ht="15" customHeight="1" x14ac:dyDescent="0.2">
      <c r="A20" s="141"/>
      <c r="B20" s="200"/>
      <c r="C20" s="200"/>
      <c r="D20" s="200"/>
    </row>
    <row r="21" spans="1:4" ht="15" customHeight="1" x14ac:dyDescent="0.2">
      <c r="A21" s="141"/>
      <c r="B21" s="200"/>
      <c r="C21" s="200"/>
      <c r="D21" s="200"/>
    </row>
    <row r="22" spans="1:4" ht="15" customHeight="1" x14ac:dyDescent="0.2">
      <c r="A22" s="141"/>
      <c r="B22" s="200"/>
      <c r="C22" s="200"/>
      <c r="D22" s="200"/>
    </row>
    <row r="23" spans="1:4" ht="15" customHeight="1" x14ac:dyDescent="0.2">
      <c r="A23" s="141"/>
      <c r="B23" s="200"/>
      <c r="C23" s="200"/>
      <c r="D23" s="200"/>
    </row>
    <row r="24" spans="1:4" ht="15" customHeight="1" x14ac:dyDescent="0.2">
      <c r="A24" s="141"/>
      <c r="B24" s="200"/>
      <c r="C24" s="200"/>
      <c r="D24" s="200"/>
    </row>
    <row r="25" spans="1:4" ht="15" customHeight="1" x14ac:dyDescent="0.2">
      <c r="A25" s="141"/>
      <c r="B25" s="200"/>
      <c r="C25" s="200"/>
      <c r="D25" s="200"/>
    </row>
    <row r="26" spans="1:4" ht="15" customHeight="1" x14ac:dyDescent="0.2">
      <c r="A26" s="141"/>
      <c r="B26" s="200"/>
      <c r="C26" s="200"/>
      <c r="D26" s="200"/>
    </row>
    <row r="27" spans="1:4" ht="15" customHeight="1" x14ac:dyDescent="0.2">
      <c r="A27" s="141"/>
      <c r="B27" s="200"/>
      <c r="C27" s="200"/>
      <c r="D27" s="200"/>
    </row>
    <row r="28" spans="1:4" ht="15" customHeight="1" x14ac:dyDescent="0.2">
      <c r="A28" s="141"/>
      <c r="B28" s="200"/>
      <c r="C28" s="200"/>
      <c r="D28" s="200"/>
    </row>
    <row r="29" spans="1:4" ht="15" customHeight="1" x14ac:dyDescent="0.2">
      <c r="A29" s="141"/>
      <c r="B29" s="200"/>
      <c r="C29" s="200"/>
      <c r="D29" s="200"/>
    </row>
    <row r="30" spans="1:4" ht="15" customHeight="1" x14ac:dyDescent="0.2">
      <c r="A30" s="141"/>
      <c r="B30" s="200"/>
      <c r="C30" s="200"/>
      <c r="D30" s="200"/>
    </row>
    <row r="31" spans="1:4" ht="15" customHeight="1" x14ac:dyDescent="0.2">
      <c r="A31" s="141"/>
      <c r="B31" s="200"/>
      <c r="C31" s="200"/>
      <c r="D31" s="200"/>
    </row>
    <row r="32" spans="1:4" ht="15" customHeight="1" x14ac:dyDescent="0.2">
      <c r="A32" s="141"/>
      <c r="B32" s="200"/>
      <c r="C32" s="200"/>
      <c r="D32" s="200"/>
    </row>
    <row r="33" spans="1:7" ht="15" customHeight="1" x14ac:dyDescent="0.2">
      <c r="A33" s="141"/>
      <c r="B33" s="200"/>
      <c r="C33" s="200"/>
      <c r="D33" s="200"/>
    </row>
    <row r="34" spans="1:7" ht="15" customHeight="1" x14ac:dyDescent="0.2">
      <c r="A34" s="142"/>
      <c r="B34" s="200"/>
      <c r="C34" s="200"/>
      <c r="D34" s="200"/>
    </row>
    <row r="35" spans="1:7" x14ac:dyDescent="0.2">
      <c r="B35" s="60"/>
      <c r="C35" s="60"/>
      <c r="D35" s="60"/>
    </row>
    <row r="36" spans="1:7" x14ac:dyDescent="0.2">
      <c r="B36" s="60"/>
      <c r="C36" s="60"/>
      <c r="D36" s="60"/>
    </row>
    <row r="37" spans="1:7" x14ac:dyDescent="0.2">
      <c r="B37" s="60"/>
      <c r="C37" s="60"/>
      <c r="D37" s="60"/>
    </row>
    <row r="38" spans="1:7" x14ac:dyDescent="0.2">
      <c r="B38" s="60"/>
      <c r="C38" s="60"/>
      <c r="D38" s="60"/>
      <c r="F38" s="3"/>
      <c r="G38" s="4"/>
    </row>
  </sheetData>
  <mergeCells count="4">
    <mergeCell ref="A2:D2"/>
    <mergeCell ref="A3:D3"/>
    <mergeCell ref="A7:B7"/>
    <mergeCell ref="B8:D8"/>
  </mergeCells>
  <printOptions horizontalCentered="1"/>
  <pageMargins left="0.39000000000000007" right="0.2" top="0.59" bottom="0.59" header="0.31" footer="0.31"/>
  <pageSetup paperSize="9" scale="70" pageOrder="overThenDown" orientation="landscape" r:id="rId1"/>
  <headerFooter alignWithMargins="0">
    <oddHeader>&amp;L© 2011 -CERAM C, DA COSTA D, LAMURE C, ROUHBAN A, FARGES G,
&amp;RAutodiagnostic - GBPIB - v2011</oddHeader>
    <oddFooter>&amp;L&amp;9&amp;F&amp;R&amp;P/&amp;N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zoomScale="55" zoomScaleNormal="55" workbookViewId="0">
      <selection activeCell="A18" sqref="A18"/>
    </sheetView>
  </sheetViews>
  <sheetFormatPr baseColWidth="10" defaultColWidth="11.42578125" defaultRowHeight="12.75" x14ac:dyDescent="0.2"/>
  <cols>
    <col min="1" max="1" width="48.140625" customWidth="1"/>
    <col min="2" max="2" width="69" customWidth="1"/>
    <col min="3" max="3" width="20.42578125" customWidth="1"/>
    <col min="4" max="4" width="33.140625" customWidth="1"/>
    <col min="5" max="7" width="11.42578125" customWidth="1"/>
    <col min="8" max="8" width="13.140625" bestFit="1" customWidth="1"/>
    <col min="9" max="10" width="11.42578125" customWidth="1"/>
    <col min="11" max="11" width="19.85546875" customWidth="1"/>
  </cols>
  <sheetData>
    <row r="1" spans="1:18" s="9" customFormat="1" ht="21" customHeight="1" x14ac:dyDescent="0.2">
      <c r="A1" s="124" t="str">
        <f>'2) Paramétrage Outil'!C1</f>
        <v>Autodiagnostic :</v>
      </c>
      <c r="B1" s="125" t="s">
        <v>49</v>
      </c>
      <c r="C1" s="125"/>
      <c r="D1" s="126"/>
      <c r="E1" s="20"/>
      <c r="N1" s="7"/>
      <c r="O1" s="7"/>
      <c r="P1" s="7"/>
      <c r="Q1" s="7"/>
    </row>
    <row r="2" spans="1:18" s="9" customFormat="1" ht="29.1" customHeight="1" x14ac:dyDescent="0.2">
      <c r="A2" s="361" t="str">
        <f>'2) Paramétrage Outil'!A2:G2</f>
        <v>Grille d'autodiagnostic du Guide des Bonnes Pratiques d'Ingénierie Biomédicale v2011</v>
      </c>
      <c r="B2" s="362"/>
      <c r="C2" s="362"/>
      <c r="D2" s="363"/>
      <c r="E2" s="20"/>
      <c r="N2" s="7"/>
      <c r="O2" s="7"/>
      <c r="P2" s="7"/>
      <c r="Q2" s="7"/>
    </row>
    <row r="3" spans="1:18" s="9" customFormat="1" ht="17.100000000000001" customHeight="1" x14ac:dyDescent="0.2">
      <c r="A3" s="364" t="str">
        <f>'2) Paramétrage Outil'!A3:G3</f>
        <v>Avertissement : toute zone blanche peut être remplie ou modifiée. Les données peuvent ensuite être utilisées dans d'autres onglets</v>
      </c>
      <c r="B3" s="365"/>
      <c r="C3" s="365"/>
      <c r="D3" s="366"/>
      <c r="E3" s="21"/>
      <c r="N3" s="7"/>
      <c r="O3" s="7"/>
      <c r="P3" s="7"/>
      <c r="Q3" s="7"/>
    </row>
    <row r="4" spans="1:18" s="9" customFormat="1" ht="26.1" customHeight="1" x14ac:dyDescent="0.2">
      <c r="A4" s="127" t="str">
        <f>'2) Paramétrage Outil'!B4</f>
        <v xml:space="preserve">Etablissement :  </v>
      </c>
      <c r="B4" s="195" t="str">
        <f>'3) Grille d''évaluation'!C4</f>
        <v>…</v>
      </c>
      <c r="C4" s="196"/>
      <c r="D4" s="137" t="str">
        <f>'2) Paramétrage Outil'!G4</f>
        <v>Signature :</v>
      </c>
      <c r="E4" s="22"/>
      <c r="F4" s="8"/>
      <c r="O4" s="7"/>
      <c r="P4" s="7"/>
      <c r="Q4" s="7"/>
      <c r="R4" s="7"/>
    </row>
    <row r="5" spans="1:18" s="9" customFormat="1" ht="20.100000000000001" customHeight="1" x14ac:dyDescent="0.2">
      <c r="A5" s="128" t="str">
        <f>'2) Paramétrage Outil'!B5</f>
        <v>Date :  </v>
      </c>
      <c r="B5" s="129" t="str">
        <f>'3) Grille d''évaluation'!C5</f>
        <v>…</v>
      </c>
      <c r="C5" s="129"/>
      <c r="D5" s="138"/>
      <c r="E5" s="22"/>
      <c r="F5" s="8"/>
      <c r="O5" s="7"/>
      <c r="P5" s="7"/>
      <c r="Q5" s="7"/>
      <c r="R5" s="7"/>
    </row>
    <row r="6" spans="1:18" s="9" customFormat="1" ht="34.5" customHeight="1" x14ac:dyDescent="0.2">
      <c r="A6" s="131" t="str">
        <f>'2) Paramétrage Outil'!B6</f>
        <v>Nom et Fonction du signataire :</v>
      </c>
      <c r="B6" s="132" t="str">
        <f>'3) Grille d''évaluation'!C6</f>
        <v>…</v>
      </c>
      <c r="C6" s="132"/>
      <c r="D6" s="139"/>
      <c r="E6" s="23"/>
      <c r="F6" s="12"/>
      <c r="G6" s="13"/>
      <c r="H6" s="13"/>
      <c r="O6" s="7"/>
      <c r="P6" s="7"/>
      <c r="Q6" s="7"/>
      <c r="R6" s="7"/>
    </row>
    <row r="7" spans="1:18" ht="27" customHeight="1" x14ac:dyDescent="0.2">
      <c r="A7" s="367" t="str">
        <f>'4) Résultats'!A27</f>
        <v>Bonne Pratique de Management (BPM)</v>
      </c>
      <c r="B7" s="368"/>
      <c r="C7" s="236" t="s">
        <v>52</v>
      </c>
      <c r="D7" s="238">
        <f>'4) Résultats'!E27</f>
        <v>0</v>
      </c>
    </row>
    <row r="8" spans="1:18" ht="30" customHeight="1" x14ac:dyDescent="0.2">
      <c r="A8" s="197" t="s">
        <v>31</v>
      </c>
      <c r="B8" s="369" t="s">
        <v>633</v>
      </c>
      <c r="C8" s="370"/>
      <c r="D8" s="370"/>
    </row>
    <row r="9" spans="1:18" ht="30" customHeight="1" x14ac:dyDescent="0.2">
      <c r="A9" s="198" t="str">
        <f>'2) Paramétrage Outil'!A8</f>
        <v>1 : Prénom NOM, Fonction</v>
      </c>
      <c r="B9" s="200"/>
      <c r="C9" s="200"/>
      <c r="D9" s="200"/>
    </row>
    <row r="10" spans="1:18" ht="30" customHeight="1" x14ac:dyDescent="0.2">
      <c r="A10" s="198" t="str">
        <f>'2) Paramétrage Outil'!A9</f>
        <v>2 : Prénom NOM, Fonction</v>
      </c>
      <c r="B10" s="200"/>
      <c r="C10" s="200"/>
      <c r="D10" s="200"/>
    </row>
    <row r="11" spans="1:18" ht="30" customHeight="1" x14ac:dyDescent="0.2">
      <c r="A11" s="198" t="str">
        <f>'2) Paramétrage Outil'!A10</f>
        <v>3 : Prénom NOM, Fonction</v>
      </c>
      <c r="B11" s="200"/>
      <c r="C11" s="200"/>
      <c r="D11" s="200"/>
    </row>
    <row r="12" spans="1:18" ht="30" customHeight="1" x14ac:dyDescent="0.2">
      <c r="A12" s="198" t="str">
        <f>'2) Paramétrage Outil'!A11</f>
        <v>4 : Prénom NOM, Fonction</v>
      </c>
      <c r="B12" s="200"/>
      <c r="C12" s="200"/>
      <c r="D12" s="200"/>
    </row>
    <row r="13" spans="1:18" ht="30" customHeight="1" x14ac:dyDescent="0.2">
      <c r="A13" s="198" t="str">
        <f>'2) Paramétrage Outil'!A12</f>
        <v>5 : ...</v>
      </c>
      <c r="B13" s="200"/>
      <c r="C13" s="200"/>
      <c r="D13" s="200"/>
    </row>
    <row r="14" spans="1:18" ht="30" customHeight="1" x14ac:dyDescent="0.2">
      <c r="A14" s="198" t="str">
        <f>'2) Paramétrage Outil'!A13</f>
        <v>6 : ...</v>
      </c>
      <c r="B14" s="200"/>
      <c r="C14" s="200"/>
      <c r="D14" s="200"/>
    </row>
    <row r="15" spans="1:18" ht="30" customHeight="1" x14ac:dyDescent="0.2">
      <c r="A15" s="198" t="str">
        <f>'2) Paramétrage Outil'!A14</f>
        <v>7 : ...</v>
      </c>
      <c r="B15" s="200"/>
      <c r="C15" s="200"/>
      <c r="D15" s="200"/>
    </row>
    <row r="16" spans="1:18" ht="30" customHeight="1" x14ac:dyDescent="0.2">
      <c r="A16" s="199" t="str">
        <f>'2) Paramétrage Outil'!A15</f>
        <v>8 : ...</v>
      </c>
      <c r="B16" s="200"/>
      <c r="C16" s="200"/>
      <c r="D16" s="200"/>
    </row>
    <row r="17" spans="1:4" ht="15" customHeight="1" x14ac:dyDescent="0.2">
      <c r="A17" s="140" t="s">
        <v>23</v>
      </c>
      <c r="B17" s="200"/>
      <c r="C17" s="200"/>
      <c r="D17" s="200"/>
    </row>
    <row r="18" spans="1:4" ht="15" customHeight="1" x14ac:dyDescent="0.2">
      <c r="A18" s="141"/>
      <c r="B18" s="200"/>
      <c r="C18" s="200"/>
      <c r="D18" s="200"/>
    </row>
    <row r="19" spans="1:4" ht="15" customHeight="1" x14ac:dyDescent="0.2">
      <c r="A19" s="141"/>
      <c r="B19" s="200"/>
      <c r="C19" s="200"/>
      <c r="D19" s="200"/>
    </row>
    <row r="20" spans="1:4" ht="15" customHeight="1" x14ac:dyDescent="0.2">
      <c r="A20" s="141"/>
      <c r="B20" s="200"/>
      <c r="C20" s="200"/>
      <c r="D20" s="200"/>
    </row>
    <row r="21" spans="1:4" ht="15" customHeight="1" x14ac:dyDescent="0.2">
      <c r="A21" s="141"/>
      <c r="B21" s="200"/>
      <c r="C21" s="200"/>
      <c r="D21" s="200"/>
    </row>
    <row r="22" spans="1:4" ht="15" customHeight="1" x14ac:dyDescent="0.2">
      <c r="A22" s="141"/>
      <c r="B22" s="200"/>
      <c r="C22" s="200"/>
      <c r="D22" s="200"/>
    </row>
    <row r="23" spans="1:4" ht="15" customHeight="1" x14ac:dyDescent="0.2">
      <c r="A23" s="141"/>
      <c r="B23" s="200"/>
      <c r="C23" s="200"/>
      <c r="D23" s="200"/>
    </row>
    <row r="24" spans="1:4" ht="15" customHeight="1" x14ac:dyDescent="0.2">
      <c r="A24" s="141"/>
      <c r="B24" s="200"/>
      <c r="C24" s="200"/>
      <c r="D24" s="200"/>
    </row>
    <row r="25" spans="1:4" ht="15" customHeight="1" x14ac:dyDescent="0.2">
      <c r="A25" s="141"/>
      <c r="B25" s="200"/>
      <c r="C25" s="200"/>
      <c r="D25" s="200"/>
    </row>
    <row r="26" spans="1:4" ht="15" customHeight="1" x14ac:dyDescent="0.2">
      <c r="A26" s="141"/>
      <c r="B26" s="200"/>
      <c r="C26" s="200"/>
      <c r="D26" s="200"/>
    </row>
    <row r="27" spans="1:4" ht="15" customHeight="1" x14ac:dyDescent="0.2">
      <c r="A27" s="141"/>
      <c r="B27" s="200"/>
      <c r="C27" s="200"/>
      <c r="D27" s="200"/>
    </row>
    <row r="28" spans="1:4" ht="15" customHeight="1" x14ac:dyDescent="0.2">
      <c r="A28" s="141"/>
      <c r="B28" s="200"/>
      <c r="C28" s="200"/>
      <c r="D28" s="200"/>
    </row>
    <row r="29" spans="1:4" ht="15" customHeight="1" x14ac:dyDescent="0.2">
      <c r="A29" s="141"/>
      <c r="B29" s="200"/>
      <c r="C29" s="200"/>
      <c r="D29" s="200"/>
    </row>
    <row r="30" spans="1:4" ht="15" customHeight="1" x14ac:dyDescent="0.2">
      <c r="A30" s="141"/>
      <c r="B30" s="200"/>
      <c r="C30" s="200"/>
      <c r="D30" s="200"/>
    </row>
    <row r="31" spans="1:4" ht="15" customHeight="1" x14ac:dyDescent="0.2">
      <c r="A31" s="141"/>
      <c r="B31" s="200"/>
      <c r="C31" s="200"/>
      <c r="D31" s="200"/>
    </row>
    <row r="32" spans="1:4" ht="15" customHeight="1" x14ac:dyDescent="0.2">
      <c r="A32" s="141"/>
      <c r="B32" s="200"/>
      <c r="C32" s="200"/>
      <c r="D32" s="200"/>
    </row>
    <row r="33" spans="1:7" ht="15" customHeight="1" x14ac:dyDescent="0.2">
      <c r="A33" s="141"/>
      <c r="B33" s="200"/>
      <c r="C33" s="200"/>
      <c r="D33" s="200"/>
    </row>
    <row r="34" spans="1:7" ht="15" customHeight="1" x14ac:dyDescent="0.2">
      <c r="A34" s="142"/>
      <c r="B34" s="200"/>
      <c r="C34" s="200"/>
      <c r="D34" s="200"/>
    </row>
    <row r="35" spans="1:7" x14ac:dyDescent="0.2">
      <c r="B35" s="60"/>
      <c r="C35" s="60"/>
      <c r="D35" s="60"/>
    </row>
    <row r="36" spans="1:7" x14ac:dyDescent="0.2">
      <c r="B36" s="60"/>
      <c r="C36" s="60"/>
      <c r="D36" s="60"/>
    </row>
    <row r="37" spans="1:7" x14ac:dyDescent="0.2">
      <c r="B37" s="60"/>
      <c r="C37" s="60"/>
      <c r="D37" s="60"/>
    </row>
    <row r="38" spans="1:7" x14ac:dyDescent="0.2">
      <c r="B38" s="60"/>
      <c r="C38" s="60"/>
      <c r="D38" s="60"/>
      <c r="F38" s="3"/>
      <c r="G38" s="4"/>
    </row>
  </sheetData>
  <mergeCells count="4">
    <mergeCell ref="A2:D2"/>
    <mergeCell ref="A3:D3"/>
    <mergeCell ref="A7:B7"/>
    <mergeCell ref="B8:D8"/>
  </mergeCells>
  <printOptions horizontalCentered="1"/>
  <pageMargins left="0.39000000000000007" right="0.2" top="0.59" bottom="0.59" header="0.31" footer="0.31"/>
  <pageSetup paperSize="9" scale="70" pageOrder="overThenDown" orientation="landscape" r:id="rId1"/>
  <headerFooter alignWithMargins="0">
    <oddHeader>&amp;L© 2011 -CERAM C, DA COSTA D, LAMURE C, ROUHBAN A, FARGES G,
&amp;RAutodiagnostic - GBPIB - v2011</oddHeader>
    <oddFooter>&amp;L&amp;9&amp;F&amp;R&amp;P/&amp;N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zoomScale="55" zoomScaleNormal="55" workbookViewId="0">
      <selection activeCell="A18" sqref="A18"/>
    </sheetView>
  </sheetViews>
  <sheetFormatPr baseColWidth="10" defaultColWidth="11.42578125" defaultRowHeight="12.75" x14ac:dyDescent="0.2"/>
  <cols>
    <col min="1" max="1" width="48.140625" customWidth="1"/>
    <col min="2" max="2" width="69" customWidth="1"/>
    <col min="3" max="3" width="20.42578125" customWidth="1"/>
    <col min="4" max="4" width="33.140625" customWidth="1"/>
    <col min="5" max="7" width="11.42578125" customWidth="1"/>
    <col min="8" max="8" width="13.140625" bestFit="1" customWidth="1"/>
    <col min="9" max="10" width="11.42578125" customWidth="1"/>
    <col min="11" max="11" width="19.85546875" customWidth="1"/>
  </cols>
  <sheetData>
    <row r="1" spans="1:18" s="9" customFormat="1" ht="21" customHeight="1" x14ac:dyDescent="0.2">
      <c r="A1" s="124" t="str">
        <f>'2) Paramétrage Outil'!C1</f>
        <v>Autodiagnostic :</v>
      </c>
      <c r="B1" s="125" t="s">
        <v>49</v>
      </c>
      <c r="C1" s="125"/>
      <c r="D1" s="126"/>
      <c r="E1" s="20"/>
      <c r="N1" s="7"/>
      <c r="O1" s="7"/>
      <c r="P1" s="7"/>
      <c r="Q1" s="7"/>
    </row>
    <row r="2" spans="1:18" s="9" customFormat="1" ht="29.1" customHeight="1" x14ac:dyDescent="0.2">
      <c r="A2" s="361" t="str">
        <f>'2) Paramétrage Outil'!A2:G2</f>
        <v>Grille d'autodiagnostic du Guide des Bonnes Pratiques d'Ingénierie Biomédicale v2011</v>
      </c>
      <c r="B2" s="362"/>
      <c r="C2" s="362"/>
      <c r="D2" s="363"/>
      <c r="E2" s="20"/>
      <c r="N2" s="7"/>
      <c r="O2" s="7"/>
      <c r="P2" s="7"/>
      <c r="Q2" s="7"/>
    </row>
    <row r="3" spans="1:18" s="9" customFormat="1" ht="17.100000000000001" customHeight="1" x14ac:dyDescent="0.2">
      <c r="A3" s="364" t="str">
        <f>'2) Paramétrage Outil'!A3:G3</f>
        <v>Avertissement : toute zone blanche peut être remplie ou modifiée. Les données peuvent ensuite être utilisées dans d'autres onglets</v>
      </c>
      <c r="B3" s="365"/>
      <c r="C3" s="365"/>
      <c r="D3" s="366"/>
      <c r="E3" s="21"/>
      <c r="N3" s="7"/>
      <c r="O3" s="7"/>
      <c r="P3" s="7"/>
      <c r="Q3" s="7"/>
    </row>
    <row r="4" spans="1:18" s="9" customFormat="1" ht="26.1" customHeight="1" x14ac:dyDescent="0.2">
      <c r="A4" s="127" t="str">
        <f>'2) Paramétrage Outil'!B4</f>
        <v xml:space="preserve">Etablissement :  </v>
      </c>
      <c r="B4" s="195" t="str">
        <f>'3) Grille d''évaluation'!C4</f>
        <v>…</v>
      </c>
      <c r="C4" s="196"/>
      <c r="D4" s="137" t="str">
        <f>'2) Paramétrage Outil'!G4</f>
        <v>Signature :</v>
      </c>
      <c r="E4" s="22"/>
      <c r="F4" s="8"/>
      <c r="O4" s="7"/>
      <c r="P4" s="7"/>
      <c r="Q4" s="7"/>
      <c r="R4" s="7"/>
    </row>
    <row r="5" spans="1:18" s="9" customFormat="1" ht="20.100000000000001" customHeight="1" x14ac:dyDescent="0.2">
      <c r="A5" s="128" t="str">
        <f>'2) Paramétrage Outil'!B5</f>
        <v>Date :  </v>
      </c>
      <c r="B5" s="129" t="str">
        <f>'3) Grille d''évaluation'!C5</f>
        <v>…</v>
      </c>
      <c r="C5" s="129"/>
      <c r="D5" s="138"/>
      <c r="E5" s="22"/>
      <c r="F5" s="8"/>
      <c r="O5" s="7"/>
      <c r="P5" s="7"/>
      <c r="Q5" s="7"/>
      <c r="R5" s="7"/>
    </row>
    <row r="6" spans="1:18" s="9" customFormat="1" ht="34.5" customHeight="1" x14ac:dyDescent="0.2">
      <c r="A6" s="131" t="str">
        <f>'2) Paramétrage Outil'!B6</f>
        <v>Nom et Fonction du signataire :</v>
      </c>
      <c r="B6" s="132" t="str">
        <f>'3) Grille d''évaluation'!C6</f>
        <v>…</v>
      </c>
      <c r="C6" s="132"/>
      <c r="D6" s="139"/>
      <c r="E6" s="23"/>
      <c r="F6" s="12"/>
      <c r="G6" s="13"/>
      <c r="H6" s="13"/>
      <c r="O6" s="7"/>
      <c r="P6" s="7"/>
      <c r="Q6" s="7"/>
      <c r="R6" s="7"/>
    </row>
    <row r="7" spans="1:18" ht="27" customHeight="1" x14ac:dyDescent="0.2">
      <c r="A7" s="367" t="str">
        <f>'4) Résultats'!A42</f>
        <v>Bonne Pratique d'Organisation (BPO)</v>
      </c>
      <c r="B7" s="368"/>
      <c r="C7" s="236" t="s">
        <v>52</v>
      </c>
      <c r="D7" s="238">
        <f>'4) Résultats'!E42</f>
        <v>0</v>
      </c>
    </row>
    <row r="8" spans="1:18" ht="30" customHeight="1" x14ac:dyDescent="0.2">
      <c r="A8" s="197" t="s">
        <v>31</v>
      </c>
      <c r="B8" s="369" t="s">
        <v>633</v>
      </c>
      <c r="C8" s="370"/>
      <c r="D8" s="370"/>
    </row>
    <row r="9" spans="1:18" ht="30" customHeight="1" x14ac:dyDescent="0.2">
      <c r="A9" s="198" t="str">
        <f>'2) Paramétrage Outil'!A8</f>
        <v>1 : Prénom NOM, Fonction</v>
      </c>
      <c r="B9" s="200"/>
      <c r="C9" s="200"/>
      <c r="D9" s="200"/>
    </row>
    <row r="10" spans="1:18" ht="30" customHeight="1" x14ac:dyDescent="0.2">
      <c r="A10" s="198" t="str">
        <f>'2) Paramétrage Outil'!A9</f>
        <v>2 : Prénom NOM, Fonction</v>
      </c>
      <c r="B10" s="200"/>
      <c r="C10" s="200"/>
      <c r="D10" s="200"/>
    </row>
    <row r="11" spans="1:18" ht="30" customHeight="1" x14ac:dyDescent="0.2">
      <c r="A11" s="198" t="str">
        <f>'2) Paramétrage Outil'!A10</f>
        <v>3 : Prénom NOM, Fonction</v>
      </c>
      <c r="B11" s="200"/>
      <c r="C11" s="200"/>
      <c r="D11" s="200"/>
    </row>
    <row r="12" spans="1:18" ht="30" customHeight="1" x14ac:dyDescent="0.2">
      <c r="A12" s="198" t="str">
        <f>'2) Paramétrage Outil'!A11</f>
        <v>4 : Prénom NOM, Fonction</v>
      </c>
      <c r="B12" s="200"/>
      <c r="C12" s="200"/>
      <c r="D12" s="200"/>
    </row>
    <row r="13" spans="1:18" ht="30" customHeight="1" x14ac:dyDescent="0.2">
      <c r="A13" s="198" t="str">
        <f>'2) Paramétrage Outil'!A12</f>
        <v>5 : ...</v>
      </c>
      <c r="B13" s="200"/>
      <c r="C13" s="200"/>
      <c r="D13" s="200"/>
    </row>
    <row r="14" spans="1:18" ht="30" customHeight="1" x14ac:dyDescent="0.2">
      <c r="A14" s="198" t="str">
        <f>'2) Paramétrage Outil'!A13</f>
        <v>6 : ...</v>
      </c>
      <c r="B14" s="200"/>
      <c r="C14" s="200"/>
      <c r="D14" s="200"/>
    </row>
    <row r="15" spans="1:18" ht="30" customHeight="1" x14ac:dyDescent="0.2">
      <c r="A15" s="198" t="str">
        <f>'2) Paramétrage Outil'!A14</f>
        <v>7 : ...</v>
      </c>
      <c r="B15" s="200"/>
      <c r="C15" s="200"/>
      <c r="D15" s="200"/>
    </row>
    <row r="16" spans="1:18" ht="30" customHeight="1" x14ac:dyDescent="0.2">
      <c r="A16" s="199" t="str">
        <f>'2) Paramétrage Outil'!A15</f>
        <v>8 : ...</v>
      </c>
      <c r="B16" s="200"/>
      <c r="C16" s="200"/>
      <c r="D16" s="200"/>
    </row>
    <row r="17" spans="1:4" ht="15" customHeight="1" x14ac:dyDescent="0.2">
      <c r="A17" s="140" t="s">
        <v>23</v>
      </c>
      <c r="B17" s="200"/>
      <c r="C17" s="200"/>
      <c r="D17" s="200"/>
    </row>
    <row r="18" spans="1:4" ht="15" customHeight="1" x14ac:dyDescent="0.2">
      <c r="A18" s="141"/>
      <c r="B18" s="200"/>
      <c r="C18" s="200"/>
      <c r="D18" s="200"/>
    </row>
    <row r="19" spans="1:4" ht="15" customHeight="1" x14ac:dyDescent="0.2">
      <c r="A19" s="141"/>
      <c r="B19" s="200"/>
      <c r="C19" s="200"/>
      <c r="D19" s="200"/>
    </row>
    <row r="20" spans="1:4" ht="15" customHeight="1" x14ac:dyDescent="0.2">
      <c r="A20" s="141"/>
      <c r="B20" s="200"/>
      <c r="C20" s="200"/>
      <c r="D20" s="200"/>
    </row>
    <row r="21" spans="1:4" ht="15" customHeight="1" x14ac:dyDescent="0.2">
      <c r="A21" s="141"/>
      <c r="B21" s="200"/>
      <c r="C21" s="200"/>
      <c r="D21" s="200"/>
    </row>
    <row r="22" spans="1:4" ht="15" customHeight="1" x14ac:dyDescent="0.2">
      <c r="A22" s="141"/>
      <c r="B22" s="200"/>
      <c r="C22" s="200"/>
      <c r="D22" s="200"/>
    </row>
    <row r="23" spans="1:4" ht="15" customHeight="1" x14ac:dyDescent="0.2">
      <c r="A23" s="141"/>
      <c r="B23" s="200"/>
      <c r="C23" s="200"/>
      <c r="D23" s="200"/>
    </row>
    <row r="24" spans="1:4" ht="15" customHeight="1" x14ac:dyDescent="0.2">
      <c r="A24" s="141"/>
      <c r="B24" s="200"/>
      <c r="C24" s="200"/>
      <c r="D24" s="200"/>
    </row>
    <row r="25" spans="1:4" ht="15" customHeight="1" x14ac:dyDescent="0.2">
      <c r="A25" s="141"/>
      <c r="B25" s="200"/>
      <c r="C25" s="200"/>
      <c r="D25" s="200"/>
    </row>
    <row r="26" spans="1:4" ht="15" customHeight="1" x14ac:dyDescent="0.2">
      <c r="A26" s="141"/>
      <c r="B26" s="200"/>
      <c r="C26" s="200"/>
      <c r="D26" s="200"/>
    </row>
    <row r="27" spans="1:4" ht="15" customHeight="1" x14ac:dyDescent="0.2">
      <c r="A27" s="141"/>
      <c r="B27" s="200"/>
      <c r="C27" s="200"/>
      <c r="D27" s="200"/>
    </row>
    <row r="28" spans="1:4" ht="15" customHeight="1" x14ac:dyDescent="0.2">
      <c r="A28" s="141"/>
      <c r="B28" s="200"/>
      <c r="C28" s="200"/>
      <c r="D28" s="200"/>
    </row>
    <row r="29" spans="1:4" ht="15" customHeight="1" x14ac:dyDescent="0.2">
      <c r="A29" s="141"/>
      <c r="B29" s="200"/>
      <c r="C29" s="200"/>
      <c r="D29" s="200"/>
    </row>
    <row r="30" spans="1:4" ht="15" customHeight="1" x14ac:dyDescent="0.2">
      <c r="A30" s="141"/>
      <c r="B30" s="200"/>
      <c r="C30" s="200"/>
      <c r="D30" s="200"/>
    </row>
    <row r="31" spans="1:4" ht="15" customHeight="1" x14ac:dyDescent="0.2">
      <c r="A31" s="141"/>
      <c r="B31" s="200"/>
      <c r="C31" s="200"/>
      <c r="D31" s="200"/>
    </row>
    <row r="32" spans="1:4" ht="15" customHeight="1" x14ac:dyDescent="0.2">
      <c r="A32" s="141"/>
      <c r="B32" s="200"/>
      <c r="C32" s="200"/>
      <c r="D32" s="200"/>
    </row>
    <row r="33" spans="1:7" ht="15" customHeight="1" x14ac:dyDescent="0.2">
      <c r="A33" s="141"/>
      <c r="B33" s="200"/>
      <c r="C33" s="200"/>
      <c r="D33" s="200"/>
    </row>
    <row r="34" spans="1:7" ht="15" customHeight="1" x14ac:dyDescent="0.2">
      <c r="A34" s="142"/>
      <c r="B34" s="200"/>
      <c r="C34" s="200"/>
      <c r="D34" s="200"/>
    </row>
    <row r="35" spans="1:7" x14ac:dyDescent="0.2">
      <c r="B35" s="60"/>
      <c r="C35" s="60"/>
      <c r="D35" s="60"/>
    </row>
    <row r="36" spans="1:7" x14ac:dyDescent="0.2">
      <c r="B36" s="60"/>
      <c r="C36" s="60"/>
      <c r="D36" s="60"/>
    </row>
    <row r="37" spans="1:7" x14ac:dyDescent="0.2">
      <c r="B37" s="60"/>
      <c r="C37" s="60"/>
      <c r="D37" s="60"/>
    </row>
    <row r="38" spans="1:7" x14ac:dyDescent="0.2">
      <c r="B38" s="60"/>
      <c r="C38" s="60"/>
      <c r="D38" s="60"/>
      <c r="F38" s="3"/>
      <c r="G38" s="4"/>
    </row>
  </sheetData>
  <mergeCells count="4">
    <mergeCell ref="A2:D2"/>
    <mergeCell ref="A3:D3"/>
    <mergeCell ref="A7:B7"/>
    <mergeCell ref="B8:D8"/>
  </mergeCells>
  <printOptions horizontalCentered="1"/>
  <pageMargins left="0.39000000000000007" right="0.2" top="0.59" bottom="0.59" header="0.31" footer="0.31"/>
  <pageSetup paperSize="9" scale="70" pageOrder="overThenDown" orientation="landscape" r:id="rId1"/>
  <headerFooter alignWithMargins="0">
    <oddHeader>&amp;L© 2011 -CERAM C, DA COSTA D, LAMURE C, ROUHBAN A, FARGES G,
&amp;RAutodiagnostic - GBPIB - v2011</oddHeader>
    <oddFooter>&amp;L&amp;9&amp;F&amp;R&amp;P/&amp;N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zoomScale="55" zoomScaleNormal="55" workbookViewId="0">
      <selection activeCell="A18" sqref="A18"/>
    </sheetView>
  </sheetViews>
  <sheetFormatPr baseColWidth="10" defaultColWidth="11.42578125" defaultRowHeight="12.75" x14ac:dyDescent="0.2"/>
  <cols>
    <col min="1" max="1" width="48.140625" customWidth="1"/>
    <col min="2" max="2" width="69" customWidth="1"/>
    <col min="3" max="3" width="20.42578125" customWidth="1"/>
    <col min="4" max="4" width="33.140625" customWidth="1"/>
    <col min="5" max="7" width="11.42578125" customWidth="1"/>
    <col min="8" max="8" width="13.140625" bestFit="1" customWidth="1"/>
    <col min="9" max="10" width="11.42578125" customWidth="1"/>
    <col min="11" max="11" width="19.85546875" customWidth="1"/>
  </cols>
  <sheetData>
    <row r="1" spans="1:18" s="9" customFormat="1" ht="21" customHeight="1" x14ac:dyDescent="0.2">
      <c r="A1" s="124" t="str">
        <f>'2) Paramétrage Outil'!C1</f>
        <v>Autodiagnostic :</v>
      </c>
      <c r="B1" s="125" t="s">
        <v>49</v>
      </c>
      <c r="C1" s="125"/>
      <c r="D1" s="126"/>
      <c r="E1" s="20"/>
      <c r="N1" s="7"/>
      <c r="O1" s="7"/>
      <c r="P1" s="7"/>
      <c r="Q1" s="7"/>
    </row>
    <row r="2" spans="1:18" s="9" customFormat="1" ht="29.1" customHeight="1" x14ac:dyDescent="0.2">
      <c r="A2" s="361" t="str">
        <f>'2) Paramétrage Outil'!A2:G2</f>
        <v>Grille d'autodiagnostic du Guide des Bonnes Pratiques d'Ingénierie Biomédicale v2011</v>
      </c>
      <c r="B2" s="362"/>
      <c r="C2" s="362"/>
      <c r="D2" s="363"/>
      <c r="E2" s="20"/>
      <c r="N2" s="7"/>
      <c r="O2" s="7"/>
      <c r="P2" s="7"/>
      <c r="Q2" s="7"/>
    </row>
    <row r="3" spans="1:18" s="9" customFormat="1" ht="17.100000000000001" customHeight="1" x14ac:dyDescent="0.2">
      <c r="A3" s="364" t="str">
        <f>'2) Paramétrage Outil'!A3:G3</f>
        <v>Avertissement : toute zone blanche peut être remplie ou modifiée. Les données peuvent ensuite être utilisées dans d'autres onglets</v>
      </c>
      <c r="B3" s="365"/>
      <c r="C3" s="365"/>
      <c r="D3" s="366"/>
      <c r="E3" s="21"/>
      <c r="N3" s="7"/>
      <c r="O3" s="7"/>
      <c r="P3" s="7"/>
      <c r="Q3" s="7"/>
    </row>
    <row r="4" spans="1:18" s="9" customFormat="1" ht="26.1" customHeight="1" x14ac:dyDescent="0.2">
      <c r="A4" s="127" t="str">
        <f>'2) Paramétrage Outil'!B4</f>
        <v xml:space="preserve">Etablissement :  </v>
      </c>
      <c r="B4" s="195" t="str">
        <f>'3) Grille d''évaluation'!C4</f>
        <v>…</v>
      </c>
      <c r="C4" s="196"/>
      <c r="D4" s="136" t="str">
        <f>'2) Paramétrage Outil'!G4</f>
        <v>Signature :</v>
      </c>
      <c r="E4" s="22"/>
      <c r="F4" s="8"/>
      <c r="O4" s="7"/>
      <c r="P4" s="7"/>
      <c r="Q4" s="7"/>
      <c r="R4" s="7"/>
    </row>
    <row r="5" spans="1:18" s="9" customFormat="1" ht="20.100000000000001" customHeight="1" x14ac:dyDescent="0.2">
      <c r="A5" s="128" t="str">
        <f>'2) Paramétrage Outil'!B5</f>
        <v>Date :  </v>
      </c>
      <c r="B5" s="129" t="str">
        <f>'3) Grille d''évaluation'!C5</f>
        <v>…</v>
      </c>
      <c r="C5" s="129"/>
      <c r="D5" s="138"/>
      <c r="E5" s="22"/>
      <c r="F5" s="8"/>
      <c r="O5" s="7"/>
      <c r="P5" s="7"/>
      <c r="Q5" s="7"/>
      <c r="R5" s="7"/>
    </row>
    <row r="6" spans="1:18" s="9" customFormat="1" ht="34.5" customHeight="1" x14ac:dyDescent="0.2">
      <c r="A6" s="131" t="str">
        <f>'2) Paramétrage Outil'!B6</f>
        <v>Nom et Fonction du signataire :</v>
      </c>
      <c r="B6" s="132" t="str">
        <f>'3) Grille d''évaluation'!C6</f>
        <v>…</v>
      </c>
      <c r="C6" s="132"/>
      <c r="D6" s="139"/>
      <c r="E6" s="23"/>
      <c r="F6" s="12"/>
      <c r="G6" s="13"/>
      <c r="H6" s="13"/>
      <c r="O6" s="7"/>
      <c r="P6" s="7"/>
      <c r="Q6" s="7"/>
      <c r="R6" s="7"/>
    </row>
    <row r="7" spans="1:18" ht="27" customHeight="1" x14ac:dyDescent="0.2">
      <c r="A7" s="367" t="str">
        <f>'4) Résultats'!A60</f>
        <v>Bonne Pratique de Réalisation (BPR)</v>
      </c>
      <c r="B7" s="368"/>
      <c r="C7" s="236" t="s">
        <v>52</v>
      </c>
      <c r="D7" s="238">
        <f>'4) Résultats'!E60</f>
        <v>0</v>
      </c>
    </row>
    <row r="8" spans="1:18" ht="30" customHeight="1" x14ac:dyDescent="0.2">
      <c r="A8" s="197" t="s">
        <v>31</v>
      </c>
      <c r="B8" s="369" t="s">
        <v>633</v>
      </c>
      <c r="C8" s="370"/>
      <c r="D8" s="370"/>
    </row>
    <row r="9" spans="1:18" ht="30" customHeight="1" x14ac:dyDescent="0.2">
      <c r="A9" s="198" t="str">
        <f>'2) Paramétrage Outil'!A8</f>
        <v>1 : Prénom NOM, Fonction</v>
      </c>
      <c r="B9" s="200"/>
      <c r="C9" s="200"/>
      <c r="D9" s="200"/>
    </row>
    <row r="10" spans="1:18" ht="30" customHeight="1" x14ac:dyDescent="0.2">
      <c r="A10" s="198" t="str">
        <f>'2) Paramétrage Outil'!A9</f>
        <v>2 : Prénom NOM, Fonction</v>
      </c>
      <c r="B10" s="200"/>
      <c r="C10" s="200"/>
      <c r="D10" s="200"/>
    </row>
    <row r="11" spans="1:18" ht="30" customHeight="1" x14ac:dyDescent="0.2">
      <c r="A11" s="198" t="str">
        <f>'2) Paramétrage Outil'!A10</f>
        <v>3 : Prénom NOM, Fonction</v>
      </c>
      <c r="B11" s="200"/>
      <c r="C11" s="200"/>
      <c r="D11" s="200"/>
    </row>
    <row r="12" spans="1:18" ht="30" customHeight="1" x14ac:dyDescent="0.2">
      <c r="A12" s="198" t="str">
        <f>'2) Paramétrage Outil'!A11</f>
        <v>4 : Prénom NOM, Fonction</v>
      </c>
      <c r="B12" s="200"/>
      <c r="C12" s="200"/>
      <c r="D12" s="200"/>
    </row>
    <row r="13" spans="1:18" ht="30" customHeight="1" x14ac:dyDescent="0.2">
      <c r="A13" s="198" t="str">
        <f>'2) Paramétrage Outil'!A12</f>
        <v>5 : ...</v>
      </c>
      <c r="B13" s="200"/>
      <c r="C13" s="200"/>
      <c r="D13" s="200"/>
    </row>
    <row r="14" spans="1:18" ht="30" customHeight="1" x14ac:dyDescent="0.2">
      <c r="A14" s="198" t="str">
        <f>'2) Paramétrage Outil'!A13</f>
        <v>6 : ...</v>
      </c>
      <c r="B14" s="200"/>
      <c r="C14" s="200"/>
      <c r="D14" s="200"/>
    </row>
    <row r="15" spans="1:18" ht="30" customHeight="1" x14ac:dyDescent="0.2">
      <c r="A15" s="198" t="str">
        <f>'2) Paramétrage Outil'!A14</f>
        <v>7 : ...</v>
      </c>
      <c r="B15" s="200"/>
      <c r="C15" s="200"/>
      <c r="D15" s="200"/>
    </row>
    <row r="16" spans="1:18" ht="30" customHeight="1" x14ac:dyDescent="0.2">
      <c r="A16" s="199" t="str">
        <f>'2) Paramétrage Outil'!A15</f>
        <v>8 : ...</v>
      </c>
      <c r="B16" s="200"/>
      <c r="C16" s="200"/>
      <c r="D16" s="200"/>
    </row>
    <row r="17" spans="1:4" ht="15" customHeight="1" x14ac:dyDescent="0.2">
      <c r="A17" s="140" t="s">
        <v>23</v>
      </c>
      <c r="B17" s="200"/>
      <c r="C17" s="200"/>
      <c r="D17" s="200"/>
    </row>
    <row r="18" spans="1:4" ht="15" customHeight="1" x14ac:dyDescent="0.2">
      <c r="A18" s="141"/>
      <c r="B18" s="200"/>
      <c r="C18" s="200"/>
      <c r="D18" s="200"/>
    </row>
    <row r="19" spans="1:4" ht="15" customHeight="1" x14ac:dyDescent="0.2">
      <c r="A19" s="141"/>
      <c r="B19" s="200"/>
      <c r="C19" s="200"/>
      <c r="D19" s="200"/>
    </row>
    <row r="20" spans="1:4" ht="15" customHeight="1" x14ac:dyDescent="0.2">
      <c r="A20" s="141"/>
      <c r="B20" s="200"/>
      <c r="C20" s="200"/>
      <c r="D20" s="200"/>
    </row>
    <row r="21" spans="1:4" ht="15" customHeight="1" x14ac:dyDescent="0.2">
      <c r="A21" s="141"/>
      <c r="B21" s="200"/>
      <c r="C21" s="200"/>
      <c r="D21" s="200"/>
    </row>
    <row r="22" spans="1:4" ht="15" customHeight="1" x14ac:dyDescent="0.2">
      <c r="A22" s="141"/>
      <c r="B22" s="200"/>
      <c r="C22" s="200"/>
      <c r="D22" s="200"/>
    </row>
    <row r="23" spans="1:4" ht="15" customHeight="1" x14ac:dyDescent="0.2">
      <c r="A23" s="141"/>
      <c r="B23" s="200"/>
      <c r="C23" s="200"/>
      <c r="D23" s="200"/>
    </row>
    <row r="24" spans="1:4" ht="15" customHeight="1" x14ac:dyDescent="0.2">
      <c r="A24" s="141"/>
      <c r="B24" s="200"/>
      <c r="C24" s="200"/>
      <c r="D24" s="200"/>
    </row>
    <row r="25" spans="1:4" ht="15" customHeight="1" x14ac:dyDescent="0.2">
      <c r="A25" s="141"/>
      <c r="B25" s="200"/>
      <c r="C25" s="200"/>
      <c r="D25" s="200"/>
    </row>
    <row r="26" spans="1:4" ht="15" customHeight="1" x14ac:dyDescent="0.2">
      <c r="A26" s="141"/>
      <c r="B26" s="200"/>
      <c r="C26" s="200"/>
      <c r="D26" s="200"/>
    </row>
    <row r="27" spans="1:4" ht="15" customHeight="1" x14ac:dyDescent="0.2">
      <c r="A27" s="141"/>
      <c r="B27" s="200"/>
      <c r="C27" s="200"/>
      <c r="D27" s="200"/>
    </row>
    <row r="28" spans="1:4" ht="15" customHeight="1" x14ac:dyDescent="0.2">
      <c r="A28" s="141"/>
      <c r="B28" s="200"/>
      <c r="C28" s="200"/>
      <c r="D28" s="200"/>
    </row>
    <row r="29" spans="1:4" ht="15" customHeight="1" x14ac:dyDescent="0.2">
      <c r="A29" s="141"/>
      <c r="B29" s="200"/>
      <c r="C29" s="200"/>
      <c r="D29" s="200"/>
    </row>
    <row r="30" spans="1:4" ht="15" customHeight="1" x14ac:dyDescent="0.2">
      <c r="A30" s="141"/>
      <c r="B30" s="200"/>
      <c r="C30" s="200"/>
      <c r="D30" s="200"/>
    </row>
    <row r="31" spans="1:4" ht="15" customHeight="1" x14ac:dyDescent="0.2">
      <c r="A31" s="141"/>
      <c r="B31" s="200"/>
      <c r="C31" s="200"/>
      <c r="D31" s="200"/>
    </row>
    <row r="32" spans="1:4" ht="15" customHeight="1" x14ac:dyDescent="0.2">
      <c r="A32" s="141"/>
      <c r="B32" s="200"/>
      <c r="C32" s="200"/>
      <c r="D32" s="200"/>
    </row>
    <row r="33" spans="1:7" ht="15" customHeight="1" x14ac:dyDescent="0.2">
      <c r="A33" s="141"/>
      <c r="B33" s="200"/>
      <c r="C33" s="200"/>
      <c r="D33" s="200"/>
    </row>
    <row r="34" spans="1:7" ht="15" customHeight="1" x14ac:dyDescent="0.2">
      <c r="A34" s="142"/>
      <c r="B34" s="200"/>
      <c r="C34" s="200"/>
      <c r="D34" s="200"/>
    </row>
    <row r="35" spans="1:7" x14ac:dyDescent="0.2">
      <c r="B35" s="60"/>
      <c r="C35" s="60"/>
      <c r="D35" s="60"/>
    </row>
    <row r="36" spans="1:7" x14ac:dyDescent="0.2">
      <c r="B36" s="60"/>
      <c r="C36" s="60"/>
      <c r="D36" s="60"/>
    </row>
    <row r="37" spans="1:7" x14ac:dyDescent="0.2">
      <c r="B37" s="60"/>
      <c r="C37" s="60"/>
      <c r="D37" s="60"/>
    </row>
    <row r="38" spans="1:7" x14ac:dyDescent="0.2">
      <c r="B38" s="60"/>
      <c r="C38" s="60"/>
      <c r="D38" s="60"/>
      <c r="F38" s="3"/>
      <c r="G38" s="4"/>
    </row>
  </sheetData>
  <mergeCells count="4">
    <mergeCell ref="A2:D2"/>
    <mergeCell ref="A3:D3"/>
    <mergeCell ref="A7:B7"/>
    <mergeCell ref="B8:D8"/>
  </mergeCells>
  <printOptions horizontalCentered="1"/>
  <pageMargins left="0.39000000000000007" right="0.2" top="0.59" bottom="0.59" header="0.31" footer="0.31"/>
  <pageSetup paperSize="9" scale="70" pageOrder="overThenDown" orientation="landscape" r:id="rId1"/>
  <headerFooter alignWithMargins="0">
    <oddHeader>&amp;L© 2011 -CERAM C, DA COSTA D, LAMURE C, ROUHBAN A, FARGES G,
&amp;RAutodiagnostic - GBPIB - v2011</oddHeader>
    <oddFooter>&amp;L&amp;9&amp;F&amp;R&amp;P/&amp;N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zoomScale="70" zoomScaleNormal="70" workbookViewId="0">
      <selection activeCell="B8" sqref="B8:C8"/>
    </sheetView>
  </sheetViews>
  <sheetFormatPr baseColWidth="10" defaultColWidth="11.42578125" defaultRowHeight="12.75" x14ac:dyDescent="0.2"/>
  <cols>
    <col min="1" max="1" width="27.7109375" customWidth="1"/>
    <col min="2" max="2" width="65.28515625" customWidth="1"/>
    <col min="3" max="3" width="16.42578125" customWidth="1"/>
  </cols>
  <sheetData>
    <row r="1" spans="1:16" s="9" customFormat="1" ht="18" customHeight="1" x14ac:dyDescent="0.2">
      <c r="A1" s="124" t="str">
        <f>'2) Paramétrage Outil'!C1</f>
        <v>Autodiagnostic :</v>
      </c>
      <c r="B1" s="125" t="s">
        <v>619</v>
      </c>
      <c r="C1" s="126" t="str">
        <f>'1) Contexte'!H1</f>
        <v>gilbert.farges@utc.fr</v>
      </c>
      <c r="L1" s="7"/>
      <c r="M1" s="7"/>
      <c r="N1" s="7"/>
      <c r="O1" s="7"/>
    </row>
    <row r="2" spans="1:16" s="9" customFormat="1" ht="30.75" customHeight="1" x14ac:dyDescent="0.2">
      <c r="A2" s="401" t="str">
        <f>'2) Paramétrage Outil'!A2:G2</f>
        <v>Grille d'autodiagnostic du Guide des Bonnes Pratiques d'Ingénierie Biomédicale v2011</v>
      </c>
      <c r="B2" s="402"/>
      <c r="C2" s="403"/>
      <c r="L2" s="7"/>
      <c r="M2" s="7"/>
      <c r="N2" s="7"/>
      <c r="O2" s="7"/>
    </row>
    <row r="3" spans="1:16" s="9" customFormat="1" ht="14.25" customHeight="1" x14ac:dyDescent="0.2">
      <c r="A3" s="404" t="str">
        <f>'2) Paramétrage Outil'!A3:G3</f>
        <v>Avertissement : toute zone blanche peut être remplie ou modifiée. Les données peuvent ensuite être utilisées dans d'autres onglets</v>
      </c>
      <c r="B3" s="405"/>
      <c r="C3" s="406"/>
      <c r="L3" s="7"/>
      <c r="M3" s="7"/>
      <c r="N3" s="7"/>
      <c r="O3" s="7"/>
    </row>
    <row r="4" spans="1:16" s="9" customFormat="1" ht="20.100000000000001" customHeight="1" x14ac:dyDescent="0.2">
      <c r="A4" s="127" t="str">
        <f>'2) Paramétrage Outil'!B4</f>
        <v xml:space="preserve">Etablissement :  </v>
      </c>
      <c r="B4" s="123" t="str">
        <f>'3) Grille d''évaluation'!C4</f>
        <v>…</v>
      </c>
      <c r="C4" s="42" t="str">
        <f>'2) Paramétrage Outil'!G4</f>
        <v>Signature :</v>
      </c>
      <c r="D4" s="8"/>
      <c r="M4" s="7"/>
      <c r="N4" s="7"/>
      <c r="O4" s="7"/>
      <c r="P4" s="7"/>
    </row>
    <row r="5" spans="1:16" s="9" customFormat="1" ht="20.100000000000001" customHeight="1" x14ac:dyDescent="0.2">
      <c r="A5" s="128" t="str">
        <f>'2) Paramétrage Outil'!B5</f>
        <v>Date :  </v>
      </c>
      <c r="B5" s="134" t="str">
        <f>'3) Grille d''évaluation'!C5</f>
        <v>…</v>
      </c>
      <c r="C5" s="130"/>
      <c r="D5" s="8"/>
      <c r="M5" s="7"/>
      <c r="N5" s="7"/>
      <c r="O5" s="7"/>
      <c r="P5" s="7"/>
    </row>
    <row r="6" spans="1:16" s="9" customFormat="1" ht="20.100000000000001" customHeight="1" x14ac:dyDescent="0.2">
      <c r="A6" s="131" t="str">
        <f>'2) Paramétrage Outil'!B6</f>
        <v>Nom et Fonction du signataire :</v>
      </c>
      <c r="B6" s="135" t="str">
        <f>'3) Grille d''évaluation'!C6</f>
        <v>…</v>
      </c>
      <c r="C6" s="133"/>
      <c r="D6" s="12"/>
      <c r="E6" s="13"/>
      <c r="F6" s="13"/>
      <c r="M6" s="7"/>
      <c r="N6" s="7"/>
      <c r="O6" s="7"/>
      <c r="P6" s="7"/>
    </row>
    <row r="7" spans="1:16" x14ac:dyDescent="0.2">
      <c r="A7" s="111" t="s">
        <v>607</v>
      </c>
      <c r="B7" s="394" t="s">
        <v>620</v>
      </c>
      <c r="C7" s="394"/>
    </row>
    <row r="8" spans="1:16" ht="15" customHeight="1" x14ac:dyDescent="0.2">
      <c r="A8" s="112"/>
      <c r="B8" s="395"/>
      <c r="C8" s="396"/>
    </row>
    <row r="9" spans="1:16" ht="15" customHeight="1" x14ac:dyDescent="0.2">
      <c r="A9" s="113"/>
      <c r="B9" s="397"/>
      <c r="C9" s="398"/>
    </row>
    <row r="10" spans="1:16" s="60" customFormat="1" ht="15" customHeight="1" x14ac:dyDescent="0.2">
      <c r="A10" s="113"/>
      <c r="B10" s="399"/>
      <c r="C10" s="400"/>
    </row>
    <row r="11" spans="1:16" s="60" customFormat="1" ht="15" customHeight="1" x14ac:dyDescent="0.2">
      <c r="A11" s="113"/>
      <c r="B11" s="394" t="s">
        <v>621</v>
      </c>
      <c r="C11" s="394"/>
    </row>
    <row r="12" spans="1:16" ht="15" customHeight="1" x14ac:dyDescent="0.2">
      <c r="A12" s="113"/>
      <c r="B12" s="395"/>
      <c r="C12" s="396"/>
    </row>
    <row r="13" spans="1:16" ht="15" customHeight="1" x14ac:dyDescent="0.2">
      <c r="A13" s="113"/>
      <c r="B13" s="397"/>
      <c r="C13" s="398"/>
    </row>
    <row r="14" spans="1:16" s="60" customFormat="1" ht="15" customHeight="1" x14ac:dyDescent="0.2">
      <c r="A14" s="113"/>
      <c r="B14" s="399"/>
      <c r="C14" s="400"/>
    </row>
    <row r="15" spans="1:16" ht="15" customHeight="1" x14ac:dyDescent="0.2">
      <c r="A15" s="113"/>
      <c r="B15" s="394" t="s">
        <v>622</v>
      </c>
      <c r="C15" s="394"/>
    </row>
    <row r="16" spans="1:16" x14ac:dyDescent="0.2">
      <c r="A16" s="113"/>
      <c r="B16" s="395"/>
      <c r="C16" s="396"/>
    </row>
    <row r="17" spans="1:3" ht="15" customHeight="1" x14ac:dyDescent="0.2">
      <c r="A17" s="113"/>
      <c r="B17" s="397"/>
      <c r="C17" s="398"/>
    </row>
    <row r="18" spans="1:3" s="60" customFormat="1" ht="15" customHeight="1" x14ac:dyDescent="0.2">
      <c r="A18" s="114"/>
      <c r="B18" s="399"/>
      <c r="C18" s="400"/>
    </row>
    <row r="19" spans="1:3" ht="15" customHeight="1" x14ac:dyDescent="0.2">
      <c r="A19" s="115" t="s">
        <v>611</v>
      </c>
      <c r="B19" s="394" t="s">
        <v>623</v>
      </c>
      <c r="C19" s="394"/>
    </row>
    <row r="20" spans="1:3" ht="15" customHeight="1" x14ac:dyDescent="0.2">
      <c r="A20" s="116"/>
      <c r="B20" s="395"/>
      <c r="C20" s="396"/>
    </row>
    <row r="21" spans="1:3" ht="15" customHeight="1" x14ac:dyDescent="0.2">
      <c r="A21" s="117"/>
      <c r="B21" s="397"/>
      <c r="C21" s="398"/>
    </row>
    <row r="22" spans="1:3" ht="15" customHeight="1" x14ac:dyDescent="0.2">
      <c r="A22" s="117"/>
      <c r="B22" s="399"/>
      <c r="C22" s="400"/>
    </row>
    <row r="23" spans="1:3" ht="15" customHeight="1" x14ac:dyDescent="0.2">
      <c r="A23" s="117"/>
      <c r="B23" s="394" t="s">
        <v>624</v>
      </c>
      <c r="C23" s="394"/>
    </row>
    <row r="24" spans="1:3" s="60" customFormat="1" ht="15" customHeight="1" x14ac:dyDescent="0.2">
      <c r="A24" s="117"/>
      <c r="B24" s="371"/>
      <c r="C24" s="373"/>
    </row>
    <row r="25" spans="1:3" s="60" customFormat="1" ht="15" customHeight="1" x14ac:dyDescent="0.2">
      <c r="A25" s="117"/>
      <c r="B25" s="374"/>
      <c r="C25" s="376"/>
    </row>
    <row r="26" spans="1:3" ht="15" customHeight="1" x14ac:dyDescent="0.2">
      <c r="A26" s="117"/>
      <c r="B26" s="377"/>
      <c r="C26" s="379"/>
    </row>
    <row r="27" spans="1:3" ht="15" customHeight="1" x14ac:dyDescent="0.2">
      <c r="A27" s="117"/>
      <c r="B27" s="394" t="s">
        <v>625</v>
      </c>
      <c r="C27" s="394"/>
    </row>
    <row r="28" spans="1:3" s="60" customFormat="1" ht="15" customHeight="1" x14ac:dyDescent="0.2">
      <c r="A28" s="117"/>
      <c r="B28" s="371"/>
      <c r="C28" s="373"/>
    </row>
    <row r="29" spans="1:3" s="60" customFormat="1" ht="15" customHeight="1" x14ac:dyDescent="0.2">
      <c r="A29" s="117"/>
      <c r="B29" s="374"/>
      <c r="C29" s="376"/>
    </row>
    <row r="30" spans="1:3" ht="15" customHeight="1" x14ac:dyDescent="0.2">
      <c r="A30" s="118"/>
      <c r="B30" s="377"/>
      <c r="C30" s="379"/>
    </row>
    <row r="31" spans="1:3" ht="15" customHeight="1" x14ac:dyDescent="0.2">
      <c r="A31" s="111" t="s">
        <v>615</v>
      </c>
      <c r="B31" s="394" t="s">
        <v>616</v>
      </c>
      <c r="C31" s="394"/>
    </row>
    <row r="32" spans="1:3" s="60" customFormat="1" ht="15" customHeight="1" x14ac:dyDescent="0.2">
      <c r="A32" s="112"/>
      <c r="B32" s="371"/>
      <c r="C32" s="373"/>
    </row>
    <row r="33" spans="1:3" s="60" customFormat="1" ht="15" customHeight="1" x14ac:dyDescent="0.2">
      <c r="A33" s="113"/>
      <c r="B33" s="374"/>
      <c r="C33" s="376"/>
    </row>
    <row r="34" spans="1:3" ht="15" customHeight="1" x14ac:dyDescent="0.2">
      <c r="A34" s="113"/>
      <c r="B34" s="377"/>
      <c r="C34" s="379"/>
    </row>
    <row r="35" spans="1:3" ht="15" customHeight="1" x14ac:dyDescent="0.2">
      <c r="A35" s="113"/>
      <c r="B35" s="394" t="s">
        <v>626</v>
      </c>
      <c r="C35" s="394"/>
    </row>
    <row r="36" spans="1:3" s="60" customFormat="1" ht="15" customHeight="1" x14ac:dyDescent="0.2">
      <c r="A36" s="113"/>
      <c r="B36" s="371"/>
      <c r="C36" s="373"/>
    </row>
    <row r="37" spans="1:3" s="60" customFormat="1" ht="15" customHeight="1" x14ac:dyDescent="0.2">
      <c r="A37" s="113"/>
      <c r="B37" s="374"/>
      <c r="C37" s="376"/>
    </row>
    <row r="38" spans="1:3" s="60" customFormat="1" ht="15" customHeight="1" x14ac:dyDescent="0.2">
      <c r="A38" s="113"/>
      <c r="B38" s="377"/>
      <c r="C38" s="379"/>
    </row>
    <row r="39" spans="1:3" ht="15" customHeight="1" x14ac:dyDescent="0.2">
      <c r="A39" s="113"/>
      <c r="B39" s="394" t="s">
        <v>618</v>
      </c>
      <c r="C39" s="394"/>
    </row>
    <row r="40" spans="1:3" s="60" customFormat="1" ht="15" customHeight="1" x14ac:dyDescent="0.2">
      <c r="A40" s="113"/>
      <c r="B40" s="371"/>
      <c r="C40" s="373"/>
    </row>
    <row r="41" spans="1:3" s="60" customFormat="1" ht="15" customHeight="1" x14ac:dyDescent="0.2">
      <c r="A41" s="113"/>
      <c r="B41" s="374"/>
      <c r="C41" s="376"/>
    </row>
    <row r="42" spans="1:3" s="96" customFormat="1" ht="15" customHeight="1" x14ac:dyDescent="0.2">
      <c r="A42" s="113"/>
      <c r="B42" s="374"/>
      <c r="C42" s="376"/>
    </row>
    <row r="43" spans="1:3" s="60" customFormat="1" ht="15" customHeight="1" x14ac:dyDescent="0.2">
      <c r="A43" s="114"/>
      <c r="B43" s="377"/>
      <c r="C43" s="379"/>
    </row>
    <row r="44" spans="1:3" ht="15" customHeight="1" x14ac:dyDescent="0.2">
      <c r="A44" s="391" t="s">
        <v>14</v>
      </c>
      <c r="B44" s="392"/>
      <c r="C44" s="393"/>
    </row>
    <row r="45" spans="1:3" ht="15" customHeight="1" x14ac:dyDescent="0.2">
      <c r="A45" s="371"/>
      <c r="B45" s="372"/>
      <c r="C45" s="373"/>
    </row>
    <row r="46" spans="1:3" ht="15" customHeight="1" x14ac:dyDescent="0.2">
      <c r="A46" s="374"/>
      <c r="B46" s="375"/>
      <c r="C46" s="376"/>
    </row>
    <row r="47" spans="1:3" ht="15" customHeight="1" x14ac:dyDescent="0.2">
      <c r="A47" s="374"/>
      <c r="B47" s="375"/>
      <c r="C47" s="376"/>
    </row>
    <row r="48" spans="1:3" ht="15" customHeight="1" x14ac:dyDescent="0.2">
      <c r="A48" s="377"/>
      <c r="B48" s="378"/>
      <c r="C48" s="379"/>
    </row>
    <row r="49" spans="1:3" ht="15" customHeight="1" x14ac:dyDescent="0.2">
      <c r="A49" s="381" t="s">
        <v>15</v>
      </c>
      <c r="B49" s="381"/>
      <c r="C49" s="381"/>
    </row>
    <row r="50" spans="1:3" ht="15" customHeight="1" x14ac:dyDescent="0.2">
      <c r="A50" s="382"/>
      <c r="B50" s="383"/>
      <c r="C50" s="384"/>
    </row>
    <row r="51" spans="1:3" ht="15" customHeight="1" x14ac:dyDescent="0.2">
      <c r="A51" s="385"/>
      <c r="B51" s="386"/>
      <c r="C51" s="387"/>
    </row>
    <row r="52" spans="1:3" ht="15" customHeight="1" x14ac:dyDescent="0.2">
      <c r="A52" s="385"/>
      <c r="B52" s="386"/>
      <c r="C52" s="387"/>
    </row>
    <row r="53" spans="1:3" ht="15" customHeight="1" x14ac:dyDescent="0.2">
      <c r="A53" s="388"/>
      <c r="B53" s="389"/>
      <c r="C53" s="390"/>
    </row>
    <row r="54" spans="1:3" ht="15" customHeight="1" x14ac:dyDescent="0.2">
      <c r="A54" s="391" t="s">
        <v>16</v>
      </c>
      <c r="B54" s="392"/>
      <c r="C54" s="393"/>
    </row>
    <row r="55" spans="1:3" ht="15" customHeight="1" x14ac:dyDescent="0.2">
      <c r="A55" s="371"/>
      <c r="B55" s="372"/>
      <c r="C55" s="373"/>
    </row>
    <row r="56" spans="1:3" ht="15" customHeight="1" x14ac:dyDescent="0.2">
      <c r="A56" s="374"/>
      <c r="B56" s="375"/>
      <c r="C56" s="376"/>
    </row>
    <row r="57" spans="1:3" ht="15" customHeight="1" x14ac:dyDescent="0.2">
      <c r="A57" s="374"/>
      <c r="B57" s="375"/>
      <c r="C57" s="376"/>
    </row>
    <row r="58" spans="1:3" ht="15" customHeight="1" x14ac:dyDescent="0.2">
      <c r="A58" s="377"/>
      <c r="B58" s="378"/>
      <c r="C58" s="379"/>
    </row>
    <row r="59" spans="1:3" ht="15" customHeight="1" x14ac:dyDescent="0.2">
      <c r="A59" s="381" t="s">
        <v>17</v>
      </c>
      <c r="B59" s="381"/>
      <c r="C59" s="381"/>
    </row>
    <row r="60" spans="1:3" ht="15" customHeight="1" x14ac:dyDescent="0.2">
      <c r="A60" s="371"/>
      <c r="B60" s="372"/>
      <c r="C60" s="373"/>
    </row>
    <row r="61" spans="1:3" ht="15" customHeight="1" x14ac:dyDescent="0.2">
      <c r="A61" s="374"/>
      <c r="B61" s="375"/>
      <c r="C61" s="376"/>
    </row>
    <row r="62" spans="1:3" ht="15" customHeight="1" x14ac:dyDescent="0.2">
      <c r="A62" s="374"/>
      <c r="B62" s="375"/>
      <c r="C62" s="376"/>
    </row>
    <row r="63" spans="1:3" x14ac:dyDescent="0.2">
      <c r="A63" s="377"/>
      <c r="B63" s="378"/>
      <c r="C63" s="379"/>
    </row>
    <row r="64" spans="1:3" x14ac:dyDescent="0.2">
      <c r="A64" s="380" t="str">
        <f>'2) Paramétrage Outil'!A39:G39</f>
        <v>CONFIDENTIALITE assurée pour un benchmarking national : renvoyez votre fichier à gilbert.farges@utc.fr</v>
      </c>
      <c r="B64" s="380"/>
      <c r="C64" s="380"/>
    </row>
  </sheetData>
  <mergeCells count="60">
    <mergeCell ref="B7:C7"/>
    <mergeCell ref="A2:C2"/>
    <mergeCell ref="A3:C3"/>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s>
  <phoneticPr fontId="0" type="noConversion"/>
  <printOptions horizontalCentered="1"/>
  <pageMargins left="0.39000000000000007" right="0.39000000000000007" top="0.59" bottom="0.59" header="0.2" footer="0.2"/>
  <pageSetup paperSize="9" scale="80" orientation="portrait" r:id="rId1"/>
  <headerFooter alignWithMargins="0">
    <oddHeader>&amp;L© 2011 -CERAM C, DA COSTA D, LAMURE C, ROUHBAN A, FARGES G,
&amp;RAutodiagnostic - GBPIB - v2011</oddHeader>
    <oddFooter>&amp;L&amp;F&amp;R&amp;P/&amp;N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14</vt:i4>
      </vt:variant>
    </vt:vector>
  </HeadingPairs>
  <TitlesOfParts>
    <vt:vector size="23" baseType="lpstr">
      <vt:lpstr>1) Contexte</vt:lpstr>
      <vt:lpstr>2) Paramétrage Outil</vt:lpstr>
      <vt:lpstr>3) Grille d'évaluation</vt:lpstr>
      <vt:lpstr>4) Résultats</vt:lpstr>
      <vt:lpstr>5) Cartographie 9 BP</vt:lpstr>
      <vt:lpstr>6) Cartographie BPM</vt:lpstr>
      <vt:lpstr>7) Cartographie BPO</vt:lpstr>
      <vt:lpstr>8) Cartographie BPR</vt:lpstr>
      <vt:lpstr>9) Retour d'expérience</vt:lpstr>
      <vt:lpstr>'3) Grille d''évaluation'!Impression_des_titres</vt:lpstr>
      <vt:lpstr>'5) Cartographie 9 BP'!Impression_des_titres</vt:lpstr>
      <vt:lpstr>'6) Cartographie BPM'!Impression_des_titres</vt:lpstr>
      <vt:lpstr>'7) Cartographie BPO'!Impression_des_titres</vt:lpstr>
      <vt:lpstr>'8) Cartographie BPR'!Impression_des_titres</vt:lpstr>
      <vt:lpstr>'1) Contexte'!Zone_d_impression</vt:lpstr>
      <vt:lpstr>'2) Paramétrage Outil'!Zone_d_impression</vt:lpstr>
      <vt:lpstr>'3) Grille d''évaluation'!Zone_d_impression</vt:lpstr>
      <vt:lpstr>'4) Résultats'!Zone_d_impression</vt:lpstr>
      <vt:lpstr>'5) Cartographie 9 BP'!Zone_d_impression</vt:lpstr>
      <vt:lpstr>'6) Cartographie BPM'!Zone_d_impression</vt:lpstr>
      <vt:lpstr>'7) Cartographie BPO'!Zone_d_impression</vt:lpstr>
      <vt:lpstr>'8) Cartographie BPR'!Zone_d_impression</vt:lpstr>
      <vt:lpstr>'9) Retour d''expérience'!Zone_d_impression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TAMAMES</dc:creator>
  <cp:lastModifiedBy>David</cp:lastModifiedBy>
  <cp:lastPrinted>2011-04-12T11:52:22Z</cp:lastPrinted>
  <dcterms:created xsi:type="dcterms:W3CDTF">2004-01-18T21:06:38Z</dcterms:created>
  <dcterms:modified xsi:type="dcterms:W3CDTF">2011-04-12T11:56:04Z</dcterms:modified>
</cp:coreProperties>
</file>