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trlProps/ctrlProp29.xml" ContentType="application/vnd.ms-excel.controlproperti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omments6.xml" ContentType="application/vnd.openxmlformats-officedocument.spreadsheetml.comments+xml"/>
  <Override PartName="/xl/ctrlProps/ctrlProp18.xml" ContentType="application/vnd.ms-excel.controlproperties+xml"/>
  <Override PartName="/xl/ctrlProps/ctrlProp27.xml" ContentType="application/vnd.ms-excel.controlproperties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trlProps/ctrlProp25.xml" ContentType="application/vnd.ms-excel.controlproperties+xml"/>
  <Override PartName="/xl/ctrlProps/ctrlProp16.xml" ContentType="application/vnd.ms-excel.controlproperties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drawings/drawing13.xml" ContentType="application/vnd.openxmlformats-officedocument.drawing+xml"/>
  <Override PartName="/xl/ctrlProps/ctrlProp23.xml" ContentType="application/vnd.ms-excel.controlproperties+xml"/>
  <Override PartName="/xl/ctrlProps/ctrlProp14.xml" ContentType="application/vnd.ms-excel.controlproperties+xml"/>
  <Override PartName="/xl/ctrlProps/ctrlProp8.xml" ContentType="application/vnd.ms-excel.control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ctrlProps/ctrlProp30.xml" ContentType="application/vnd.ms-excel.controlproperties+xml"/>
  <Override PartName="/xl/ctrlProps/ctrlProp21.xml" ContentType="application/vnd.ms-excel.controlproperties+xml"/>
  <Override PartName="/xl/ctrlProps/ctrlProp12.xml" ContentType="application/vnd.ms-excel.controlproperties+xml"/>
  <Override PartName="/xl/ctrlProps/ctrlProp6.xml" ContentType="application/vnd.ms-excel.controlproperties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drawings/drawing7.xml" ContentType="application/vnd.openxmlformats-officedocument.drawing+xml"/>
  <Override PartName="/xl/ctrlProps/ctrlProp28.xml" ContentType="application/vnd.ms-excel.controlproperties+xml"/>
  <Override PartName="/xl/ctrlProps/ctrlProp19.xml" ContentType="application/vnd.ms-excel.controlproperties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5.xml" ContentType="application/vnd.openxmlformats-officedocument.drawing+xml"/>
  <Override PartName="/xl/comments7.xml" ContentType="application/vnd.openxmlformats-officedocument.spreadsheetml.comments+xml"/>
  <Override PartName="/xl/ctrlProps/ctrlProp17.xml" ContentType="application/vnd.ms-excel.controlproperties+xml"/>
  <Override PartName="/xl/ctrlProps/ctrlProp26.xml" ContentType="application/vnd.ms-excel.controlproperti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trlProps/ctrlProp15.xml" ContentType="application/vnd.ms-excel.controlproperties+xml"/>
  <Override PartName="/xl/ctrlProps/ctrlProp9.xml" ContentType="application/vnd.ms-excel.controlproperties+xml"/>
  <Override PartName="/xl/ctrlProps/ctrlProp24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trlProps/ctrlProp22.xml" ContentType="application/vnd.ms-excel.controlproperties+xml"/>
  <Override PartName="/xl/ctrlProps/ctrlProp13.xml" ContentType="application/vnd.ms-excel.controlproperties+xml"/>
  <Override PartName="/xl/ctrlProps/ctrlProp7.xml" ContentType="application/vnd.ms-excel.controlproperties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ctrlProps/ctrlProp5.xml" ContentType="application/vnd.ms-excel.controlproperties+xml"/>
  <Override PartName="/xl/ctrlProps/ctrlProp20.xml" ContentType="application/vnd.ms-excel.controlproperties+xml"/>
  <Override PartName="/xl/ctrlProps/ctrlProp11.xml" ContentType="application/vnd.ms-excel.contro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75" yWindow="45" windowWidth="16605" windowHeight="8190" tabRatio="621"/>
  </bookViews>
  <sheets>
    <sheet name="Contexte" sheetId="6" r:id="rId1"/>
    <sheet name="Cartographie Processus" sheetId="4" r:id="rId2"/>
    <sheet name="Cartographie détaillée" sheetId="7" r:id="rId3"/>
    <sheet name="Résultats" sheetId="3" r:id="rId4"/>
    <sheet name="Evaluateur 1" sheetId="1" r:id="rId5"/>
    <sheet name="Evaluateur 2" sheetId="8" r:id="rId6"/>
    <sheet name="Evaluateur 3" sheetId="9" r:id="rId7"/>
    <sheet name="Evaluateur 4" sheetId="10" r:id="rId8"/>
    <sheet name="Evaluateur 5" sheetId="11" r:id="rId9"/>
    <sheet name="Evaluateur 6" sheetId="12" r:id="rId10"/>
    <sheet name="Evaluateur 7" sheetId="13" r:id="rId11"/>
    <sheet name="Evaluateur 8" sheetId="14" r:id="rId12"/>
    <sheet name="Retour d'expérience" sheetId="5" r:id="rId13"/>
    <sheet name="Feuil1" sheetId="15" r:id="rId14"/>
  </sheets>
  <externalReferences>
    <externalReference r:id="rId15"/>
  </externalReferences>
  <definedNames>
    <definedName name="_xlnm.Criteria">[1]Données!$A$2:$A$6</definedName>
    <definedName name="_xlnm.Print_Titles" localSheetId="2">'Cartographie détaillée'!$1:$6</definedName>
    <definedName name="_xlnm.Print_Titles" localSheetId="1">'Cartographie Processus'!$1:$6</definedName>
    <definedName name="_xlnm.Print_Area" localSheetId="2">'Cartographie détaillée'!$A$1:$D$34</definedName>
    <definedName name="_xlnm.Print_Area" localSheetId="1">'Cartographie Processus'!$A$1:$D$34</definedName>
    <definedName name="_xlnm.Print_Area" localSheetId="4">'Evaluateur 1'!$A$1:$E$44</definedName>
    <definedName name="_xlnm.Print_Area" localSheetId="5">'Evaluateur 2'!$A$1:$E$44</definedName>
    <definedName name="_xlnm.Print_Area" localSheetId="6">'Evaluateur 3'!$A$1:$E$44</definedName>
    <definedName name="_xlnm.Print_Area" localSheetId="7">'Evaluateur 4'!$A$1:$E$44</definedName>
    <definedName name="_xlnm.Print_Area" localSheetId="8">'Evaluateur 5'!$A$1:$E$44</definedName>
    <definedName name="_xlnm.Print_Area" localSheetId="9">'Evaluateur 6'!$A$1:$E$44</definedName>
    <definedName name="_xlnm.Print_Area" localSheetId="10">'Evaluateur 7'!$A$1:$E$44</definedName>
    <definedName name="_xlnm.Print_Area" localSheetId="11">'Evaluateur 8'!$A$1:$E$44</definedName>
    <definedName name="_xlnm.Print_Area" localSheetId="3">Résultats!$A$1:$E$48</definedName>
    <definedName name="_xlnm.Print_Area" localSheetId="12">'Retour d''expérience'!$A$1:$C$53</definedName>
  </definedNames>
  <calcPr calcId="125725" concurrentCalc="0"/>
</workbook>
</file>

<file path=xl/calcChain.xml><?xml version="1.0" encoding="utf-8"?>
<calcChain xmlns="http://schemas.openxmlformats.org/spreadsheetml/2006/main">
  <c r="Q9" i="8"/>
  <c r="A29" i="6"/>
  <c r="A36"/>
  <c r="P6" i="3"/>
  <c r="P44"/>
  <c r="A35" i="6"/>
  <c r="O6" i="3"/>
  <c r="O44"/>
  <c r="A34" i="6"/>
  <c r="N6" i="3"/>
  <c r="N44"/>
  <c r="A33" i="6"/>
  <c r="M6" i="3"/>
  <c r="M44"/>
  <c r="A32" i="6"/>
  <c r="L6" i="3"/>
  <c r="L44"/>
  <c r="I6"/>
  <c r="I44"/>
  <c r="A30" i="6"/>
  <c r="J6" i="3"/>
  <c r="J44"/>
  <c r="A31" i="6"/>
  <c r="K6" i="3"/>
  <c r="K44"/>
  <c r="R44"/>
  <c r="P43"/>
  <c r="O43"/>
  <c r="N43"/>
  <c r="M43"/>
  <c r="L43"/>
  <c r="I43"/>
  <c r="J43"/>
  <c r="K43"/>
  <c r="R43"/>
  <c r="P42"/>
  <c r="O42"/>
  <c r="N42"/>
  <c r="M42"/>
  <c r="L42"/>
  <c r="I42"/>
  <c r="J42"/>
  <c r="K42"/>
  <c r="R42"/>
  <c r="P41"/>
  <c r="O41"/>
  <c r="N41"/>
  <c r="M41"/>
  <c r="L41"/>
  <c r="I41"/>
  <c r="J41"/>
  <c r="K41"/>
  <c r="R41"/>
  <c r="P40"/>
  <c r="O40"/>
  <c r="N40"/>
  <c r="M40"/>
  <c r="L40"/>
  <c r="I40"/>
  <c r="J40"/>
  <c r="K40"/>
  <c r="R40"/>
  <c r="P39"/>
  <c r="O39"/>
  <c r="N39"/>
  <c r="M39"/>
  <c r="L39"/>
  <c r="I39"/>
  <c r="J39"/>
  <c r="K39"/>
  <c r="R39"/>
  <c r="P38"/>
  <c r="O38"/>
  <c r="N38"/>
  <c r="M38"/>
  <c r="L38"/>
  <c r="I38"/>
  <c r="J38"/>
  <c r="K38"/>
  <c r="R38"/>
  <c r="P37"/>
  <c r="O37"/>
  <c r="N37"/>
  <c r="M37"/>
  <c r="L37"/>
  <c r="I37"/>
  <c r="J37"/>
  <c r="K37"/>
  <c r="R37"/>
  <c r="P36"/>
  <c r="O36"/>
  <c r="N36"/>
  <c r="M36"/>
  <c r="L36"/>
  <c r="I36"/>
  <c r="J36"/>
  <c r="K36"/>
  <c r="R36"/>
  <c r="P35"/>
  <c r="O35"/>
  <c r="N35"/>
  <c r="M35"/>
  <c r="L35"/>
  <c r="I35"/>
  <c r="J35"/>
  <c r="K35"/>
  <c r="R35"/>
  <c r="P34"/>
  <c r="O34"/>
  <c r="N34"/>
  <c r="M34"/>
  <c r="L34"/>
  <c r="I34"/>
  <c r="J34"/>
  <c r="K34"/>
  <c r="R34"/>
  <c r="P33"/>
  <c r="O33"/>
  <c r="N33"/>
  <c r="M33"/>
  <c r="L33"/>
  <c r="I33"/>
  <c r="J33"/>
  <c r="K33"/>
  <c r="R33"/>
  <c r="P32"/>
  <c r="O32"/>
  <c r="N32"/>
  <c r="M32"/>
  <c r="L32"/>
  <c r="I32"/>
  <c r="J32"/>
  <c r="K32"/>
  <c r="R32"/>
  <c r="P31"/>
  <c r="O31"/>
  <c r="N31"/>
  <c r="M31"/>
  <c r="L31"/>
  <c r="I31"/>
  <c r="J31"/>
  <c r="K31"/>
  <c r="R31"/>
  <c r="P30"/>
  <c r="O30"/>
  <c r="N30"/>
  <c r="M30"/>
  <c r="L30"/>
  <c r="I30"/>
  <c r="J30"/>
  <c r="K30"/>
  <c r="R30"/>
  <c r="P29"/>
  <c r="O29"/>
  <c r="N29"/>
  <c r="M29"/>
  <c r="L29"/>
  <c r="I29"/>
  <c r="J29"/>
  <c r="K29"/>
  <c r="R29"/>
  <c r="P28"/>
  <c r="O28"/>
  <c r="N28"/>
  <c r="M28"/>
  <c r="L28"/>
  <c r="I28"/>
  <c r="J28"/>
  <c r="K28"/>
  <c r="R28"/>
  <c r="P27"/>
  <c r="O27"/>
  <c r="N27"/>
  <c r="M27"/>
  <c r="L27"/>
  <c r="I27"/>
  <c r="J27"/>
  <c r="K27"/>
  <c r="R27"/>
  <c r="P26"/>
  <c r="O26"/>
  <c r="N26"/>
  <c r="M26"/>
  <c r="L26"/>
  <c r="I26"/>
  <c r="J26"/>
  <c r="K26"/>
  <c r="R26"/>
  <c r="P25"/>
  <c r="O25"/>
  <c r="N25"/>
  <c r="M25"/>
  <c r="L25"/>
  <c r="I25"/>
  <c r="J25"/>
  <c r="K25"/>
  <c r="R25"/>
  <c r="P24"/>
  <c r="N24"/>
  <c r="M24"/>
  <c r="L24"/>
  <c r="I24"/>
  <c r="J24"/>
  <c r="K24"/>
  <c r="O24"/>
  <c r="R24"/>
  <c r="P23"/>
  <c r="O23"/>
  <c r="N23"/>
  <c r="M23"/>
  <c r="L23"/>
  <c r="I23"/>
  <c r="J23"/>
  <c r="K23"/>
  <c r="R23"/>
  <c r="P22"/>
  <c r="O22"/>
  <c r="N22"/>
  <c r="M22"/>
  <c r="L22"/>
  <c r="I22"/>
  <c r="J22"/>
  <c r="K22"/>
  <c r="R22"/>
  <c r="P21"/>
  <c r="O21"/>
  <c r="N21"/>
  <c r="M21"/>
  <c r="I21"/>
  <c r="J21"/>
  <c r="K21"/>
  <c r="L21"/>
  <c r="R21"/>
  <c r="P20"/>
  <c r="O20"/>
  <c r="N20"/>
  <c r="M20"/>
  <c r="L20"/>
  <c r="I20"/>
  <c r="J20"/>
  <c r="K20"/>
  <c r="R20"/>
  <c r="P19"/>
  <c r="O19"/>
  <c r="N19"/>
  <c r="M19"/>
  <c r="L19"/>
  <c r="I19"/>
  <c r="J19"/>
  <c r="H15" i="9"/>
  <c r="I15"/>
  <c r="J15"/>
  <c r="K15"/>
  <c r="L6"/>
  <c r="L15"/>
  <c r="M15"/>
  <c r="N15"/>
  <c r="K19" i="3"/>
  <c r="R19"/>
  <c r="P18"/>
  <c r="O18"/>
  <c r="N18"/>
  <c r="M18"/>
  <c r="L18"/>
  <c r="I18"/>
  <c r="J18"/>
  <c r="H14" i="9"/>
  <c r="I14"/>
  <c r="J14"/>
  <c r="K6"/>
  <c r="K14"/>
  <c r="L14"/>
  <c r="M14"/>
  <c r="N14"/>
  <c r="K18" i="3"/>
  <c r="R18"/>
  <c r="P17"/>
  <c r="O17"/>
  <c r="N17"/>
  <c r="M17"/>
  <c r="L17"/>
  <c r="I17"/>
  <c r="J17"/>
  <c r="H13" i="9"/>
  <c r="I13"/>
  <c r="J6"/>
  <c r="J13"/>
  <c r="K13"/>
  <c r="L13"/>
  <c r="M13"/>
  <c r="N13"/>
  <c r="K17" i="3"/>
  <c r="R17"/>
  <c r="P16"/>
  <c r="O16"/>
  <c r="N16"/>
  <c r="M16"/>
  <c r="L16"/>
  <c r="I16"/>
  <c r="J16"/>
  <c r="H12" i="9"/>
  <c r="I12"/>
  <c r="J12"/>
  <c r="K12"/>
  <c r="L12"/>
  <c r="M12"/>
  <c r="N12"/>
  <c r="K16" i="3"/>
  <c r="R16"/>
  <c r="P14"/>
  <c r="O14"/>
  <c r="N14"/>
  <c r="M14"/>
  <c r="L14"/>
  <c r="I14"/>
  <c r="J14"/>
  <c r="K14"/>
  <c r="R14"/>
  <c r="P12"/>
  <c r="O12"/>
  <c r="N12"/>
  <c r="M12"/>
  <c r="L12"/>
  <c r="I12"/>
  <c r="J12"/>
  <c r="K12"/>
  <c r="R12"/>
  <c r="P11"/>
  <c r="O11"/>
  <c r="N11"/>
  <c r="M11"/>
  <c r="L11"/>
  <c r="I11"/>
  <c r="J11"/>
  <c r="K11"/>
  <c r="R11"/>
  <c r="P10"/>
  <c r="O10"/>
  <c r="N10"/>
  <c r="M10"/>
  <c r="L10"/>
  <c r="I10"/>
  <c r="J10"/>
  <c r="P12" i="9"/>
  <c r="P13"/>
  <c r="P14"/>
  <c r="P15"/>
  <c r="H16"/>
  <c r="I6"/>
  <c r="I16"/>
  <c r="J16"/>
  <c r="K16"/>
  <c r="L16"/>
  <c r="M16"/>
  <c r="N16"/>
  <c r="P16"/>
  <c r="H17"/>
  <c r="I17"/>
  <c r="J17"/>
  <c r="K17"/>
  <c r="L17"/>
  <c r="M17"/>
  <c r="N17"/>
  <c r="P17"/>
  <c r="H18"/>
  <c r="I18"/>
  <c r="J18"/>
  <c r="K18"/>
  <c r="L18"/>
  <c r="M18"/>
  <c r="N18"/>
  <c r="P18"/>
  <c r="H19"/>
  <c r="I19"/>
  <c r="J19"/>
  <c r="K19"/>
  <c r="L19"/>
  <c r="M19"/>
  <c r="N19"/>
  <c r="P19"/>
  <c r="P11"/>
  <c r="K10" i="3"/>
  <c r="R10"/>
  <c r="P13"/>
  <c r="O13"/>
  <c r="N13"/>
  <c r="M13"/>
  <c r="L13"/>
  <c r="I13"/>
  <c r="J13"/>
  <c r="K13"/>
  <c r="R13"/>
  <c r="H6" i="1"/>
  <c r="H26"/>
  <c r="I26"/>
  <c r="J26"/>
  <c r="K26"/>
  <c r="L26"/>
  <c r="M26"/>
  <c r="N26"/>
  <c r="P26"/>
  <c r="H27"/>
  <c r="I27"/>
  <c r="J27"/>
  <c r="K27"/>
  <c r="L27"/>
  <c r="M27"/>
  <c r="N27"/>
  <c r="P27"/>
  <c r="H28"/>
  <c r="I28"/>
  <c r="J28"/>
  <c r="K28"/>
  <c r="L28"/>
  <c r="M28"/>
  <c r="N28"/>
  <c r="P28"/>
  <c r="H29"/>
  <c r="I29"/>
  <c r="J29"/>
  <c r="K29"/>
  <c r="L29"/>
  <c r="M29"/>
  <c r="N29"/>
  <c r="P29"/>
  <c r="H30"/>
  <c r="I30"/>
  <c r="J30"/>
  <c r="K30"/>
  <c r="L30"/>
  <c r="M30"/>
  <c r="N30"/>
  <c r="P30"/>
  <c r="P25"/>
  <c r="H32"/>
  <c r="I32"/>
  <c r="J32"/>
  <c r="K32"/>
  <c r="L32"/>
  <c r="M32"/>
  <c r="N32"/>
  <c r="P32"/>
  <c r="H33"/>
  <c r="I33"/>
  <c r="J33"/>
  <c r="K33"/>
  <c r="L33"/>
  <c r="M33"/>
  <c r="N33"/>
  <c r="P33"/>
  <c r="H34"/>
  <c r="I34"/>
  <c r="J34"/>
  <c r="K34"/>
  <c r="L34"/>
  <c r="M34"/>
  <c r="N34"/>
  <c r="P34"/>
  <c r="H35"/>
  <c r="I35"/>
  <c r="J35"/>
  <c r="K35"/>
  <c r="L35"/>
  <c r="M35"/>
  <c r="N35"/>
  <c r="P35"/>
  <c r="P31"/>
  <c r="H37"/>
  <c r="I37"/>
  <c r="J37"/>
  <c r="K37"/>
  <c r="L37"/>
  <c r="M37"/>
  <c r="N37"/>
  <c r="P37"/>
  <c r="H38"/>
  <c r="I38"/>
  <c r="J38"/>
  <c r="K38"/>
  <c r="L38"/>
  <c r="M38"/>
  <c r="N38"/>
  <c r="P38"/>
  <c r="H39"/>
  <c r="I39"/>
  <c r="J39"/>
  <c r="K39"/>
  <c r="L39"/>
  <c r="M39"/>
  <c r="N39"/>
  <c r="P39"/>
  <c r="H40"/>
  <c r="I40"/>
  <c r="J40"/>
  <c r="K40"/>
  <c r="L40"/>
  <c r="M40"/>
  <c r="N40"/>
  <c r="P40"/>
  <c r="H41"/>
  <c r="I41"/>
  <c r="J41"/>
  <c r="K41"/>
  <c r="L41"/>
  <c r="M41"/>
  <c r="N41"/>
  <c r="P41"/>
  <c r="H42"/>
  <c r="I42"/>
  <c r="J42"/>
  <c r="K42"/>
  <c r="L42"/>
  <c r="M42"/>
  <c r="N42"/>
  <c r="P42"/>
  <c r="H43"/>
  <c r="I43"/>
  <c r="J43"/>
  <c r="K43"/>
  <c r="L43"/>
  <c r="M43"/>
  <c r="N43"/>
  <c r="P43"/>
  <c r="H44"/>
  <c r="I44"/>
  <c r="J44"/>
  <c r="K44"/>
  <c r="L44"/>
  <c r="M44"/>
  <c r="N44"/>
  <c r="P44"/>
  <c r="P36"/>
  <c r="H6" i="14"/>
  <c r="H44"/>
  <c r="I44"/>
  <c r="J44"/>
  <c r="K44"/>
  <c r="L6"/>
  <c r="L44"/>
  <c r="M44"/>
  <c r="N44"/>
  <c r="O37"/>
  <c r="O38"/>
  <c r="O39"/>
  <c r="O40"/>
  <c r="O41"/>
  <c r="O42"/>
  <c r="O43"/>
  <c r="O44"/>
  <c r="P44"/>
  <c r="H43"/>
  <c r="I43"/>
  <c r="J43"/>
  <c r="K43"/>
  <c r="L43"/>
  <c r="M43"/>
  <c r="N43"/>
  <c r="P43"/>
  <c r="H42"/>
  <c r="I42"/>
  <c r="J42"/>
  <c r="K42"/>
  <c r="L42"/>
  <c r="M42"/>
  <c r="N42"/>
  <c r="P42"/>
  <c r="H41"/>
  <c r="I41"/>
  <c r="J41"/>
  <c r="K41"/>
  <c r="L41"/>
  <c r="M41"/>
  <c r="N41"/>
  <c r="P41"/>
  <c r="H40"/>
  <c r="I40"/>
  <c r="J40"/>
  <c r="K40"/>
  <c r="L40"/>
  <c r="M40"/>
  <c r="N40"/>
  <c r="P40"/>
  <c r="H39"/>
  <c r="I39"/>
  <c r="J39"/>
  <c r="K39"/>
  <c r="L39"/>
  <c r="M39"/>
  <c r="N39"/>
  <c r="P39"/>
  <c r="H38"/>
  <c r="I38"/>
  <c r="J38"/>
  <c r="K38"/>
  <c r="L38"/>
  <c r="M38"/>
  <c r="N38"/>
  <c r="P38"/>
  <c r="H37"/>
  <c r="I37"/>
  <c r="J37"/>
  <c r="K37"/>
  <c r="L37"/>
  <c r="M37"/>
  <c r="N37"/>
  <c r="P37"/>
  <c r="P36"/>
  <c r="R36"/>
  <c r="O36"/>
  <c r="N20"/>
  <c r="N25"/>
  <c r="N31"/>
  <c r="N36"/>
  <c r="H35"/>
  <c r="I35"/>
  <c r="J35"/>
  <c r="K6"/>
  <c r="K35"/>
  <c r="L35"/>
  <c r="M35"/>
  <c r="N35"/>
  <c r="O32"/>
  <c r="O33"/>
  <c r="O34"/>
  <c r="O35"/>
  <c r="P35"/>
  <c r="H34"/>
  <c r="I34"/>
  <c r="J34"/>
  <c r="K34"/>
  <c r="L34"/>
  <c r="M34"/>
  <c r="N34"/>
  <c r="P34"/>
  <c r="H33"/>
  <c r="I33"/>
  <c r="J33"/>
  <c r="K33"/>
  <c r="L33"/>
  <c r="M33"/>
  <c r="N33"/>
  <c r="P33"/>
  <c r="H32"/>
  <c r="I32"/>
  <c r="J32"/>
  <c r="K32"/>
  <c r="L32"/>
  <c r="M32"/>
  <c r="N32"/>
  <c r="P32"/>
  <c r="P31"/>
  <c r="R31"/>
  <c r="O31"/>
  <c r="H30"/>
  <c r="I30"/>
  <c r="J6"/>
  <c r="J30"/>
  <c r="K30"/>
  <c r="L30"/>
  <c r="M30"/>
  <c r="N30"/>
  <c r="O26"/>
  <c r="O27"/>
  <c r="O29"/>
  <c r="O30"/>
  <c r="P30"/>
  <c r="H29"/>
  <c r="I29"/>
  <c r="J29"/>
  <c r="K29"/>
  <c r="L29"/>
  <c r="M29"/>
  <c r="N29"/>
  <c r="P29"/>
  <c r="H28"/>
  <c r="I28"/>
  <c r="J28"/>
  <c r="K28"/>
  <c r="L28"/>
  <c r="M28"/>
  <c r="N28"/>
  <c r="O28"/>
  <c r="P28"/>
  <c r="H27"/>
  <c r="I27"/>
  <c r="J27"/>
  <c r="K27"/>
  <c r="L27"/>
  <c r="M27"/>
  <c r="N27"/>
  <c r="P27"/>
  <c r="H26"/>
  <c r="I26"/>
  <c r="J26"/>
  <c r="K26"/>
  <c r="L26"/>
  <c r="M26"/>
  <c r="N26"/>
  <c r="P26"/>
  <c r="P25"/>
  <c r="R25"/>
  <c r="O25"/>
  <c r="H24"/>
  <c r="I6"/>
  <c r="I24"/>
  <c r="J24"/>
  <c r="K24"/>
  <c r="L24"/>
  <c r="M24"/>
  <c r="N24"/>
  <c r="O21"/>
  <c r="O22"/>
  <c r="O23"/>
  <c r="O24"/>
  <c r="P24"/>
  <c r="H23"/>
  <c r="I23"/>
  <c r="J23"/>
  <c r="K23"/>
  <c r="L23"/>
  <c r="M23"/>
  <c r="N23"/>
  <c r="P23"/>
  <c r="H22"/>
  <c r="I22"/>
  <c r="J22"/>
  <c r="K22"/>
  <c r="L22"/>
  <c r="M22"/>
  <c r="N22"/>
  <c r="P22"/>
  <c r="H21"/>
  <c r="I21"/>
  <c r="J21"/>
  <c r="K21"/>
  <c r="L21"/>
  <c r="M21"/>
  <c r="N21"/>
  <c r="P21"/>
  <c r="P20"/>
  <c r="R20"/>
  <c r="O20"/>
  <c r="H19"/>
  <c r="I19"/>
  <c r="J19"/>
  <c r="K19"/>
  <c r="L19"/>
  <c r="M6"/>
  <c r="M19"/>
  <c r="N19"/>
  <c r="O12"/>
  <c r="O15"/>
  <c r="O16"/>
  <c r="O17"/>
  <c r="O19"/>
  <c r="P19"/>
  <c r="H18"/>
  <c r="I18"/>
  <c r="J18"/>
  <c r="K18"/>
  <c r="L18"/>
  <c r="M18"/>
  <c r="N18"/>
  <c r="O18"/>
  <c r="P18"/>
  <c r="H17"/>
  <c r="I17"/>
  <c r="J17"/>
  <c r="K17"/>
  <c r="L17"/>
  <c r="M17"/>
  <c r="N17"/>
  <c r="P17"/>
  <c r="H16"/>
  <c r="I16"/>
  <c r="J16"/>
  <c r="K16"/>
  <c r="L16"/>
  <c r="M16"/>
  <c r="N16"/>
  <c r="P16"/>
  <c r="H15"/>
  <c r="I15"/>
  <c r="J15"/>
  <c r="K15"/>
  <c r="L15"/>
  <c r="M15"/>
  <c r="N15"/>
  <c r="P15"/>
  <c r="H14"/>
  <c r="I14"/>
  <c r="J14"/>
  <c r="K14"/>
  <c r="L14"/>
  <c r="M14"/>
  <c r="N14"/>
  <c r="O13"/>
  <c r="O14"/>
  <c r="P14"/>
  <c r="H13"/>
  <c r="I13"/>
  <c r="J13"/>
  <c r="K13"/>
  <c r="L13"/>
  <c r="M13"/>
  <c r="N13"/>
  <c r="P13"/>
  <c r="H12"/>
  <c r="I12"/>
  <c r="J12"/>
  <c r="K12"/>
  <c r="L12"/>
  <c r="M12"/>
  <c r="N12"/>
  <c r="P12"/>
  <c r="P11"/>
  <c r="R11"/>
  <c r="O11"/>
  <c r="R9"/>
  <c r="Q9"/>
  <c r="M7"/>
  <c r="L7"/>
  <c r="K7"/>
  <c r="J7"/>
  <c r="I7"/>
  <c r="H7"/>
  <c r="C4"/>
  <c r="A3"/>
  <c r="A2"/>
  <c r="B1"/>
  <c r="H6" i="13"/>
  <c r="H44"/>
  <c r="I44"/>
  <c r="J44"/>
  <c r="K44"/>
  <c r="L6"/>
  <c r="L44"/>
  <c r="M44"/>
  <c r="N44"/>
  <c r="O37"/>
  <c r="O38"/>
  <c r="O39"/>
  <c r="O40"/>
  <c r="O41"/>
  <c r="O42"/>
  <c r="O43"/>
  <c r="O44"/>
  <c r="P44"/>
  <c r="H43"/>
  <c r="I43"/>
  <c r="J43"/>
  <c r="K43"/>
  <c r="L43"/>
  <c r="M43"/>
  <c r="N43"/>
  <c r="P43"/>
  <c r="H42"/>
  <c r="I42"/>
  <c r="J42"/>
  <c r="K42"/>
  <c r="L42"/>
  <c r="M42"/>
  <c r="N42"/>
  <c r="P42"/>
  <c r="H41"/>
  <c r="I41"/>
  <c r="J41"/>
  <c r="K41"/>
  <c r="L41"/>
  <c r="M41"/>
  <c r="N41"/>
  <c r="P41"/>
  <c r="H40"/>
  <c r="I40"/>
  <c r="J40"/>
  <c r="K40"/>
  <c r="L40"/>
  <c r="M40"/>
  <c r="N40"/>
  <c r="P40"/>
  <c r="H39"/>
  <c r="I39"/>
  <c r="J39"/>
  <c r="K39"/>
  <c r="L39"/>
  <c r="M39"/>
  <c r="N39"/>
  <c r="P39"/>
  <c r="H38"/>
  <c r="I38"/>
  <c r="J38"/>
  <c r="K38"/>
  <c r="L38"/>
  <c r="M38"/>
  <c r="N38"/>
  <c r="P38"/>
  <c r="H37"/>
  <c r="I37"/>
  <c r="J37"/>
  <c r="K37"/>
  <c r="L37"/>
  <c r="M37"/>
  <c r="N37"/>
  <c r="P37"/>
  <c r="P36"/>
  <c r="R36"/>
  <c r="O36"/>
  <c r="N20"/>
  <c r="N25"/>
  <c r="N31"/>
  <c r="N36"/>
  <c r="H35"/>
  <c r="I35"/>
  <c r="J35"/>
  <c r="K6"/>
  <c r="K35"/>
  <c r="L35"/>
  <c r="M35"/>
  <c r="N35"/>
  <c r="O32"/>
  <c r="O33"/>
  <c r="O34"/>
  <c r="O35"/>
  <c r="P35"/>
  <c r="H34"/>
  <c r="I34"/>
  <c r="J34"/>
  <c r="K34"/>
  <c r="L34"/>
  <c r="M34"/>
  <c r="N34"/>
  <c r="P34"/>
  <c r="H33"/>
  <c r="I33"/>
  <c r="J33"/>
  <c r="K33"/>
  <c r="L33"/>
  <c r="M33"/>
  <c r="N33"/>
  <c r="P33"/>
  <c r="H32"/>
  <c r="I32"/>
  <c r="J32"/>
  <c r="K32"/>
  <c r="L32"/>
  <c r="M32"/>
  <c r="N32"/>
  <c r="P32"/>
  <c r="P31"/>
  <c r="R31"/>
  <c r="O31"/>
  <c r="H30"/>
  <c r="I30"/>
  <c r="J6"/>
  <c r="J30"/>
  <c r="K30"/>
  <c r="L30"/>
  <c r="M30"/>
  <c r="N30"/>
  <c r="O26"/>
  <c r="O27"/>
  <c r="O29"/>
  <c r="O30"/>
  <c r="P30"/>
  <c r="H29"/>
  <c r="I29"/>
  <c r="J29"/>
  <c r="K29"/>
  <c r="L29"/>
  <c r="M29"/>
  <c r="N29"/>
  <c r="P29"/>
  <c r="H28"/>
  <c r="I28"/>
  <c r="J28"/>
  <c r="K28"/>
  <c r="L28"/>
  <c r="M28"/>
  <c r="N28"/>
  <c r="O28"/>
  <c r="P28"/>
  <c r="H27"/>
  <c r="I27"/>
  <c r="J27"/>
  <c r="K27"/>
  <c r="L27"/>
  <c r="M27"/>
  <c r="N27"/>
  <c r="P27"/>
  <c r="H26"/>
  <c r="I26"/>
  <c r="J26"/>
  <c r="K26"/>
  <c r="L26"/>
  <c r="M26"/>
  <c r="N26"/>
  <c r="P26"/>
  <c r="P25"/>
  <c r="R25"/>
  <c r="O25"/>
  <c r="H24"/>
  <c r="I6"/>
  <c r="I24"/>
  <c r="J24"/>
  <c r="K24"/>
  <c r="L24"/>
  <c r="M24"/>
  <c r="N24"/>
  <c r="O21"/>
  <c r="O22"/>
  <c r="O23"/>
  <c r="O24"/>
  <c r="P24"/>
  <c r="H23"/>
  <c r="I23"/>
  <c r="J23"/>
  <c r="K23"/>
  <c r="L23"/>
  <c r="M23"/>
  <c r="N23"/>
  <c r="P23"/>
  <c r="H22"/>
  <c r="I22"/>
  <c r="J22"/>
  <c r="K22"/>
  <c r="L22"/>
  <c r="M22"/>
  <c r="N22"/>
  <c r="P22"/>
  <c r="H21"/>
  <c r="I21"/>
  <c r="J21"/>
  <c r="K21"/>
  <c r="L21"/>
  <c r="M21"/>
  <c r="N21"/>
  <c r="P21"/>
  <c r="P20"/>
  <c r="R20"/>
  <c r="O20"/>
  <c r="H19"/>
  <c r="I19"/>
  <c r="J19"/>
  <c r="K19"/>
  <c r="L19"/>
  <c r="M6"/>
  <c r="M19"/>
  <c r="N19"/>
  <c r="O12"/>
  <c r="O15"/>
  <c r="O16"/>
  <c r="O17"/>
  <c r="O19"/>
  <c r="P19"/>
  <c r="H18"/>
  <c r="I18"/>
  <c r="J18"/>
  <c r="K18"/>
  <c r="L18"/>
  <c r="M18"/>
  <c r="N18"/>
  <c r="O18"/>
  <c r="P18"/>
  <c r="H17"/>
  <c r="I17"/>
  <c r="J17"/>
  <c r="K17"/>
  <c r="L17"/>
  <c r="M17"/>
  <c r="N17"/>
  <c r="P17"/>
  <c r="H16"/>
  <c r="I16"/>
  <c r="J16"/>
  <c r="K16"/>
  <c r="L16"/>
  <c r="M16"/>
  <c r="N16"/>
  <c r="P16"/>
  <c r="H15"/>
  <c r="I15"/>
  <c r="J15"/>
  <c r="K15"/>
  <c r="L15"/>
  <c r="M15"/>
  <c r="N15"/>
  <c r="P15"/>
  <c r="H14"/>
  <c r="I14"/>
  <c r="J14"/>
  <c r="K14"/>
  <c r="L14"/>
  <c r="M14"/>
  <c r="N14"/>
  <c r="O13"/>
  <c r="O14"/>
  <c r="P14"/>
  <c r="H13"/>
  <c r="I13"/>
  <c r="J13"/>
  <c r="K13"/>
  <c r="L13"/>
  <c r="M13"/>
  <c r="N13"/>
  <c r="P13"/>
  <c r="H12"/>
  <c r="I12"/>
  <c r="J12"/>
  <c r="K12"/>
  <c r="L12"/>
  <c r="M12"/>
  <c r="N12"/>
  <c r="P12"/>
  <c r="P11"/>
  <c r="R11"/>
  <c r="O11"/>
  <c r="R9"/>
  <c r="Q9"/>
  <c r="M7"/>
  <c r="L7"/>
  <c r="K7"/>
  <c r="J7"/>
  <c r="I7"/>
  <c r="H7"/>
  <c r="C4"/>
  <c r="A3"/>
  <c r="A2"/>
  <c r="B1"/>
  <c r="H6" i="12"/>
  <c r="H44"/>
  <c r="I44"/>
  <c r="J44"/>
  <c r="K44"/>
  <c r="L6"/>
  <c r="L44"/>
  <c r="M44"/>
  <c r="N44"/>
  <c r="O37"/>
  <c r="O38"/>
  <c r="O39"/>
  <c r="O40"/>
  <c r="O41"/>
  <c r="O42"/>
  <c r="O43"/>
  <c r="O44"/>
  <c r="P44"/>
  <c r="H43"/>
  <c r="I43"/>
  <c r="J43"/>
  <c r="K43"/>
  <c r="L43"/>
  <c r="M43"/>
  <c r="N43"/>
  <c r="P43"/>
  <c r="H42"/>
  <c r="I42"/>
  <c r="J42"/>
  <c r="K42"/>
  <c r="L42"/>
  <c r="M42"/>
  <c r="N42"/>
  <c r="P42"/>
  <c r="H41"/>
  <c r="I41"/>
  <c r="J41"/>
  <c r="K41"/>
  <c r="L41"/>
  <c r="M41"/>
  <c r="N41"/>
  <c r="P41"/>
  <c r="H40"/>
  <c r="I40"/>
  <c r="J40"/>
  <c r="K40"/>
  <c r="L40"/>
  <c r="M40"/>
  <c r="N40"/>
  <c r="P40"/>
  <c r="H39"/>
  <c r="I39"/>
  <c r="J39"/>
  <c r="K39"/>
  <c r="L39"/>
  <c r="M39"/>
  <c r="N39"/>
  <c r="P39"/>
  <c r="H38"/>
  <c r="I38"/>
  <c r="J38"/>
  <c r="K38"/>
  <c r="L38"/>
  <c r="M38"/>
  <c r="N38"/>
  <c r="P38"/>
  <c r="H37"/>
  <c r="I37"/>
  <c r="J37"/>
  <c r="K37"/>
  <c r="L37"/>
  <c r="M37"/>
  <c r="N37"/>
  <c r="P37"/>
  <c r="P36"/>
  <c r="R36"/>
  <c r="O36"/>
  <c r="N20"/>
  <c r="N25"/>
  <c r="N31"/>
  <c r="N36"/>
  <c r="H35"/>
  <c r="I35"/>
  <c r="J35"/>
  <c r="K6"/>
  <c r="K35"/>
  <c r="L35"/>
  <c r="M35"/>
  <c r="N35"/>
  <c r="O32"/>
  <c r="O33"/>
  <c r="O34"/>
  <c r="O35"/>
  <c r="P35"/>
  <c r="H34"/>
  <c r="I34"/>
  <c r="J34"/>
  <c r="K34"/>
  <c r="L34"/>
  <c r="M34"/>
  <c r="N34"/>
  <c r="P34"/>
  <c r="H33"/>
  <c r="I33"/>
  <c r="J33"/>
  <c r="K33"/>
  <c r="L33"/>
  <c r="M33"/>
  <c r="N33"/>
  <c r="P33"/>
  <c r="H32"/>
  <c r="I32"/>
  <c r="J32"/>
  <c r="K32"/>
  <c r="L32"/>
  <c r="M32"/>
  <c r="N32"/>
  <c r="P32"/>
  <c r="P31"/>
  <c r="R31"/>
  <c r="O31"/>
  <c r="H30"/>
  <c r="I30"/>
  <c r="J6"/>
  <c r="J30"/>
  <c r="K30"/>
  <c r="L30"/>
  <c r="M30"/>
  <c r="N30"/>
  <c r="O26"/>
  <c r="O27"/>
  <c r="O29"/>
  <c r="O30"/>
  <c r="P30"/>
  <c r="H29"/>
  <c r="I29"/>
  <c r="J29"/>
  <c r="K29"/>
  <c r="L29"/>
  <c r="M29"/>
  <c r="N29"/>
  <c r="P29"/>
  <c r="H28"/>
  <c r="I28"/>
  <c r="J28"/>
  <c r="K28"/>
  <c r="L28"/>
  <c r="M28"/>
  <c r="N28"/>
  <c r="O28"/>
  <c r="P28"/>
  <c r="H27"/>
  <c r="I27"/>
  <c r="J27"/>
  <c r="K27"/>
  <c r="L27"/>
  <c r="M27"/>
  <c r="N27"/>
  <c r="P27"/>
  <c r="H26"/>
  <c r="I26"/>
  <c r="J26"/>
  <c r="K26"/>
  <c r="L26"/>
  <c r="M26"/>
  <c r="N26"/>
  <c r="P26"/>
  <c r="P25"/>
  <c r="R25"/>
  <c r="O25"/>
  <c r="H24"/>
  <c r="I6"/>
  <c r="I24"/>
  <c r="J24"/>
  <c r="K24"/>
  <c r="L24"/>
  <c r="M24"/>
  <c r="N24"/>
  <c r="O21"/>
  <c r="O22"/>
  <c r="O23"/>
  <c r="O24"/>
  <c r="P24"/>
  <c r="H23"/>
  <c r="I23"/>
  <c r="J23"/>
  <c r="K23"/>
  <c r="L23"/>
  <c r="M23"/>
  <c r="N23"/>
  <c r="P23"/>
  <c r="H22"/>
  <c r="I22"/>
  <c r="J22"/>
  <c r="K22"/>
  <c r="L22"/>
  <c r="M22"/>
  <c r="N22"/>
  <c r="P22"/>
  <c r="H21"/>
  <c r="I21"/>
  <c r="J21"/>
  <c r="K21"/>
  <c r="L21"/>
  <c r="M21"/>
  <c r="N21"/>
  <c r="P21"/>
  <c r="P20"/>
  <c r="R20"/>
  <c r="O20"/>
  <c r="H19"/>
  <c r="I19"/>
  <c r="J19"/>
  <c r="K19"/>
  <c r="L19"/>
  <c r="M6"/>
  <c r="M19"/>
  <c r="N19"/>
  <c r="O12"/>
  <c r="O15"/>
  <c r="O16"/>
  <c r="O17"/>
  <c r="O19"/>
  <c r="P19"/>
  <c r="H18"/>
  <c r="I18"/>
  <c r="J18"/>
  <c r="K18"/>
  <c r="L18"/>
  <c r="M18"/>
  <c r="N18"/>
  <c r="O18"/>
  <c r="P18"/>
  <c r="H17"/>
  <c r="I17"/>
  <c r="J17"/>
  <c r="K17"/>
  <c r="L17"/>
  <c r="M17"/>
  <c r="N17"/>
  <c r="P17"/>
  <c r="H16"/>
  <c r="I16"/>
  <c r="J16"/>
  <c r="K16"/>
  <c r="L16"/>
  <c r="M16"/>
  <c r="N16"/>
  <c r="P16"/>
  <c r="H15"/>
  <c r="I15"/>
  <c r="J15"/>
  <c r="K15"/>
  <c r="L15"/>
  <c r="M15"/>
  <c r="N15"/>
  <c r="P15"/>
  <c r="H14"/>
  <c r="I14"/>
  <c r="J14"/>
  <c r="K14"/>
  <c r="L14"/>
  <c r="M14"/>
  <c r="N14"/>
  <c r="O13"/>
  <c r="O14"/>
  <c r="P14"/>
  <c r="H13"/>
  <c r="I13"/>
  <c r="J13"/>
  <c r="K13"/>
  <c r="L13"/>
  <c r="M13"/>
  <c r="N13"/>
  <c r="P13"/>
  <c r="H12"/>
  <c r="I12"/>
  <c r="J12"/>
  <c r="K12"/>
  <c r="L12"/>
  <c r="M12"/>
  <c r="N12"/>
  <c r="P12"/>
  <c r="P11"/>
  <c r="R11"/>
  <c r="O11"/>
  <c r="R9"/>
  <c r="Q9"/>
  <c r="M7"/>
  <c r="L7"/>
  <c r="K7"/>
  <c r="J7"/>
  <c r="I7"/>
  <c r="H7"/>
  <c r="C4"/>
  <c r="A3"/>
  <c r="A2"/>
  <c r="B1"/>
  <c r="H6" i="11"/>
  <c r="H44"/>
  <c r="I44"/>
  <c r="J44"/>
  <c r="K44"/>
  <c r="L6"/>
  <c r="L44"/>
  <c r="M44"/>
  <c r="N44"/>
  <c r="O37"/>
  <c r="O38"/>
  <c r="O39"/>
  <c r="O40"/>
  <c r="O41"/>
  <c r="O42"/>
  <c r="O43"/>
  <c r="O44"/>
  <c r="P44"/>
  <c r="H43"/>
  <c r="I43"/>
  <c r="J43"/>
  <c r="K43"/>
  <c r="L43"/>
  <c r="M43"/>
  <c r="N43"/>
  <c r="P43"/>
  <c r="H42"/>
  <c r="I42"/>
  <c r="J42"/>
  <c r="K42"/>
  <c r="L42"/>
  <c r="M42"/>
  <c r="N42"/>
  <c r="P42"/>
  <c r="H41"/>
  <c r="I41"/>
  <c r="J41"/>
  <c r="K41"/>
  <c r="L41"/>
  <c r="M41"/>
  <c r="N41"/>
  <c r="P41"/>
  <c r="H40"/>
  <c r="I40"/>
  <c r="J40"/>
  <c r="K40"/>
  <c r="L40"/>
  <c r="M40"/>
  <c r="N40"/>
  <c r="P40"/>
  <c r="H39"/>
  <c r="I39"/>
  <c r="J39"/>
  <c r="K39"/>
  <c r="L39"/>
  <c r="M39"/>
  <c r="N39"/>
  <c r="P39"/>
  <c r="H38"/>
  <c r="I38"/>
  <c r="J38"/>
  <c r="K38"/>
  <c r="L38"/>
  <c r="M38"/>
  <c r="N38"/>
  <c r="P38"/>
  <c r="H37"/>
  <c r="I37"/>
  <c r="J37"/>
  <c r="K37"/>
  <c r="L37"/>
  <c r="M37"/>
  <c r="N37"/>
  <c r="P37"/>
  <c r="P36"/>
  <c r="R36"/>
  <c r="O36"/>
  <c r="N20"/>
  <c r="N25"/>
  <c r="N31"/>
  <c r="N36"/>
  <c r="H35"/>
  <c r="I35"/>
  <c r="J35"/>
  <c r="K6"/>
  <c r="K35"/>
  <c r="L35"/>
  <c r="M35"/>
  <c r="N35"/>
  <c r="O32"/>
  <c r="O33"/>
  <c r="O34"/>
  <c r="O35"/>
  <c r="P35"/>
  <c r="H34"/>
  <c r="I34"/>
  <c r="J34"/>
  <c r="K34"/>
  <c r="L34"/>
  <c r="M34"/>
  <c r="N34"/>
  <c r="P34"/>
  <c r="H33"/>
  <c r="I33"/>
  <c r="J33"/>
  <c r="K33"/>
  <c r="L33"/>
  <c r="M33"/>
  <c r="N33"/>
  <c r="P33"/>
  <c r="H32"/>
  <c r="I32"/>
  <c r="J32"/>
  <c r="K32"/>
  <c r="L32"/>
  <c r="M32"/>
  <c r="N32"/>
  <c r="P32"/>
  <c r="P31"/>
  <c r="R31"/>
  <c r="O31"/>
  <c r="H30"/>
  <c r="I30"/>
  <c r="J6"/>
  <c r="J30"/>
  <c r="K30"/>
  <c r="L30"/>
  <c r="M30"/>
  <c r="N30"/>
  <c r="O26"/>
  <c r="O27"/>
  <c r="O29"/>
  <c r="O30"/>
  <c r="P30"/>
  <c r="H29"/>
  <c r="I29"/>
  <c r="J29"/>
  <c r="K29"/>
  <c r="L29"/>
  <c r="M29"/>
  <c r="N29"/>
  <c r="P29"/>
  <c r="H28"/>
  <c r="I28"/>
  <c r="J28"/>
  <c r="K28"/>
  <c r="L28"/>
  <c r="M28"/>
  <c r="N28"/>
  <c r="O28"/>
  <c r="P28"/>
  <c r="H27"/>
  <c r="I27"/>
  <c r="J27"/>
  <c r="K27"/>
  <c r="L27"/>
  <c r="M27"/>
  <c r="N27"/>
  <c r="P27"/>
  <c r="H26"/>
  <c r="I26"/>
  <c r="J26"/>
  <c r="K26"/>
  <c r="L26"/>
  <c r="M26"/>
  <c r="N26"/>
  <c r="P26"/>
  <c r="P25"/>
  <c r="R25"/>
  <c r="O25"/>
  <c r="H24"/>
  <c r="I6"/>
  <c r="I24"/>
  <c r="J24"/>
  <c r="K24"/>
  <c r="L24"/>
  <c r="M24"/>
  <c r="N24"/>
  <c r="O21"/>
  <c r="O22"/>
  <c r="O23"/>
  <c r="O24"/>
  <c r="P24"/>
  <c r="H23"/>
  <c r="I23"/>
  <c r="J23"/>
  <c r="K23"/>
  <c r="L23"/>
  <c r="M23"/>
  <c r="N23"/>
  <c r="P23"/>
  <c r="H22"/>
  <c r="I22"/>
  <c r="J22"/>
  <c r="K22"/>
  <c r="L22"/>
  <c r="M22"/>
  <c r="N22"/>
  <c r="P22"/>
  <c r="H21"/>
  <c r="I21"/>
  <c r="J21"/>
  <c r="K21"/>
  <c r="L21"/>
  <c r="M21"/>
  <c r="N21"/>
  <c r="P21"/>
  <c r="P20"/>
  <c r="R20"/>
  <c r="O20"/>
  <c r="H19"/>
  <c r="I19"/>
  <c r="J19"/>
  <c r="K19"/>
  <c r="L19"/>
  <c r="M6"/>
  <c r="M19"/>
  <c r="N19"/>
  <c r="O12"/>
  <c r="O15"/>
  <c r="O16"/>
  <c r="O17"/>
  <c r="O19"/>
  <c r="P19"/>
  <c r="H18"/>
  <c r="I18"/>
  <c r="J18"/>
  <c r="K18"/>
  <c r="L18"/>
  <c r="M18"/>
  <c r="N18"/>
  <c r="O18"/>
  <c r="P18"/>
  <c r="H17"/>
  <c r="I17"/>
  <c r="J17"/>
  <c r="K17"/>
  <c r="L17"/>
  <c r="M17"/>
  <c r="N17"/>
  <c r="P17"/>
  <c r="H16"/>
  <c r="I16"/>
  <c r="J16"/>
  <c r="K16"/>
  <c r="L16"/>
  <c r="M16"/>
  <c r="N16"/>
  <c r="P16"/>
  <c r="H15"/>
  <c r="I15"/>
  <c r="J15"/>
  <c r="K15"/>
  <c r="L15"/>
  <c r="M15"/>
  <c r="N15"/>
  <c r="P15"/>
  <c r="H14"/>
  <c r="I14"/>
  <c r="J14"/>
  <c r="K14"/>
  <c r="L14"/>
  <c r="M14"/>
  <c r="N14"/>
  <c r="O13"/>
  <c r="O14"/>
  <c r="P14"/>
  <c r="H13"/>
  <c r="I13"/>
  <c r="J13"/>
  <c r="K13"/>
  <c r="L13"/>
  <c r="M13"/>
  <c r="N13"/>
  <c r="P13"/>
  <c r="H12"/>
  <c r="I12"/>
  <c r="J12"/>
  <c r="K12"/>
  <c r="L12"/>
  <c r="M12"/>
  <c r="N12"/>
  <c r="P12"/>
  <c r="P11"/>
  <c r="R11"/>
  <c r="O11"/>
  <c r="R9"/>
  <c r="Q9"/>
  <c r="M7"/>
  <c r="L7"/>
  <c r="K7"/>
  <c r="J7"/>
  <c r="I7"/>
  <c r="H7"/>
  <c r="C4"/>
  <c r="A3"/>
  <c r="A2"/>
  <c r="B1"/>
  <c r="H6" i="10"/>
  <c r="H44"/>
  <c r="I44"/>
  <c r="J44"/>
  <c r="K44"/>
  <c r="L6"/>
  <c r="L44"/>
  <c r="M44"/>
  <c r="N44"/>
  <c r="O37"/>
  <c r="O38"/>
  <c r="O39"/>
  <c r="O40"/>
  <c r="O41"/>
  <c r="O42"/>
  <c r="O43"/>
  <c r="O44"/>
  <c r="P44"/>
  <c r="H43"/>
  <c r="I43"/>
  <c r="J43"/>
  <c r="K43"/>
  <c r="L43"/>
  <c r="M43"/>
  <c r="N43"/>
  <c r="P43"/>
  <c r="H42"/>
  <c r="I42"/>
  <c r="J42"/>
  <c r="K42"/>
  <c r="L42"/>
  <c r="M42"/>
  <c r="N42"/>
  <c r="P42"/>
  <c r="H41"/>
  <c r="I41"/>
  <c r="J41"/>
  <c r="K41"/>
  <c r="L41"/>
  <c r="M41"/>
  <c r="N41"/>
  <c r="P41"/>
  <c r="H40"/>
  <c r="I40"/>
  <c r="J40"/>
  <c r="K40"/>
  <c r="L40"/>
  <c r="M40"/>
  <c r="N40"/>
  <c r="P40"/>
  <c r="H39"/>
  <c r="I39"/>
  <c r="J39"/>
  <c r="K39"/>
  <c r="L39"/>
  <c r="M39"/>
  <c r="N39"/>
  <c r="P39"/>
  <c r="H38"/>
  <c r="I38"/>
  <c r="J38"/>
  <c r="K38"/>
  <c r="L38"/>
  <c r="M38"/>
  <c r="N38"/>
  <c r="P38"/>
  <c r="H37"/>
  <c r="I37"/>
  <c r="J37"/>
  <c r="K37"/>
  <c r="L37"/>
  <c r="M37"/>
  <c r="N37"/>
  <c r="P37"/>
  <c r="P36"/>
  <c r="R36"/>
  <c r="O36"/>
  <c r="N20"/>
  <c r="N25"/>
  <c r="N31"/>
  <c r="N36"/>
  <c r="H35"/>
  <c r="I35"/>
  <c r="J35"/>
  <c r="K6"/>
  <c r="K35"/>
  <c r="L35"/>
  <c r="M35"/>
  <c r="N35"/>
  <c r="O32"/>
  <c r="O33"/>
  <c r="O34"/>
  <c r="O35"/>
  <c r="P35"/>
  <c r="H34"/>
  <c r="I34"/>
  <c r="J34"/>
  <c r="K34"/>
  <c r="L34"/>
  <c r="M34"/>
  <c r="N34"/>
  <c r="P34"/>
  <c r="H33"/>
  <c r="I33"/>
  <c r="J33"/>
  <c r="K33"/>
  <c r="L33"/>
  <c r="M33"/>
  <c r="N33"/>
  <c r="P33"/>
  <c r="H32"/>
  <c r="I32"/>
  <c r="J32"/>
  <c r="K32"/>
  <c r="L32"/>
  <c r="M32"/>
  <c r="N32"/>
  <c r="P32"/>
  <c r="P31"/>
  <c r="R31"/>
  <c r="O31"/>
  <c r="H30"/>
  <c r="I30"/>
  <c r="J6"/>
  <c r="J30"/>
  <c r="K30"/>
  <c r="L30"/>
  <c r="M30"/>
  <c r="N30"/>
  <c r="O26"/>
  <c r="O27"/>
  <c r="O29"/>
  <c r="O30"/>
  <c r="P30"/>
  <c r="H29"/>
  <c r="I29"/>
  <c r="J29"/>
  <c r="K29"/>
  <c r="L29"/>
  <c r="M29"/>
  <c r="N29"/>
  <c r="P29"/>
  <c r="H28"/>
  <c r="I28"/>
  <c r="J28"/>
  <c r="K28"/>
  <c r="L28"/>
  <c r="M28"/>
  <c r="N28"/>
  <c r="O28"/>
  <c r="P28"/>
  <c r="H27"/>
  <c r="I27"/>
  <c r="J27"/>
  <c r="K27"/>
  <c r="L27"/>
  <c r="M27"/>
  <c r="N27"/>
  <c r="P27"/>
  <c r="H26"/>
  <c r="I26"/>
  <c r="J26"/>
  <c r="K26"/>
  <c r="L26"/>
  <c r="M26"/>
  <c r="N26"/>
  <c r="P26"/>
  <c r="P25"/>
  <c r="R25"/>
  <c r="O25"/>
  <c r="H24"/>
  <c r="I6"/>
  <c r="I24"/>
  <c r="J24"/>
  <c r="K24"/>
  <c r="L24"/>
  <c r="M24"/>
  <c r="N24"/>
  <c r="O21"/>
  <c r="O22"/>
  <c r="O23"/>
  <c r="O24"/>
  <c r="P24"/>
  <c r="H23"/>
  <c r="I23"/>
  <c r="J23"/>
  <c r="K23"/>
  <c r="L23"/>
  <c r="M23"/>
  <c r="N23"/>
  <c r="P23"/>
  <c r="H22"/>
  <c r="I22"/>
  <c r="J22"/>
  <c r="K22"/>
  <c r="L22"/>
  <c r="M22"/>
  <c r="N22"/>
  <c r="P22"/>
  <c r="H21"/>
  <c r="I21"/>
  <c r="J21"/>
  <c r="K21"/>
  <c r="L21"/>
  <c r="M21"/>
  <c r="N21"/>
  <c r="P21"/>
  <c r="P20"/>
  <c r="R20"/>
  <c r="O20"/>
  <c r="H19"/>
  <c r="I19"/>
  <c r="J19"/>
  <c r="K19"/>
  <c r="L19"/>
  <c r="M6"/>
  <c r="M19"/>
  <c r="N19"/>
  <c r="O12"/>
  <c r="O15"/>
  <c r="O16"/>
  <c r="O17"/>
  <c r="O19"/>
  <c r="P19"/>
  <c r="H18"/>
  <c r="I18"/>
  <c r="J18"/>
  <c r="K18"/>
  <c r="L18"/>
  <c r="M18"/>
  <c r="N18"/>
  <c r="O18"/>
  <c r="P18"/>
  <c r="H17"/>
  <c r="I17"/>
  <c r="J17"/>
  <c r="K17"/>
  <c r="L17"/>
  <c r="M17"/>
  <c r="N17"/>
  <c r="P17"/>
  <c r="H16"/>
  <c r="I16"/>
  <c r="J16"/>
  <c r="K16"/>
  <c r="L16"/>
  <c r="M16"/>
  <c r="N16"/>
  <c r="P16"/>
  <c r="H15"/>
  <c r="I15"/>
  <c r="J15"/>
  <c r="K15"/>
  <c r="L15"/>
  <c r="M15"/>
  <c r="N15"/>
  <c r="P15"/>
  <c r="H14"/>
  <c r="I14"/>
  <c r="J14"/>
  <c r="K14"/>
  <c r="L14"/>
  <c r="M14"/>
  <c r="N14"/>
  <c r="O13"/>
  <c r="O14"/>
  <c r="P14"/>
  <c r="H13"/>
  <c r="I13"/>
  <c r="J13"/>
  <c r="K13"/>
  <c r="L13"/>
  <c r="M13"/>
  <c r="N13"/>
  <c r="P13"/>
  <c r="H12"/>
  <c r="I12"/>
  <c r="J12"/>
  <c r="K12"/>
  <c r="L12"/>
  <c r="M12"/>
  <c r="N12"/>
  <c r="P12"/>
  <c r="P11"/>
  <c r="R11"/>
  <c r="O11"/>
  <c r="R9"/>
  <c r="Q9"/>
  <c r="M7"/>
  <c r="L7"/>
  <c r="K7"/>
  <c r="J7"/>
  <c r="I7"/>
  <c r="H7"/>
  <c r="C4"/>
  <c r="A3"/>
  <c r="A2"/>
  <c r="B1"/>
  <c r="H44" i="9"/>
  <c r="I44"/>
  <c r="J44"/>
  <c r="K44"/>
  <c r="L44"/>
  <c r="M44"/>
  <c r="N44"/>
  <c r="O37"/>
  <c r="O38"/>
  <c r="O39"/>
  <c r="O40"/>
  <c r="O41"/>
  <c r="O42"/>
  <c r="O43"/>
  <c r="O44"/>
  <c r="P44"/>
  <c r="H43"/>
  <c r="I43"/>
  <c r="J43"/>
  <c r="K43"/>
  <c r="L43"/>
  <c r="M43"/>
  <c r="N43"/>
  <c r="P43"/>
  <c r="H42"/>
  <c r="I42"/>
  <c r="J42"/>
  <c r="K42"/>
  <c r="L42"/>
  <c r="M42"/>
  <c r="N42"/>
  <c r="P42"/>
  <c r="H41"/>
  <c r="I41"/>
  <c r="J41"/>
  <c r="K41"/>
  <c r="L41"/>
  <c r="M41"/>
  <c r="N41"/>
  <c r="P41"/>
  <c r="H40"/>
  <c r="I40"/>
  <c r="J40"/>
  <c r="K40"/>
  <c r="L40"/>
  <c r="M40"/>
  <c r="N40"/>
  <c r="P40"/>
  <c r="H39"/>
  <c r="I39"/>
  <c r="J39"/>
  <c r="K39"/>
  <c r="L39"/>
  <c r="M39"/>
  <c r="N39"/>
  <c r="P39"/>
  <c r="H38"/>
  <c r="I38"/>
  <c r="J38"/>
  <c r="K38"/>
  <c r="L38"/>
  <c r="M38"/>
  <c r="N38"/>
  <c r="P38"/>
  <c r="H37"/>
  <c r="I37"/>
  <c r="J37"/>
  <c r="K37"/>
  <c r="L37"/>
  <c r="M37"/>
  <c r="N37"/>
  <c r="P37"/>
  <c r="P36"/>
  <c r="R36"/>
  <c r="O36"/>
  <c r="N20"/>
  <c r="N25"/>
  <c r="N31"/>
  <c r="N36"/>
  <c r="H35"/>
  <c r="I35"/>
  <c r="J35"/>
  <c r="K35"/>
  <c r="L35"/>
  <c r="M35"/>
  <c r="N35"/>
  <c r="O32"/>
  <c r="O33"/>
  <c r="O34"/>
  <c r="O35"/>
  <c r="P35"/>
  <c r="H34"/>
  <c r="I34"/>
  <c r="J34"/>
  <c r="K34"/>
  <c r="L34"/>
  <c r="M34"/>
  <c r="N34"/>
  <c r="P34"/>
  <c r="H33"/>
  <c r="I33"/>
  <c r="J33"/>
  <c r="K33"/>
  <c r="L33"/>
  <c r="M33"/>
  <c r="N33"/>
  <c r="P33"/>
  <c r="H32"/>
  <c r="I32"/>
  <c r="J32"/>
  <c r="K32"/>
  <c r="L32"/>
  <c r="M32"/>
  <c r="N32"/>
  <c r="P32"/>
  <c r="P31"/>
  <c r="R31"/>
  <c r="O31"/>
  <c r="H30"/>
  <c r="I30"/>
  <c r="J30"/>
  <c r="K30"/>
  <c r="L30"/>
  <c r="M30"/>
  <c r="N30"/>
  <c r="O26"/>
  <c r="O27"/>
  <c r="O29"/>
  <c r="O30"/>
  <c r="P30"/>
  <c r="H29"/>
  <c r="I29"/>
  <c r="J29"/>
  <c r="K29"/>
  <c r="L29"/>
  <c r="M29"/>
  <c r="N29"/>
  <c r="P29"/>
  <c r="H28"/>
  <c r="I28"/>
  <c r="J28"/>
  <c r="K28"/>
  <c r="L28"/>
  <c r="M28"/>
  <c r="N28"/>
  <c r="O28"/>
  <c r="P28"/>
  <c r="H27"/>
  <c r="I27"/>
  <c r="J27"/>
  <c r="K27"/>
  <c r="L27"/>
  <c r="M27"/>
  <c r="N27"/>
  <c r="P27"/>
  <c r="H26"/>
  <c r="I26"/>
  <c r="J26"/>
  <c r="K26"/>
  <c r="L26"/>
  <c r="M26"/>
  <c r="N26"/>
  <c r="P26"/>
  <c r="P25"/>
  <c r="R25"/>
  <c r="O25"/>
  <c r="H24"/>
  <c r="I24"/>
  <c r="J24"/>
  <c r="K24"/>
  <c r="L24"/>
  <c r="M24"/>
  <c r="N24"/>
  <c r="O21"/>
  <c r="O22"/>
  <c r="O23"/>
  <c r="O24"/>
  <c r="P24"/>
  <c r="H23"/>
  <c r="I23"/>
  <c r="J23"/>
  <c r="K23"/>
  <c r="L23"/>
  <c r="M23"/>
  <c r="N23"/>
  <c r="P23"/>
  <c r="H22"/>
  <c r="I22"/>
  <c r="J22"/>
  <c r="K22"/>
  <c r="L22"/>
  <c r="M22"/>
  <c r="N22"/>
  <c r="P22"/>
  <c r="H21"/>
  <c r="I21"/>
  <c r="J21"/>
  <c r="K21"/>
  <c r="L21"/>
  <c r="M21"/>
  <c r="N21"/>
  <c r="P21"/>
  <c r="P20"/>
  <c r="R20"/>
  <c r="O20"/>
  <c r="M6"/>
  <c r="O12"/>
  <c r="O15"/>
  <c r="O16"/>
  <c r="O17"/>
  <c r="O19"/>
  <c r="O18"/>
  <c r="O13"/>
  <c r="O14"/>
  <c r="R11"/>
  <c r="O11"/>
  <c r="R9"/>
  <c r="Q9"/>
  <c r="M7"/>
  <c r="L7"/>
  <c r="K7"/>
  <c r="J7"/>
  <c r="I7"/>
  <c r="H7"/>
  <c r="H6"/>
  <c r="C4"/>
  <c r="A3"/>
  <c r="A2"/>
  <c r="B1"/>
  <c r="H44" i="8"/>
  <c r="I44"/>
  <c r="J44"/>
  <c r="K44"/>
  <c r="L6"/>
  <c r="L44"/>
  <c r="M44"/>
  <c r="N44"/>
  <c r="O37"/>
  <c r="O38"/>
  <c r="O39"/>
  <c r="O40"/>
  <c r="O41"/>
  <c r="O42"/>
  <c r="O43"/>
  <c r="O44"/>
  <c r="P44"/>
  <c r="H43"/>
  <c r="I43"/>
  <c r="J43"/>
  <c r="K43"/>
  <c r="L43"/>
  <c r="M43"/>
  <c r="N43"/>
  <c r="P43"/>
  <c r="H42"/>
  <c r="I42"/>
  <c r="J42"/>
  <c r="K42"/>
  <c r="L42"/>
  <c r="M42"/>
  <c r="N42"/>
  <c r="P42"/>
  <c r="H41"/>
  <c r="I41"/>
  <c r="J41"/>
  <c r="K41"/>
  <c r="L41"/>
  <c r="M41"/>
  <c r="N41"/>
  <c r="P41"/>
  <c r="H40"/>
  <c r="I40"/>
  <c r="J40"/>
  <c r="K40"/>
  <c r="L40"/>
  <c r="M40"/>
  <c r="N40"/>
  <c r="P40"/>
  <c r="H39"/>
  <c r="I39"/>
  <c r="J39"/>
  <c r="K39"/>
  <c r="L39"/>
  <c r="M39"/>
  <c r="N39"/>
  <c r="P39"/>
  <c r="H38"/>
  <c r="I38"/>
  <c r="J38"/>
  <c r="K38"/>
  <c r="L38"/>
  <c r="M38"/>
  <c r="N38"/>
  <c r="P38"/>
  <c r="H37"/>
  <c r="I37"/>
  <c r="J37"/>
  <c r="K37"/>
  <c r="L37"/>
  <c r="M37"/>
  <c r="N37"/>
  <c r="P37"/>
  <c r="P36"/>
  <c r="R36"/>
  <c r="O36"/>
  <c r="N20"/>
  <c r="N25"/>
  <c r="N31"/>
  <c r="N36"/>
  <c r="H35"/>
  <c r="I35"/>
  <c r="J35"/>
  <c r="K6"/>
  <c r="K35"/>
  <c r="L35"/>
  <c r="M35"/>
  <c r="N35"/>
  <c r="O32"/>
  <c r="O33"/>
  <c r="O34"/>
  <c r="O35"/>
  <c r="P35"/>
  <c r="H34"/>
  <c r="I34"/>
  <c r="J34"/>
  <c r="K34"/>
  <c r="L34"/>
  <c r="M34"/>
  <c r="N34"/>
  <c r="P34"/>
  <c r="H33"/>
  <c r="I33"/>
  <c r="J33"/>
  <c r="K33"/>
  <c r="L33"/>
  <c r="M33"/>
  <c r="N33"/>
  <c r="P33"/>
  <c r="H32"/>
  <c r="I32"/>
  <c r="J32"/>
  <c r="K32"/>
  <c r="L32"/>
  <c r="M32"/>
  <c r="N32"/>
  <c r="P32"/>
  <c r="P31"/>
  <c r="R31"/>
  <c r="O31"/>
  <c r="H30"/>
  <c r="I30"/>
  <c r="J6"/>
  <c r="J30"/>
  <c r="K30"/>
  <c r="L30"/>
  <c r="M30"/>
  <c r="N30"/>
  <c r="O26"/>
  <c r="O27"/>
  <c r="O29"/>
  <c r="O30"/>
  <c r="P30"/>
  <c r="H29"/>
  <c r="I29"/>
  <c r="J29"/>
  <c r="K29"/>
  <c r="L29"/>
  <c r="M29"/>
  <c r="N29"/>
  <c r="P29"/>
  <c r="H28"/>
  <c r="I28"/>
  <c r="J28"/>
  <c r="K28"/>
  <c r="L28"/>
  <c r="M28"/>
  <c r="N28"/>
  <c r="O28"/>
  <c r="P28"/>
  <c r="H27"/>
  <c r="I27"/>
  <c r="J27"/>
  <c r="K27"/>
  <c r="L27"/>
  <c r="M27"/>
  <c r="N27"/>
  <c r="P27"/>
  <c r="H26"/>
  <c r="I26"/>
  <c r="J26"/>
  <c r="K26"/>
  <c r="L26"/>
  <c r="M26"/>
  <c r="N26"/>
  <c r="P26"/>
  <c r="P25"/>
  <c r="R25"/>
  <c r="O25"/>
  <c r="H24"/>
  <c r="I6"/>
  <c r="I24"/>
  <c r="J24"/>
  <c r="K24"/>
  <c r="L24"/>
  <c r="M24"/>
  <c r="N24"/>
  <c r="O21"/>
  <c r="O22"/>
  <c r="O23"/>
  <c r="O24"/>
  <c r="P24"/>
  <c r="H23"/>
  <c r="I23"/>
  <c r="J23"/>
  <c r="K23"/>
  <c r="L23"/>
  <c r="M23"/>
  <c r="N23"/>
  <c r="P23"/>
  <c r="H22"/>
  <c r="I22"/>
  <c r="J22"/>
  <c r="K22"/>
  <c r="L22"/>
  <c r="M22"/>
  <c r="N22"/>
  <c r="P22"/>
  <c r="H21"/>
  <c r="I21"/>
  <c r="J21"/>
  <c r="K21"/>
  <c r="L21"/>
  <c r="M21"/>
  <c r="N21"/>
  <c r="P21"/>
  <c r="P20"/>
  <c r="R20"/>
  <c r="O20"/>
  <c r="H19"/>
  <c r="I19"/>
  <c r="J19"/>
  <c r="K19"/>
  <c r="L19"/>
  <c r="M6"/>
  <c r="M19"/>
  <c r="N19"/>
  <c r="O12"/>
  <c r="O15"/>
  <c r="O16"/>
  <c r="O17"/>
  <c r="O19"/>
  <c r="P19"/>
  <c r="H18"/>
  <c r="I18"/>
  <c r="J18"/>
  <c r="K18"/>
  <c r="L18"/>
  <c r="M18"/>
  <c r="N18"/>
  <c r="O18"/>
  <c r="P18"/>
  <c r="H17"/>
  <c r="I17"/>
  <c r="J17"/>
  <c r="K17"/>
  <c r="L17"/>
  <c r="M17"/>
  <c r="N17"/>
  <c r="P17"/>
  <c r="H16"/>
  <c r="I16"/>
  <c r="J16"/>
  <c r="K16"/>
  <c r="L16"/>
  <c r="M16"/>
  <c r="N16"/>
  <c r="P16"/>
  <c r="H15"/>
  <c r="I15"/>
  <c r="J15"/>
  <c r="K15"/>
  <c r="L15"/>
  <c r="M15"/>
  <c r="N15"/>
  <c r="P15"/>
  <c r="H14"/>
  <c r="I14"/>
  <c r="J14"/>
  <c r="K14"/>
  <c r="L14"/>
  <c r="M14"/>
  <c r="N14"/>
  <c r="O13"/>
  <c r="O14"/>
  <c r="P14"/>
  <c r="H13"/>
  <c r="I13"/>
  <c r="J13"/>
  <c r="K13"/>
  <c r="L13"/>
  <c r="M13"/>
  <c r="N13"/>
  <c r="P13"/>
  <c r="H12"/>
  <c r="I12"/>
  <c r="J12"/>
  <c r="K12"/>
  <c r="L12"/>
  <c r="M12"/>
  <c r="N12"/>
  <c r="P12"/>
  <c r="P11"/>
  <c r="R11"/>
  <c r="O11"/>
  <c r="R9"/>
  <c r="M7"/>
  <c r="L7"/>
  <c r="K7"/>
  <c r="J7"/>
  <c r="I7"/>
  <c r="H7"/>
  <c r="H6"/>
  <c r="C4"/>
  <c r="A3"/>
  <c r="A2"/>
  <c r="B1"/>
  <c r="M6" i="1"/>
  <c r="B45" i="3"/>
  <c r="A45"/>
  <c r="A46"/>
  <c r="U22"/>
  <c r="B22"/>
  <c r="O26" i="1"/>
  <c r="O12"/>
  <c r="I18"/>
  <c r="J18"/>
  <c r="K18"/>
  <c r="L18"/>
  <c r="U30" i="3"/>
  <c r="U31"/>
  <c r="U32"/>
  <c r="U33"/>
  <c r="B30"/>
  <c r="U18"/>
  <c r="U17"/>
  <c r="B17"/>
  <c r="B18"/>
  <c r="L14" i="1"/>
  <c r="J14"/>
  <c r="I14"/>
  <c r="K13"/>
  <c r="J13"/>
  <c r="I13"/>
  <c r="U19" i="3"/>
  <c r="U20"/>
  <c r="U21"/>
  <c r="U23"/>
  <c r="U24"/>
  <c r="U25"/>
  <c r="U26"/>
  <c r="U27"/>
  <c r="U28"/>
  <c r="U29"/>
  <c r="U34"/>
  <c r="U35"/>
  <c r="U36"/>
  <c r="U37"/>
  <c r="U38"/>
  <c r="U39"/>
  <c r="U40"/>
  <c r="U41"/>
  <c r="U42"/>
  <c r="U43"/>
  <c r="U44"/>
  <c r="B40"/>
  <c r="B41"/>
  <c r="B42"/>
  <c r="B43"/>
  <c r="B44"/>
  <c r="B38"/>
  <c r="B39"/>
  <c r="B37"/>
  <c r="B34"/>
  <c r="B35"/>
  <c r="B36"/>
  <c r="B33"/>
  <c r="B29"/>
  <c r="B31"/>
  <c r="B32"/>
  <c r="B28"/>
  <c r="B25"/>
  <c r="B26"/>
  <c r="B27"/>
  <c r="B24"/>
  <c r="B19"/>
  <c r="B20"/>
  <c r="B21"/>
  <c r="B23"/>
  <c r="B16"/>
  <c r="A11"/>
  <c r="A10"/>
  <c r="O37" i="1"/>
  <c r="O38"/>
  <c r="O39"/>
  <c r="O40"/>
  <c r="O41"/>
  <c r="O42"/>
  <c r="O43"/>
  <c r="O44"/>
  <c r="O32"/>
  <c r="O33"/>
  <c r="O34"/>
  <c r="K24"/>
  <c r="L24"/>
  <c r="M24"/>
  <c r="I19"/>
  <c r="J19"/>
  <c r="K19"/>
  <c r="L19"/>
  <c r="A14" i="3"/>
  <c r="U16"/>
  <c r="U10"/>
  <c r="A16" i="7"/>
  <c r="A15"/>
  <c r="A14"/>
  <c r="A13"/>
  <c r="A12"/>
  <c r="A11"/>
  <c r="A10"/>
  <c r="A9"/>
  <c r="A7"/>
  <c r="B6"/>
  <c r="B5"/>
  <c r="B4"/>
  <c r="A3"/>
  <c r="A2"/>
  <c r="A1"/>
  <c r="B6" i="5"/>
  <c r="B5"/>
  <c r="B4"/>
  <c r="C4" i="1"/>
  <c r="B6" i="4"/>
  <c r="B5"/>
  <c r="B4"/>
  <c r="B6" i="3"/>
  <c r="B5"/>
  <c r="B4"/>
  <c r="O27" i="1"/>
  <c r="O21"/>
  <c r="O22"/>
  <c r="O23"/>
  <c r="O24"/>
  <c r="B1"/>
  <c r="A2"/>
  <c r="A3"/>
  <c r="I6"/>
  <c r="I12"/>
  <c r="J6"/>
  <c r="K6"/>
  <c r="K17"/>
  <c r="L6"/>
  <c r="M19"/>
  <c r="H7"/>
  <c r="I7"/>
  <c r="J7"/>
  <c r="K7"/>
  <c r="L7"/>
  <c r="M7"/>
  <c r="Q9"/>
  <c r="J12"/>
  <c r="L12"/>
  <c r="I15"/>
  <c r="J15"/>
  <c r="L15"/>
  <c r="I16"/>
  <c r="J16"/>
  <c r="L17"/>
  <c r="N20"/>
  <c r="N25"/>
  <c r="N31"/>
  <c r="N36"/>
  <c r="J21"/>
  <c r="L21"/>
  <c r="J22"/>
  <c r="K22"/>
  <c r="J23"/>
  <c r="K23"/>
  <c r="L23"/>
  <c r="B1" i="3"/>
  <c r="A2"/>
  <c r="A3"/>
  <c r="A9"/>
  <c r="U11"/>
  <c r="A12"/>
  <c r="U12"/>
  <c r="A13"/>
  <c r="U13"/>
  <c r="U14"/>
  <c r="B46"/>
  <c r="A47"/>
  <c r="B47"/>
  <c r="A48"/>
  <c r="B48"/>
  <c r="A1" i="4"/>
  <c r="A2"/>
  <c r="A3"/>
  <c r="A7"/>
  <c r="A9"/>
  <c r="A10"/>
  <c r="A11"/>
  <c r="A12"/>
  <c r="A13"/>
  <c r="A14"/>
  <c r="A15"/>
  <c r="A16"/>
  <c r="A1" i="5"/>
  <c r="A2"/>
  <c r="A3"/>
  <c r="L22" i="1"/>
  <c r="J17"/>
  <c r="M21"/>
  <c r="K21"/>
  <c r="K12"/>
  <c r="K16"/>
  <c r="M23"/>
  <c r="I17"/>
  <c r="L16"/>
  <c r="I22"/>
  <c r="I23"/>
  <c r="I24"/>
  <c r="M16"/>
  <c r="M22"/>
  <c r="M18"/>
  <c r="M14"/>
  <c r="M13"/>
  <c r="M15"/>
  <c r="M17"/>
  <c r="M12"/>
  <c r="L13"/>
  <c r="H18"/>
  <c r="I21"/>
  <c r="K15"/>
  <c r="K14"/>
  <c r="O29"/>
  <c r="O30"/>
  <c r="O28"/>
  <c r="J24"/>
  <c r="H21"/>
  <c r="H22"/>
  <c r="H23"/>
  <c r="H24"/>
  <c r="H12"/>
  <c r="N12"/>
  <c r="S16" i="3"/>
  <c r="S37"/>
  <c r="H14" i="1"/>
  <c r="H13"/>
  <c r="O15"/>
  <c r="O16"/>
  <c r="O13"/>
  <c r="O14"/>
  <c r="H16"/>
  <c r="H17"/>
  <c r="H15"/>
  <c r="H19"/>
  <c r="N19"/>
  <c r="O35"/>
  <c r="O31"/>
  <c r="O36"/>
  <c r="O20"/>
  <c r="T16" i="3"/>
  <c r="N23" i="1"/>
  <c r="N22"/>
  <c r="P22"/>
  <c r="N16"/>
  <c r="N13"/>
  <c r="S32" i="3"/>
  <c r="T39"/>
  <c r="S31"/>
  <c r="N17" i="1"/>
  <c r="N18"/>
  <c r="T37" i="3"/>
  <c r="O25" i="1"/>
  <c r="N15"/>
  <c r="N21"/>
  <c r="N14"/>
  <c r="N24"/>
  <c r="P12"/>
  <c r="O17"/>
  <c r="P23"/>
  <c r="S42" i="3"/>
  <c r="P16" i="1"/>
  <c r="P13"/>
  <c r="S39" i="3"/>
  <c r="T31"/>
  <c r="T32"/>
  <c r="T21"/>
  <c r="S21"/>
  <c r="S23"/>
  <c r="T23"/>
  <c r="T20"/>
  <c r="S20"/>
  <c r="P15" i="1"/>
  <c r="P14"/>
  <c r="S17" i="3"/>
  <c r="T17"/>
  <c r="T41"/>
  <c r="S41"/>
  <c r="S40"/>
  <c r="T40"/>
  <c r="T38"/>
  <c r="S38"/>
  <c r="S36"/>
  <c r="T36"/>
  <c r="S35"/>
  <c r="T35"/>
  <c r="S34"/>
  <c r="T34"/>
  <c r="S33"/>
  <c r="T33"/>
  <c r="S30"/>
  <c r="T30"/>
  <c r="T29"/>
  <c r="S29"/>
  <c r="S28"/>
  <c r="T28"/>
  <c r="P24" i="1"/>
  <c r="T26" i="3"/>
  <c r="S26"/>
  <c r="S25"/>
  <c r="T25"/>
  <c r="P21" i="1"/>
  <c r="T22" i="3"/>
  <c r="S22"/>
  <c r="O19" i="1"/>
  <c r="P19"/>
  <c r="O18"/>
  <c r="P18"/>
  <c r="P17"/>
  <c r="T42" i="3"/>
  <c r="R36" i="1"/>
  <c r="P20"/>
  <c r="R20"/>
  <c r="S19" i="3"/>
  <c r="T19"/>
  <c r="T18"/>
  <c r="S18"/>
  <c r="T44"/>
  <c r="S44"/>
  <c r="T43"/>
  <c r="S43"/>
  <c r="E14"/>
  <c r="E13"/>
  <c r="R25" i="1"/>
  <c r="E12" i="3"/>
  <c r="S27"/>
  <c r="T27"/>
  <c r="S24"/>
  <c r="T24"/>
  <c r="E11"/>
  <c r="O11" i="1"/>
  <c r="P11"/>
  <c r="R11"/>
  <c r="R31"/>
  <c r="E10" i="3"/>
  <c r="T14"/>
  <c r="S14"/>
  <c r="T13"/>
  <c r="S13"/>
  <c r="T12"/>
  <c r="S12"/>
  <c r="T11"/>
  <c r="S11"/>
  <c r="R9" i="1"/>
  <c r="S10" i="3"/>
  <c r="T10"/>
  <c r="E9"/>
  <c r="D7" i="4"/>
</calcChain>
</file>

<file path=xl/comments1.xml><?xml version="1.0" encoding="utf-8"?>
<comments xmlns="http://schemas.openxmlformats.org/spreadsheetml/2006/main">
  <authors>
    <author>TAMAMES</author>
  </authors>
  <commentList>
    <comment ref="Q8" authorId="0">
      <text>
        <r>
          <rPr>
            <b/>
            <sz val="9"/>
            <color indexed="81"/>
            <rFont val="Tahoma"/>
            <family val="2"/>
          </rPr>
          <t>poids attribué à chacune des affirmations en fonction du degré d'importance de l'obligation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TAMAMES</author>
  </authors>
  <commentList>
    <comment ref="Q8" authorId="0">
      <text>
        <r>
          <rPr>
            <b/>
            <sz val="9"/>
            <color indexed="81"/>
            <rFont val="Tahoma"/>
            <family val="2"/>
          </rPr>
          <t>poids attribué à chacune des affirmations en fonction du degré d'importance de l'obligation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TAMAMES</author>
  </authors>
  <commentList>
    <comment ref="Q8" authorId="0">
      <text>
        <r>
          <rPr>
            <b/>
            <sz val="9"/>
            <color indexed="81"/>
            <rFont val="Tahoma"/>
            <family val="2"/>
          </rPr>
          <t>poids attribué à chacune des affirmations en fonction du degré d'importance de l'obligation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TAMAMES</author>
  </authors>
  <commentList>
    <comment ref="Q8" authorId="0">
      <text>
        <r>
          <rPr>
            <b/>
            <sz val="9"/>
            <color indexed="81"/>
            <rFont val="Tahoma"/>
            <family val="2"/>
          </rPr>
          <t>poids attribué à chacune des affirmations en fonction du degré d'importance de l'obligation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TAMAMES</author>
  </authors>
  <commentList>
    <comment ref="Q8" authorId="0">
      <text>
        <r>
          <rPr>
            <b/>
            <sz val="9"/>
            <color indexed="81"/>
            <rFont val="Tahoma"/>
            <family val="2"/>
          </rPr>
          <t>poids attribué à chacune des affirmations en fonction du degré d'importance de l'obligation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TAMAMES</author>
  </authors>
  <commentList>
    <comment ref="Q8" authorId="0">
      <text>
        <r>
          <rPr>
            <b/>
            <sz val="9"/>
            <color indexed="81"/>
            <rFont val="Tahoma"/>
            <family val="2"/>
          </rPr>
          <t>poids attribué à chacune des affirmations en fonction du degré d'importance de l'obligation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TAMAMES</author>
  </authors>
  <commentList>
    <comment ref="Q8" authorId="0">
      <text>
        <r>
          <rPr>
            <b/>
            <sz val="9"/>
            <color indexed="81"/>
            <rFont val="Tahoma"/>
            <family val="2"/>
          </rPr>
          <t>poids attribué à chacune des affirmations en fonction du degré d'importance de l'obligation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TAMAMES</author>
  </authors>
  <commentList>
    <comment ref="Q8" authorId="0">
      <text>
        <r>
          <rPr>
            <b/>
            <sz val="9"/>
            <color indexed="81"/>
            <rFont val="Tahoma"/>
            <family val="2"/>
          </rPr>
          <t>poids attribué à chacune des affirmations en fonction du degré d'importance de l'obligation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<sst xmlns="http://schemas.openxmlformats.org/spreadsheetml/2006/main" count="1082" uniqueCount="238">
  <si>
    <t>Choix à faire manuellement</t>
    <phoneticPr fontId="0" type="noConversion"/>
  </si>
  <si>
    <t>La somme des pondérations doit être =1</t>
  </si>
  <si>
    <t>La somme des pondérations doit être =1</t>
    <phoneticPr fontId="0" type="noConversion"/>
  </si>
  <si>
    <t>colonne modifiable (zones blanches)</t>
    <phoneticPr fontId="0" type="noConversion"/>
  </si>
  <si>
    <t>pondération
sous-processus (0 à 1)</t>
    <phoneticPr fontId="0" type="noConversion"/>
  </si>
  <si>
    <t>Calcul auto</t>
    <phoneticPr fontId="0" type="noConversion"/>
  </si>
  <si>
    <t>Calcul auto</t>
    <phoneticPr fontId="0" type="noConversion"/>
  </si>
  <si>
    <t>somme = 1 ?  =&gt;</t>
    <phoneticPr fontId="0" type="noConversion"/>
  </si>
  <si>
    <t>4.1</t>
    <phoneticPr fontId="0" type="noConversion"/>
  </si>
  <si>
    <t> gilbert.farges@utc.fr </t>
    <phoneticPr fontId="13" type="noConversion"/>
  </si>
  <si>
    <t>Valeurs utilisées pour les cartographies</t>
    <phoneticPr fontId="0" type="noConversion"/>
  </si>
  <si>
    <t>3.1</t>
    <phoneticPr fontId="0" type="noConversion"/>
  </si>
  <si>
    <t>Fiche de la cartographie des évaluations sur les 5 processus majeurs (1 page A4 en recto)</t>
    <phoneticPr fontId="13" type="noConversion"/>
  </si>
  <si>
    <t> gilbert.farges@utc.fr </t>
  </si>
  <si>
    <t>pondération
item principal (O à 1)</t>
    <phoneticPr fontId="0" type="noConversion"/>
  </si>
  <si>
    <t>Moy-ET</t>
  </si>
  <si>
    <t>3.2</t>
    <phoneticPr fontId="0" type="noConversion"/>
  </si>
  <si>
    <t>Taux de véracité des processus</t>
    <phoneticPr fontId="0" type="noConversion"/>
  </si>
  <si>
    <t>Centre Hospitaller : </t>
    <phoneticPr fontId="0" type="noConversion"/>
  </si>
  <si>
    <t>Date : </t>
    <phoneticPr fontId="0" type="noConversion"/>
  </si>
  <si>
    <t>Avertissement : toute zone blanche peut être remplie ou modifiée. Les données peuvent ensuite être utilisées dans d'autres onglets</t>
    <phoneticPr fontId="0" type="noConversion"/>
  </si>
  <si>
    <t>Signature :</t>
    <phoneticPr fontId="0" type="noConversion"/>
  </si>
  <si>
    <t>Observations :</t>
    <phoneticPr fontId="0" type="noConversion"/>
  </si>
  <si>
    <t>Liste des évaluateurs :</t>
    <phoneticPr fontId="0" type="noConversion"/>
  </si>
  <si>
    <t>au sous-processus</t>
  </si>
  <si>
    <t>Note</t>
    <phoneticPr fontId="0" type="noConversion"/>
  </si>
  <si>
    <t>au processus</t>
  </si>
  <si>
    <t xml:space="preserve">Calcul automatique </t>
  </si>
  <si>
    <t>Modes de preuve</t>
    <phoneticPr fontId="0" type="noConversion"/>
  </si>
  <si>
    <t>Observations</t>
    <phoneticPr fontId="0" type="noConversion"/>
  </si>
  <si>
    <t>Signature :</t>
    <phoneticPr fontId="0" type="noConversion"/>
  </si>
  <si>
    <t>Evaluations</t>
    <phoneticPr fontId="0" type="noConversion"/>
  </si>
  <si>
    <t>1.1</t>
    <phoneticPr fontId="0" type="noConversion"/>
  </si>
  <si>
    <t>Nom et Fonction du signataire :  </t>
    <phoneticPr fontId="0" type="noConversion"/>
  </si>
  <si>
    <t xml:space="preserve"> Fiche de méta-données (1 page A4 en recto)</t>
    <phoneticPr fontId="13" type="noConversion"/>
  </si>
  <si>
    <t>Valeurs selon le choix</t>
    <phoneticPr fontId="0" type="noConversion"/>
  </si>
  <si>
    <t xml:space="preserve">Note </t>
    <phoneticPr fontId="0" type="noConversion"/>
  </si>
  <si>
    <t>Cotation (0 à 1)</t>
  </si>
  <si>
    <t>somme 
(0 à 1)</t>
  </si>
  <si>
    <t>Calcul automatique</t>
  </si>
  <si>
    <t>Moyenne</t>
  </si>
  <si>
    <t>Moy+ET</t>
  </si>
  <si>
    <t>Ecart-Type 
(ET)</t>
    <phoneticPr fontId="0" type="noConversion"/>
  </si>
  <si>
    <t>Centre Hospitaller :  </t>
    <phoneticPr fontId="0" type="noConversion"/>
  </si>
  <si>
    <t>Date :  </t>
    <phoneticPr fontId="0" type="noConversion"/>
  </si>
  <si>
    <t>Nom et Fonction du signataire :  </t>
    <phoneticPr fontId="0" type="noConversion"/>
  </si>
  <si>
    <t>moyenne :</t>
    <phoneticPr fontId="0" type="noConversion"/>
  </si>
  <si>
    <t>Fiche de synthèse globale des résultats de l'évaluation (1 page A4 en recto)</t>
    <phoneticPr fontId="0" type="noConversion"/>
  </si>
  <si>
    <r>
      <t xml:space="preserve">Taux moyens de </t>
    </r>
    <r>
      <rPr>
        <b/>
        <sz val="12"/>
        <rFont val="Arial"/>
        <family val="2"/>
      </rPr>
      <t>véracité</t>
    </r>
    <phoneticPr fontId="0" type="noConversion"/>
  </si>
  <si>
    <t>PROBLEME</t>
    <phoneticPr fontId="0" type="noConversion"/>
  </si>
  <si>
    <t>CAUSES</t>
    <phoneticPr fontId="0" type="noConversion"/>
  </si>
  <si>
    <t>CONSEQUENCES</t>
    <phoneticPr fontId="0" type="noConversion"/>
  </si>
  <si>
    <t>PROPOSITIONS</t>
    <phoneticPr fontId="0" type="noConversion"/>
  </si>
  <si>
    <t>Plans d'action :</t>
    <phoneticPr fontId="0" type="noConversion"/>
  </si>
  <si>
    <t>relative</t>
  </si>
  <si>
    <t>Date :  </t>
    <phoneticPr fontId="0" type="noConversion"/>
  </si>
  <si>
    <t>Nom et Fonction du signataire :  </t>
    <phoneticPr fontId="0" type="noConversion"/>
  </si>
  <si>
    <t>Atteindre les objectifs des processus :</t>
    <phoneticPr fontId="0" type="noConversion"/>
  </si>
  <si>
    <t>Fiche de retour d'expérience (1 page A4 en recto)</t>
    <phoneticPr fontId="0" type="noConversion"/>
  </si>
  <si>
    <r>
      <t>Atteindre les objectifs des processus</t>
    </r>
    <r>
      <rPr>
        <sz val="12"/>
        <rFont val="Arial"/>
        <family val="2"/>
      </rPr>
      <t xml:space="preserve"> : moyennes et écarts-types des % de </t>
    </r>
    <r>
      <rPr>
        <b/>
        <sz val="12"/>
        <rFont val="Arial"/>
        <family val="2"/>
      </rPr>
      <t>véracité</t>
    </r>
    <r>
      <rPr>
        <sz val="12"/>
        <rFont val="Arial"/>
        <family val="2"/>
      </rPr>
      <t xml:space="preserve"> évalués</t>
    </r>
    <phoneticPr fontId="0" type="noConversion"/>
  </si>
  <si>
    <t>Signature :</t>
    <phoneticPr fontId="0" type="noConversion"/>
  </si>
  <si>
    <t>Autodiagnostic :</t>
    <phoneticPr fontId="13" type="noConversion"/>
  </si>
  <si>
    <t>MISSION PRINCIPALE :</t>
    <phoneticPr fontId="0" type="noConversion"/>
  </si>
  <si>
    <t>PROCESSUS PRINCIPAL :</t>
    <phoneticPr fontId="0" type="noConversion"/>
  </si>
  <si>
    <t>Scores</t>
    <phoneticPr fontId="0" type="noConversion"/>
  </si>
  <si>
    <t>Fonctions</t>
  </si>
  <si>
    <t>Noms</t>
  </si>
  <si>
    <t>• Les services biomédicaux français en établissement de santé et les fabricants</t>
  </si>
  <si>
    <t>• Garantir la sécurité du patient</t>
  </si>
  <si>
    <t>• Contribuer au professionnalisme et à la bonne image de marque  des services biomédicaux</t>
  </si>
  <si>
    <t>Se situer par rapport au respect et au suivi des recommandations AFSSAPS</t>
  </si>
  <si>
    <t>Diminuer le taux d’incidents lié à l’utilisation des dispositifs médicaux</t>
  </si>
  <si>
    <t>3) La réglementation et les recommandations sont suivies et respectées.</t>
  </si>
  <si>
    <t>5)  L’organisation de la maintenance est définie, mise en œuvre, tracée, et améliorée de façon continue.</t>
  </si>
  <si>
    <t>Absent</t>
  </si>
  <si>
    <t>Aléatoire</t>
  </si>
  <si>
    <t>Défini</t>
  </si>
  <si>
    <t>Maîtrisé</t>
  </si>
  <si>
    <t>Optimisé</t>
  </si>
  <si>
    <t>Mature</t>
  </si>
  <si>
    <t>aucune activité n'est réalisée pour ce processus</t>
  </si>
  <si>
    <t>les activités sont réalisées implicitement sans être toujours mises en œuvre complètement et dans les délais</t>
  </si>
  <si>
    <t>les activités sont définies explicitement et mises en œuvre dans les délais, sans être forcément tracées</t>
  </si>
  <si>
    <r>
      <t xml:space="preserve">les activités réalisées sont </t>
    </r>
    <r>
      <rPr>
        <b/>
        <sz val="10"/>
        <color indexed="12"/>
        <rFont val="Arial"/>
        <family val="2"/>
      </rPr>
      <t>efficaces,</t>
    </r>
    <r>
      <rPr>
        <sz val="10"/>
        <color indexed="12"/>
        <rFont val="Arial"/>
        <family val="2"/>
      </rPr>
      <t xml:space="preserve"> tracées dans leur cheminement et leurs résultats</t>
    </r>
  </si>
  <si>
    <r>
      <t xml:space="preserve"> les activités réalisées sont </t>
    </r>
    <r>
      <rPr>
        <b/>
        <sz val="10"/>
        <color indexed="12"/>
        <rFont val="Arial"/>
        <family val="2"/>
      </rPr>
      <t>efficientes</t>
    </r>
    <r>
      <rPr>
        <sz val="10"/>
        <color indexed="12"/>
        <rFont val="Arial"/>
        <family val="2"/>
      </rPr>
      <t xml:space="preserve"> et induisent des améliorations qui sont effectivement mises en œuvre</t>
    </r>
  </si>
  <si>
    <r>
      <t>les activités réalisées ont une excellente</t>
    </r>
    <r>
      <rPr>
        <b/>
        <sz val="10"/>
        <color indexed="12"/>
        <rFont val="Arial"/>
        <family val="2"/>
      </rPr>
      <t xml:space="preserve"> qualité perçue</t>
    </r>
    <r>
      <rPr>
        <sz val="10"/>
        <color indexed="12"/>
        <rFont val="Arial"/>
        <family val="2"/>
      </rPr>
      <t>, elles anticipent les attentes et innovent dans les services rendus</t>
    </r>
  </si>
  <si>
    <r>
      <t>A LIRE !...</t>
    </r>
    <r>
      <rPr>
        <b/>
        <sz val="10"/>
        <color indexed="8"/>
        <rFont val="Arial"/>
        <family val="2"/>
      </rPr>
      <t xml:space="preserve"> </t>
    </r>
  </si>
  <si>
    <r>
      <t>Pour Qui</t>
    </r>
    <r>
      <rPr>
        <sz val="10"/>
        <color indexed="8"/>
        <rFont val="Arial"/>
        <family val="2"/>
      </rPr>
      <t xml:space="preserve"> ? : </t>
    </r>
  </si>
  <si>
    <r>
      <t xml:space="preserve">Pour Quoi ? </t>
    </r>
    <r>
      <rPr>
        <sz val="10"/>
        <color indexed="8"/>
        <rFont val="Arial"/>
        <family val="2"/>
      </rPr>
      <t xml:space="preserve">: </t>
    </r>
  </si>
  <si>
    <r>
      <t>Comment  ? :</t>
    </r>
    <r>
      <rPr>
        <sz val="10"/>
        <color indexed="8"/>
        <rFont val="Arial"/>
        <family val="2"/>
      </rPr>
      <t xml:space="preserve"> </t>
    </r>
  </si>
  <si>
    <r>
      <t>1.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Utilisez</t>
    </r>
    <r>
      <rPr>
        <sz val="10"/>
        <color indexed="8"/>
        <rFont val="Arial"/>
        <family val="2"/>
      </rPr>
      <t xml:space="preserve"> cet outil d’autodiagnostic simple et rapide en documentant les zones blanches</t>
    </r>
  </si>
  <si>
    <r>
      <t>2.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Visualisez</t>
    </r>
    <r>
      <rPr>
        <sz val="10"/>
        <color indexed="8"/>
        <rFont val="Arial"/>
        <family val="2"/>
      </rPr>
      <t xml:space="preserve"> votre situation avec les onglets "cartographies" et </t>
    </r>
    <r>
      <rPr>
        <b/>
        <sz val="10"/>
        <color indexed="8"/>
        <rFont val="Arial"/>
        <family val="2"/>
      </rPr>
      <t>identifiez</t>
    </r>
    <r>
      <rPr>
        <sz val="10"/>
        <color indexed="8"/>
        <rFont val="Arial"/>
        <family val="2"/>
      </rPr>
      <t xml:space="preserve"> les améliorations nécessaires</t>
    </r>
  </si>
  <si>
    <r>
      <t>3.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Imprimez,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communiquez</t>
    </r>
    <r>
      <rPr>
        <sz val="10"/>
        <color indexed="8"/>
        <rFont val="Arial"/>
        <family val="2"/>
      </rPr>
      <t xml:space="preserve"> et </t>
    </r>
    <r>
      <rPr>
        <b/>
        <sz val="10"/>
        <color indexed="8"/>
        <rFont val="Arial"/>
        <family val="2"/>
      </rPr>
      <t>capitalisez</t>
    </r>
    <r>
      <rPr>
        <sz val="10"/>
        <color indexed="8"/>
        <rFont val="Arial"/>
        <family val="2"/>
      </rPr>
      <t xml:space="preserve"> les résultats dans votre système qualité</t>
    </r>
  </si>
  <si>
    <t>Evaluateurs</t>
  </si>
  <si>
    <t>Echelle d'évaluation exploitée</t>
  </si>
  <si>
    <t>Utilisés dans les calculs 
(peuvent être modifiés avec prudence)</t>
  </si>
  <si>
    <t>Légende : (peut être modifiée)</t>
  </si>
  <si>
    <t>item</t>
  </si>
  <si>
    <t>Diffusez cet outil autour de vous si nécessaire</t>
  </si>
  <si>
    <t>Merci d’avance pour votre contribution à l’avancement de la qualité dans les pratiques professionnelles biomédicales hospitalières</t>
  </si>
  <si>
    <t>"La maintenance DES DISPOSITIFS MEDICAUX" - Recommandations AFSSAPS Octobre 2011</t>
  </si>
  <si>
    <t xml:space="preserve">Processus de formalisation opérationnel d’une politique de maintenance au sein de votre établissement </t>
  </si>
  <si>
    <t>Processus opérationnel et applicatif du RSQM (Registre de Sécurité Qualité Maintenance)</t>
  </si>
  <si>
    <t>Processus de conservation des fiches du RSQM d'un dispositif médical sur 5 ans après la fin d’exploitation</t>
  </si>
  <si>
    <t>Processus assurant la mise à disposition du manuel d’utilisation en français pour chaque modèle de dispositif médical</t>
  </si>
  <si>
    <t>Processus de définition des acteurs et des responsabilités liées aux maintenances internes</t>
  </si>
  <si>
    <t>2.1</t>
  </si>
  <si>
    <t>2.2</t>
  </si>
  <si>
    <t>2.3</t>
  </si>
  <si>
    <t>2.4</t>
  </si>
  <si>
    <t>Processus de plan de formation pour la qualification et l’habilitation du personnel biomédical</t>
  </si>
  <si>
    <t>Processus identifiant clairement les missions du prestataire externe dans un contrat de maintenance</t>
  </si>
  <si>
    <t>Processus demandant le RSQM lors de prêts ou échanges standards</t>
  </si>
  <si>
    <t>Processus intégrant les dispositifs médicaux de classe I et IIa dans la politique de maintenance préventive (lèves malades, lits médicalisés…)</t>
  </si>
  <si>
    <t>Processus de mise à jour continue de l'inventaire du parc d’équipements par le service biomédical</t>
  </si>
  <si>
    <t>Processus de tracabilité des interventions externes</t>
  </si>
  <si>
    <t>Processus contractualisant  les conditions avec le fabricant suivant le guide des bonnes pratiques de la télémaintenance</t>
  </si>
  <si>
    <t>Résultats par évaluateur</t>
  </si>
  <si>
    <t>Résultats détaillés :</t>
  </si>
  <si>
    <t>Gesion de la maintenance</t>
  </si>
  <si>
    <t>Responsbilités et missions</t>
  </si>
  <si>
    <t>Réglementation et recommandations</t>
  </si>
  <si>
    <t>Prévention des risques</t>
  </si>
  <si>
    <t>Organisation de la maintenance</t>
  </si>
  <si>
    <t>Processus respectant les préconisations des fabricants en matière de maintenance préventive</t>
  </si>
  <si>
    <t>Service biomédical du CH de …</t>
  </si>
  <si>
    <t>jour, mois, année</t>
  </si>
  <si>
    <t>Prénon NOM - Responsable biomédical</t>
  </si>
  <si>
    <t>% de maturité</t>
  </si>
  <si>
    <t>Processus formalisant et assurant la veille réglementaire</t>
  </si>
  <si>
    <t>Processus formalisant et assurant la veille normative</t>
  </si>
  <si>
    <t>4.4</t>
  </si>
  <si>
    <t>4) La criticité de chaque dispositif médical est identifiée et maîtrisée</t>
  </si>
  <si>
    <t>Processus intégrant les dispositifs médicaux de classe IIb et III dans la politique de maintenance préventive</t>
  </si>
  <si>
    <t>Processus assurant la maintenance des dispositifs médicaux critiques (y compris in vitro)</t>
  </si>
  <si>
    <t>Processus identifiant la criticité des dispositifs médicaux (y compris in vitro)</t>
  </si>
  <si>
    <t>Processus assurant et traçant les actions menées sur les dispositifs médicaux critiques (y compris in vitro)</t>
  </si>
  <si>
    <t xml:space="preserve">Processus de contrôle et d'amélioration en continue de chaque activité </t>
  </si>
  <si>
    <t>Processus permettant au service biomédical de disposer du matériel nécessaire à la réalisation de la maintenance</t>
  </si>
  <si>
    <t>1) Les responsabilités et les missions de maintenance sont formalisées.</t>
  </si>
  <si>
    <t>1.1</t>
  </si>
  <si>
    <t>1.2</t>
  </si>
  <si>
    <t>1.3</t>
  </si>
  <si>
    <t>1.4</t>
  </si>
  <si>
    <t>1.5</t>
  </si>
  <si>
    <t>2) La gestion documentaire pour la maintenance des dispositifs médicaux est assurée et tracée.</t>
  </si>
  <si>
    <t>4.2</t>
  </si>
  <si>
    <t>4.3</t>
  </si>
  <si>
    <t>5.1</t>
  </si>
  <si>
    <t>5.2</t>
  </si>
  <si>
    <t>5.3</t>
  </si>
  <si>
    <t>5.4</t>
  </si>
  <si>
    <t>5.5</t>
  </si>
  <si>
    <t>5.6</t>
  </si>
  <si>
    <t>5.7</t>
  </si>
  <si>
    <t>5.8</t>
  </si>
  <si>
    <t>Processus garantissant les recommandations des fournisseurs dans la politique de maintenance</t>
  </si>
  <si>
    <t>Processus de traçabilité des interventions internes</t>
  </si>
  <si>
    <t>Processus de traçabilité de la maintenance des logiciels d’application (Upgrade et Update)</t>
  </si>
  <si>
    <t>3.1</t>
  </si>
  <si>
    <t>3.2</t>
  </si>
  <si>
    <t>3.3</t>
  </si>
  <si>
    <t>3.4</t>
  </si>
  <si>
    <t>4.1</t>
  </si>
  <si>
    <t>Processus d'amélioration de formation du personnel, contrôle des pratiques et des acquis</t>
  </si>
  <si>
    <t>3.5</t>
  </si>
  <si>
    <t>Processus formalisant et assurant la matériovigilance</t>
  </si>
  <si>
    <t>1.7</t>
  </si>
  <si>
    <t>1.6</t>
  </si>
  <si>
    <t>1.8</t>
  </si>
  <si>
    <t>Processus de formalisation opérationnel d’une politique de maintenance des laveurs désinfecteurs et des stérilisateurs</t>
  </si>
  <si>
    <t>Processus contractualisant  les conditions de mise à disposition de dispositifs médicaux à domicile</t>
  </si>
  <si>
    <t>Processus de traçabilité des interventions nécessitant l'utilisation d'une pièce de rechange</t>
  </si>
  <si>
    <t>1.1 Définition d'une politique de maintenance</t>
  </si>
  <si>
    <t>1.2 Intégration DM I et IIa dans la maintenance</t>
  </si>
  <si>
    <t>1.3 Intégration DM IIb et III dans la maintenance</t>
  </si>
  <si>
    <t>1.4 Définition des acteurs et des responsabilités</t>
  </si>
  <si>
    <t>1.5 Garantie des recommandations fournisseurs</t>
  </si>
  <si>
    <t>1.6 Formation et habilitation du personnel biomédical</t>
  </si>
  <si>
    <t xml:space="preserve">1.8 Contrôle et d'amélioration en continue des activités </t>
  </si>
  <si>
    <t>2.1 Mise en application du RSQM</t>
  </si>
  <si>
    <t>2.2 Conservation des fiches du RSQM après la fin d’exploitation</t>
  </si>
  <si>
    <t xml:space="preserve">2.3 Mise à disposition du manuel d’utilisation en français </t>
  </si>
  <si>
    <t>2.4 Demande du RSQM lors de prêts ou échanges standards</t>
  </si>
  <si>
    <t>1.7 Définition d'une politique pour les laveurs désinfecteurs et stérilisateurs</t>
  </si>
  <si>
    <t>3.1 Veille réglementaire</t>
  </si>
  <si>
    <t>3.2 Veille normative</t>
  </si>
  <si>
    <t>4.1 Identification de la criticité des DM</t>
  </si>
  <si>
    <t>4.2 Traçabilité des actions sur les DM critiques</t>
  </si>
  <si>
    <t>4.3 Maintenance des DM critiques</t>
  </si>
  <si>
    <t>4.4 Formation du personnel</t>
  </si>
  <si>
    <t>5.1 Mise à jour continue de l'inventaire</t>
  </si>
  <si>
    <t>5.2 Traçabilité des interventions internes</t>
  </si>
  <si>
    <t>5.3 Tracabilité des interventions externes</t>
  </si>
  <si>
    <t>5.4 Traçabilité de la maintenance des logiciels</t>
  </si>
  <si>
    <t>5.5 Suivi du guide des bonnes pratiques de la télémaintenance</t>
  </si>
  <si>
    <t>5.6 Disposition du matériel nécessaire à la maintenance</t>
  </si>
  <si>
    <t>3.3 Matériovigilance</t>
  </si>
  <si>
    <t>3.4 Respect des préconisations fabricants</t>
  </si>
  <si>
    <t>3.5 Identification des missions externes</t>
  </si>
  <si>
    <t>5.8 Traçabilité des pièces de rechange</t>
  </si>
  <si>
    <t>5.7 Traçabilité en cas de mise à disposition de DM à domicile</t>
  </si>
  <si>
    <t>Mode d'emploi PDCA : faire de l'amélioration continue dans ses pratiques professionnelles</t>
  </si>
  <si>
    <t>P) Paramétrer</t>
  </si>
  <si>
    <r>
      <t xml:space="preserve">1) Dans cet onglet </t>
    </r>
    <r>
      <rPr>
        <b/>
        <sz val="9"/>
        <rFont val="Arial"/>
        <family val="2"/>
      </rPr>
      <t>"Contexte"</t>
    </r>
    <r>
      <rPr>
        <sz val="9"/>
        <rFont val="Arial"/>
        <family val="2"/>
      </rPr>
      <t>, lire, voire modifier, les contenus des zones blanches écrites en bleu</t>
    </r>
  </si>
  <si>
    <r>
      <rPr>
        <sz val="9"/>
        <rFont val="Arial"/>
        <family val="2"/>
      </rPr>
      <t>2)</t>
    </r>
    <r>
      <rPr>
        <b/>
        <sz val="9"/>
        <rFont val="Arial"/>
        <family val="2"/>
      </rPr>
      <t xml:space="preserve"> Indiquer les méta-données</t>
    </r>
    <r>
      <rPr>
        <sz val="9"/>
        <rFont val="Arial"/>
        <family val="2"/>
      </rPr>
      <t xml:space="preserve"> du dossier d'évaluation (Centre hospitalier, Nom du responsable biomédical, date d'édition)</t>
    </r>
  </si>
  <si>
    <t>3) Passer aux autres onglets</t>
  </si>
  <si>
    <t>D) Diagnostiquer</t>
  </si>
  <si>
    <r>
      <rPr>
        <sz val="9"/>
        <rFont val="Arial"/>
        <family val="2"/>
      </rPr>
      <t xml:space="preserve">5) </t>
    </r>
    <r>
      <rPr>
        <b/>
        <sz val="9"/>
        <rFont val="Arial"/>
        <family val="2"/>
      </rPr>
      <t xml:space="preserve">Indiquer le NOM </t>
    </r>
    <r>
      <rPr>
        <sz val="9"/>
        <rFont val="Arial"/>
        <family val="2"/>
      </rPr>
      <t>de l'évaluateur : ceci</t>
    </r>
    <r>
      <rPr>
        <b/>
        <sz val="9"/>
        <rFont val="Arial"/>
        <family val="2"/>
      </rPr>
      <t xml:space="preserve"> déclenche la prise en compte automatique</t>
    </r>
    <r>
      <rPr>
        <sz val="9"/>
        <rFont val="Arial"/>
        <family val="2"/>
      </rPr>
      <t xml:space="preserve"> dans les calculs et cartographies</t>
    </r>
  </si>
  <si>
    <r>
      <t xml:space="preserve">6) Sélectionner les choix </t>
    </r>
    <r>
      <rPr>
        <b/>
        <sz val="9"/>
        <rFont val="Arial"/>
        <family val="2"/>
      </rPr>
      <t>"Evaluations"</t>
    </r>
    <r>
      <rPr>
        <sz val="9"/>
        <rFont val="Arial"/>
        <family val="2"/>
      </rPr>
      <t xml:space="preserve"> pour chaque critère, ajouter </t>
    </r>
    <r>
      <rPr>
        <b/>
        <sz val="9"/>
        <rFont val="Arial"/>
        <family val="2"/>
      </rPr>
      <t>"Modes de preuve"</t>
    </r>
    <r>
      <rPr>
        <sz val="9"/>
        <rFont val="Arial"/>
        <family val="2"/>
      </rPr>
      <t xml:space="preserve"> et </t>
    </r>
    <r>
      <rPr>
        <b/>
        <sz val="9"/>
        <rFont val="Arial"/>
        <family val="2"/>
      </rPr>
      <t>"Observations"</t>
    </r>
    <r>
      <rPr>
        <sz val="9"/>
        <rFont val="Arial"/>
        <family val="2"/>
      </rPr>
      <t xml:space="preserve"> souhaités</t>
    </r>
  </si>
  <si>
    <t>C) Consulter</t>
  </si>
  <si>
    <r>
      <t xml:space="preserve">9) Aller dans l'onglet </t>
    </r>
    <r>
      <rPr>
        <b/>
        <sz val="9"/>
        <rFont val="Arial"/>
        <family val="2"/>
      </rPr>
      <t>"Tableau de Résultats"</t>
    </r>
    <r>
      <rPr>
        <sz val="9"/>
        <rFont val="Arial"/>
        <family val="2"/>
      </rPr>
      <t xml:space="preserve"> interprétez les résultats, indiquer les </t>
    </r>
    <r>
      <rPr>
        <b/>
        <sz val="9"/>
        <rFont val="Arial"/>
        <family val="2"/>
      </rPr>
      <t>"Plans d'action"</t>
    </r>
    <r>
      <rPr>
        <sz val="9"/>
        <rFont val="Arial"/>
        <family val="2"/>
      </rPr>
      <t xml:space="preserve"> prévus</t>
    </r>
  </si>
  <si>
    <t>A) Améliorer</t>
  </si>
  <si>
    <t>10) Enregistrer, imprimer et diffuser le dossier d'évaluation aux parties prenantes du service biomédical</t>
  </si>
  <si>
    <t>11) Mettre en œuvre les plans d'action prévus, veiller au déploiement des ressources, mesurer les avancements périodiquement</t>
  </si>
  <si>
    <t>12) Mesurer les progrès 1 fois par an, communiquer auprès des parties-prenantes, instaurer l'amélioration continue (PDCA)</t>
  </si>
  <si>
    <t>information et contact : gilbert.farges@utc.fr    </t>
  </si>
  <si>
    <r>
      <t xml:space="preserve">Outil "collaboratif", libre de droit d'usage </t>
    </r>
    <r>
      <rPr>
        <b/>
        <i/>
        <sz val="10"/>
        <color indexed="10"/>
        <rFont val="Arial"/>
        <family val="2"/>
      </rPr>
      <t>SI VOUS CITEZ LA SOURCE</t>
    </r>
    <r>
      <rPr>
        <i/>
        <sz val="10"/>
        <color indexed="10"/>
        <rFont val="Arial"/>
        <family val="2"/>
      </rPr>
      <t xml:space="preserve"> quand vous l'utilisez. Merci…</t>
    </r>
  </si>
  <si>
    <r>
      <t xml:space="preserve">Source à rappeler pour tout usage : </t>
    </r>
    <r>
      <rPr>
        <sz val="9"/>
        <color indexed="8"/>
        <rFont val="Arial"/>
        <family val="2"/>
      </rPr>
      <t xml:space="preserve">
IBonne pratique d'activité connexe: Maintenance de dispositifs médicaux selon l'AFSSAPS, Yapi ABOUO, Isabelle CHARLES, Olivier LEGRAND, Jacques SORENCEN
formation Assistant Biomédical en Ingénierie Biomédicale, UTC, 2012, 
http://www.utc.fr/tsibh/public/abih/12/pi/groupe3/index.html</t>
    </r>
  </si>
  <si>
    <t>4) Aller dans les onglets "Evaluateur" (prévus jusqu'à 8 pour pallier les incertitudes de subjectivité d'une évaluation individuelle)</t>
  </si>
  <si>
    <r>
      <t> Un NOM ici déclenche le calcul de la moyenne =&gt;</t>
    </r>
    <r>
      <rPr>
        <b/>
        <sz val="14"/>
        <rFont val="Arial"/>
        <family val="2"/>
      </rPr>
      <t xml:space="preserve"> Evaluateur n° 1 :</t>
    </r>
  </si>
  <si>
    <r>
      <t> Un NOM ici déclenche le calcul de la moyenne =&gt;</t>
    </r>
    <r>
      <rPr>
        <b/>
        <sz val="14"/>
        <rFont val="Arial"/>
        <family val="2"/>
      </rPr>
      <t xml:space="preserve"> Evaluateur n° 2 :</t>
    </r>
  </si>
  <si>
    <r>
      <t> Un NOM ici déclenche le calcul de la moyenne =&gt;</t>
    </r>
    <r>
      <rPr>
        <b/>
        <sz val="14"/>
        <rFont val="Arial"/>
        <family val="2"/>
      </rPr>
      <t xml:space="preserve"> Evaluateur n° 3 :</t>
    </r>
  </si>
  <si>
    <r>
      <t> Un NOM ici déclenche le calcul de la moyenne =&gt;</t>
    </r>
    <r>
      <rPr>
        <b/>
        <sz val="14"/>
        <rFont val="Arial"/>
        <family val="2"/>
      </rPr>
      <t xml:space="preserve"> Evaluateur n° 4 :</t>
    </r>
  </si>
  <si>
    <r>
      <t> Un NOM ici déclenche le calcul de la moyenne =&gt;</t>
    </r>
    <r>
      <rPr>
        <b/>
        <sz val="14"/>
        <rFont val="Arial"/>
        <family val="2"/>
      </rPr>
      <t xml:space="preserve"> Evaluateur n° 5 :</t>
    </r>
  </si>
  <si>
    <r>
      <t> Un NOM ici déclenche le calcul de la moyenne =&gt;</t>
    </r>
    <r>
      <rPr>
        <b/>
        <sz val="14"/>
        <rFont val="Arial"/>
        <family val="2"/>
      </rPr>
      <t xml:space="preserve"> Evaluateur n° 6 :</t>
    </r>
  </si>
  <si>
    <r>
      <t> Un NOM ici déclenche le calcul de la moyenne =&gt;</t>
    </r>
    <r>
      <rPr>
        <b/>
        <sz val="14"/>
        <rFont val="Arial"/>
        <family val="2"/>
      </rPr>
      <t xml:space="preserve"> Evaluateur n° 7 :</t>
    </r>
  </si>
  <si>
    <r>
      <t> Un NOM ici déclenche le calcul de la moyenne =&gt;</t>
    </r>
    <r>
      <rPr>
        <b/>
        <sz val="14"/>
        <rFont val="Arial"/>
        <family val="2"/>
      </rPr>
      <t xml:space="preserve"> Evaluateur n° 8 :</t>
    </r>
  </si>
  <si>
    <r>
      <t xml:space="preserve">7) Aller dans l'onglet </t>
    </r>
    <r>
      <rPr>
        <b/>
        <sz val="9"/>
        <rFont val="Arial"/>
        <family val="2"/>
      </rPr>
      <t>"Cartographies Processus"</t>
    </r>
    <r>
      <rPr>
        <sz val="9"/>
        <rFont val="Arial"/>
        <family val="2"/>
      </rPr>
      <t xml:space="preserve">, interpréter les résultats, indiquer les </t>
    </r>
    <r>
      <rPr>
        <b/>
        <sz val="9"/>
        <rFont val="Arial"/>
        <family val="2"/>
      </rPr>
      <t>"Plans d'action"</t>
    </r>
    <r>
      <rPr>
        <sz val="9"/>
        <rFont val="Arial"/>
        <family val="2"/>
      </rPr>
      <t xml:space="preserve"> prévus</t>
    </r>
  </si>
  <si>
    <r>
      <t xml:space="preserve">8) Aller dans l'onglet </t>
    </r>
    <r>
      <rPr>
        <b/>
        <sz val="9"/>
        <rFont val="Arial"/>
        <family val="2"/>
      </rPr>
      <t>"Cartographies détaillée"</t>
    </r>
    <r>
      <rPr>
        <sz val="9"/>
        <rFont val="Arial"/>
        <family val="2"/>
      </rPr>
      <t xml:space="preserve"> interpréter les résultats, indiquer les </t>
    </r>
    <r>
      <rPr>
        <b/>
        <sz val="9"/>
        <rFont val="Arial"/>
        <family val="2"/>
      </rPr>
      <t>"Plans d'action"</t>
    </r>
    <r>
      <rPr>
        <sz val="9"/>
        <rFont val="Arial"/>
        <family val="2"/>
      </rPr>
      <t xml:space="preserve"> prévus</t>
    </r>
  </si>
  <si>
    <t>1) Les responsabilités et les missions des acteurs de maintenance sont formalisées.</t>
  </si>
  <si>
    <t>Fiche de la cartographie des évaluations sur les 29 critères (1 page A4 en recto)</t>
  </si>
  <si>
    <t>1. Formaliser la mission des acteurs</t>
  </si>
  <si>
    <t>2. Gérer la documentation</t>
  </si>
  <si>
    <t>3. Suivre les réglementation et les recommandations</t>
  </si>
  <si>
    <t>4. Maitriser les risques des DM</t>
  </si>
  <si>
    <t>5. Organiser la maintenance</t>
  </si>
  <si>
    <t>Signature :</t>
  </si>
</sst>
</file>

<file path=xl/styles.xml><?xml version="1.0" encoding="utf-8"?>
<styleSheet xmlns="http://schemas.openxmlformats.org/spreadsheetml/2006/main">
  <numFmts count="2">
    <numFmt numFmtId="164" formatCode="\C\r\i\t\.\ #0"/>
    <numFmt numFmtId="165" formatCode="d\ mmmm\ yyyy"/>
  </numFmts>
  <fonts count="5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2"/>
      <color indexed="10"/>
      <name val="Arial"/>
      <family val="2"/>
    </font>
    <font>
      <sz val="12"/>
      <color indexed="9"/>
      <name val="Arial"/>
      <family val="2"/>
    </font>
    <font>
      <sz val="8"/>
      <name val="Verdana"/>
      <family val="2"/>
    </font>
    <font>
      <b/>
      <sz val="12"/>
      <color indexed="12"/>
      <name val="Arial"/>
      <family val="2"/>
    </font>
    <font>
      <sz val="12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8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1"/>
      <name val="Arial"/>
      <family val="2"/>
    </font>
    <font>
      <b/>
      <sz val="16"/>
      <color indexed="18"/>
      <name val="Arial"/>
      <family val="2"/>
    </font>
    <font>
      <b/>
      <sz val="16"/>
      <color indexed="9"/>
      <name val="Arial"/>
      <family val="2"/>
    </font>
    <font>
      <b/>
      <sz val="16"/>
      <name val="Arial"/>
      <family val="2"/>
    </font>
    <font>
      <b/>
      <u/>
      <sz val="12"/>
      <name val="Arial"/>
      <family val="2"/>
    </font>
    <font>
      <u/>
      <sz val="12"/>
      <color indexed="9"/>
      <name val="Arial"/>
      <family val="2"/>
    </font>
    <font>
      <u/>
      <sz val="12"/>
      <name val="Arial"/>
      <family val="2"/>
    </font>
    <font>
      <sz val="9"/>
      <color indexed="12"/>
      <name val="Arial"/>
      <family val="2"/>
    </font>
    <font>
      <b/>
      <sz val="15"/>
      <color indexed="18"/>
      <name val="Arial"/>
      <family val="2"/>
    </font>
    <font>
      <b/>
      <sz val="10"/>
      <color indexed="9"/>
      <name val="Arial"/>
      <family val="2"/>
    </font>
    <font>
      <i/>
      <sz val="8"/>
      <color indexed="10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6"/>
      <name val="Arial"/>
      <family val="2"/>
    </font>
    <font>
      <b/>
      <sz val="12"/>
      <color indexed="12"/>
      <name val="Arial"/>
      <family val="2"/>
    </font>
    <font>
      <b/>
      <u/>
      <sz val="12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name val="Arial"/>
      <family val="2"/>
    </font>
    <font>
      <i/>
      <sz val="10"/>
      <color indexed="10"/>
      <name val="Arial"/>
      <family val="2"/>
    </font>
    <font>
      <i/>
      <sz val="9"/>
      <color indexed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indexed="20"/>
      <name val="Arial"/>
      <family val="2"/>
    </font>
    <font>
      <b/>
      <i/>
      <sz val="11"/>
      <color indexed="20"/>
      <name val="Arial"/>
      <family val="2"/>
    </font>
    <font>
      <sz val="10"/>
      <color theme="0"/>
      <name val="Arial"/>
      <family val="2"/>
    </font>
    <font>
      <b/>
      <sz val="14"/>
      <color indexed="10"/>
      <name val="Arial"/>
      <family val="2"/>
    </font>
    <font>
      <sz val="9"/>
      <name val="Arial"/>
      <family val="2"/>
    </font>
    <font>
      <b/>
      <sz val="12"/>
      <color rgb="FF0000CC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1">
    <xf numFmtId="0" fontId="0" fillId="0" borderId="0" xfId="0"/>
    <xf numFmtId="0" fontId="2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left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3" fillId="3" borderId="2" xfId="0" applyNumberFormat="1" applyFont="1" applyFill="1" applyBorder="1" applyAlignment="1">
      <alignment horizontal="center" vertical="center"/>
    </xf>
    <xf numFmtId="2" fontId="3" fillId="3" borderId="3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vertical="center"/>
    </xf>
    <xf numFmtId="0" fontId="11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vertical="center"/>
    </xf>
    <xf numFmtId="0" fontId="11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right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9" fontId="0" fillId="0" borderId="0" xfId="0" applyNumberForma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vertical="center"/>
    </xf>
    <xf numFmtId="0" fontId="12" fillId="4" borderId="0" xfId="0" applyFont="1" applyFill="1" applyAlignment="1">
      <alignment vertical="center"/>
    </xf>
    <xf numFmtId="2" fontId="5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9" fontId="0" fillId="4" borderId="8" xfId="0" applyNumberFormat="1" applyFill="1" applyBorder="1" applyAlignment="1">
      <alignment horizontal="center" vertical="center"/>
    </xf>
    <xf numFmtId="9" fontId="2" fillId="4" borderId="12" xfId="0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left" vertical="center" wrapText="1" indent="1"/>
    </xf>
    <xf numFmtId="2" fontId="3" fillId="2" borderId="2" xfId="0" applyNumberFormat="1" applyFont="1" applyFill="1" applyBorder="1" applyAlignment="1">
      <alignment horizontal="center" vertical="center" wrapText="1"/>
    </xf>
    <xf numFmtId="2" fontId="3" fillId="2" borderId="13" xfId="0" applyNumberFormat="1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2" fontId="3" fillId="3" borderId="2" xfId="0" applyNumberFormat="1" applyFont="1" applyFill="1" applyBorder="1" applyAlignment="1">
      <alignment horizontal="center" vertical="center" wrapText="1"/>
    </xf>
    <xf numFmtId="2" fontId="3" fillId="3" borderId="13" xfId="0" applyNumberFormat="1" applyFont="1" applyFill="1" applyBorder="1" applyAlignment="1">
      <alignment horizontal="center" vertical="center" wrapText="1"/>
    </xf>
    <xf numFmtId="2" fontId="3" fillId="3" borderId="3" xfId="0" applyNumberFormat="1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vertical="center"/>
    </xf>
    <xf numFmtId="0" fontId="0" fillId="4" borderId="8" xfId="0" applyFill="1" applyBorder="1"/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9" fontId="2" fillId="0" borderId="0" xfId="0" applyNumberFormat="1" applyFont="1" applyFill="1" applyBorder="1" applyAlignment="1">
      <alignment horizontal="center" vertical="center"/>
    </xf>
    <xf numFmtId="9" fontId="0" fillId="0" borderId="0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9" fontId="0" fillId="0" borderId="0" xfId="0" applyNumberFormat="1" applyFill="1" applyAlignment="1">
      <alignment horizontal="center" vertical="center"/>
    </xf>
    <xf numFmtId="0" fontId="15" fillId="0" borderId="3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5" fillId="0" borderId="1" xfId="0" applyFont="1" applyBorder="1" applyAlignment="1">
      <alignment vertical="center"/>
    </xf>
    <xf numFmtId="9" fontId="16" fillId="4" borderId="14" xfId="0" applyNumberFormat="1" applyFont="1" applyFill="1" applyBorder="1" applyAlignment="1">
      <alignment horizontal="left" vertical="center" indent="2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0" fillId="2" borderId="11" xfId="0" applyFill="1" applyBorder="1"/>
    <xf numFmtId="0" fontId="2" fillId="2" borderId="9" xfId="0" applyFont="1" applyFill="1" applyBorder="1" applyAlignment="1">
      <alignment horizontal="left" vertical="center" indent="1"/>
    </xf>
    <xf numFmtId="0" fontId="0" fillId="2" borderId="10" xfId="0" applyFill="1" applyBorder="1"/>
    <xf numFmtId="0" fontId="15" fillId="0" borderId="5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5" fillId="0" borderId="14" xfId="0" applyFont="1" applyFill="1" applyBorder="1" applyAlignment="1">
      <alignment horizontal="left" vertical="top"/>
    </xf>
    <xf numFmtId="0" fontId="15" fillId="0" borderId="12" xfId="0" applyFont="1" applyFill="1" applyBorder="1" applyAlignment="1">
      <alignment horizontal="left" vertical="top"/>
    </xf>
    <xf numFmtId="9" fontId="0" fillId="4" borderId="12" xfId="0" applyNumberForma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9" fontId="3" fillId="0" borderId="0" xfId="0" applyNumberFormat="1" applyFont="1" applyFill="1" applyBorder="1" applyAlignment="1">
      <alignment horizontal="left" vertical="center"/>
    </xf>
    <xf numFmtId="9" fontId="3" fillId="0" borderId="0" xfId="0" applyNumberFormat="1" applyFont="1" applyFill="1" applyBorder="1" applyAlignment="1">
      <alignment horizontal="center" vertical="center"/>
    </xf>
    <xf numFmtId="9" fontId="7" fillId="0" borderId="0" xfId="0" applyNumberFormat="1" applyFont="1" applyFill="1" applyBorder="1" applyAlignment="1">
      <alignment horizontal="center" vertical="center"/>
    </xf>
    <xf numFmtId="9" fontId="5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/>
    <xf numFmtId="0" fontId="0" fillId="4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horizontal="left" vertical="center"/>
    </xf>
    <xf numFmtId="0" fontId="2" fillId="3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left" vertical="center" wrapText="1" indent="1"/>
    </xf>
    <xf numFmtId="0" fontId="3" fillId="7" borderId="5" xfId="0" applyFont="1" applyFill="1" applyBorder="1" applyAlignment="1">
      <alignment horizontal="left" vertical="center" wrapText="1"/>
    </xf>
    <xf numFmtId="0" fontId="3" fillId="7" borderId="14" xfId="0" applyFont="1" applyFill="1" applyBorder="1" applyAlignment="1">
      <alignment horizontal="left" vertical="center" wrapText="1"/>
    </xf>
    <xf numFmtId="0" fontId="7" fillId="7" borderId="7" xfId="0" applyFont="1" applyFill="1" applyBorder="1" applyAlignment="1">
      <alignment horizontal="left" vertical="center" wrapText="1" indent="1"/>
    </xf>
    <xf numFmtId="0" fontId="7" fillId="7" borderId="8" xfId="0" applyFont="1" applyFill="1" applyBorder="1" applyAlignment="1">
      <alignment horizontal="left" vertical="center" wrapText="1" indent="1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right" vertical="center"/>
    </xf>
    <xf numFmtId="0" fontId="3" fillId="3" borderId="15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righ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right" vertical="center"/>
    </xf>
    <xf numFmtId="0" fontId="19" fillId="3" borderId="9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left" vertical="center"/>
    </xf>
    <xf numFmtId="0" fontId="19" fillId="3" borderId="10" xfId="0" applyFont="1" applyFill="1" applyBorder="1" applyAlignment="1">
      <alignment horizontal="right" vertical="center"/>
    </xf>
    <xf numFmtId="0" fontId="0" fillId="3" borderId="9" xfId="0" applyFill="1" applyBorder="1" applyAlignment="1">
      <alignment horizontal="left" vertical="center"/>
    </xf>
    <xf numFmtId="0" fontId="2" fillId="3" borderId="10" xfId="0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left" vertical="center"/>
    </xf>
    <xf numFmtId="0" fontId="19" fillId="3" borderId="5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left" vertical="center" wrapText="1" indent="1"/>
    </xf>
    <xf numFmtId="0" fontId="0" fillId="3" borderId="7" xfId="0" applyFill="1" applyBorder="1" applyAlignment="1">
      <alignment horizontal="left" vertical="center" wrapText="1" indent="1"/>
    </xf>
    <xf numFmtId="9" fontId="16" fillId="4" borderId="12" xfId="0" applyNumberFormat="1" applyFont="1" applyFill="1" applyBorder="1" applyAlignment="1">
      <alignment horizontal="left" vertical="center"/>
    </xf>
    <xf numFmtId="0" fontId="16" fillId="0" borderId="2" xfId="0" applyFont="1" applyBorder="1"/>
    <xf numFmtId="0" fontId="17" fillId="0" borderId="13" xfId="0" applyFont="1" applyBorder="1"/>
    <xf numFmtId="0" fontId="17" fillId="0" borderId="3" xfId="0" applyFont="1" applyBorder="1"/>
    <xf numFmtId="0" fontId="16" fillId="0" borderId="4" xfId="0" applyFont="1" applyFill="1" applyBorder="1" applyAlignment="1">
      <alignment horizontal="left" vertical="center" wrapText="1" indent="1"/>
    </xf>
    <xf numFmtId="0" fontId="17" fillId="0" borderId="5" xfId="0" applyFont="1" applyFill="1" applyBorder="1" applyAlignment="1">
      <alignment vertical="center" wrapText="1"/>
    </xf>
    <xf numFmtId="9" fontId="17" fillId="0" borderId="14" xfId="0" applyNumberFormat="1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9" fontId="17" fillId="0" borderId="12" xfId="0" applyNumberFormat="1" applyFont="1" applyFill="1" applyBorder="1" applyAlignment="1">
      <alignment horizontal="center" vertical="center"/>
    </xf>
    <xf numFmtId="9" fontId="16" fillId="4" borderId="14" xfId="0" applyNumberFormat="1" applyFont="1" applyFill="1" applyBorder="1" applyAlignment="1">
      <alignment horizontal="left" vertical="center" indent="1"/>
    </xf>
    <xf numFmtId="0" fontId="19" fillId="3" borderId="4" xfId="0" applyFont="1" applyFill="1" applyBorder="1" applyAlignment="1">
      <alignment horizontal="right" vertical="center"/>
    </xf>
    <xf numFmtId="9" fontId="5" fillId="8" borderId="12" xfId="0" applyNumberFormat="1" applyFont="1" applyFill="1" applyBorder="1" applyAlignment="1">
      <alignment horizontal="center" vertical="center"/>
    </xf>
    <xf numFmtId="9" fontId="5" fillId="8" borderId="8" xfId="0" applyNumberFormat="1" applyFont="1" applyFill="1" applyBorder="1" applyAlignment="1">
      <alignment horizontal="center" vertical="center"/>
    </xf>
    <xf numFmtId="0" fontId="25" fillId="7" borderId="4" xfId="0" applyFont="1" applyFill="1" applyBorder="1" applyAlignment="1">
      <alignment horizontal="left" vertical="center"/>
    </xf>
    <xf numFmtId="0" fontId="3" fillId="7" borderId="5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7" borderId="15" xfId="0" applyFont="1" applyFill="1" applyBorder="1" applyAlignment="1">
      <alignment horizontal="left" vertical="center" indent="1"/>
    </xf>
    <xf numFmtId="0" fontId="7" fillId="7" borderId="0" xfId="0" applyFont="1" applyFill="1" applyBorder="1" applyAlignment="1">
      <alignment horizontal="left" vertical="center" indent="5"/>
    </xf>
    <xf numFmtId="9" fontId="7" fillId="7" borderId="8" xfId="0" applyNumberFormat="1" applyFont="1" applyFill="1" applyBorder="1" applyAlignment="1">
      <alignment horizontal="center" vertical="center"/>
    </xf>
    <xf numFmtId="0" fontId="27" fillId="7" borderId="4" xfId="0" applyFont="1" applyFill="1" applyBorder="1" applyAlignment="1">
      <alignment horizontal="left" vertical="center"/>
    </xf>
    <xf numFmtId="0" fontId="17" fillId="0" borderId="4" xfId="0" applyFont="1" applyFill="1" applyBorder="1"/>
    <xf numFmtId="0" fontId="17" fillId="0" borderId="15" xfId="0" applyFont="1" applyFill="1" applyBorder="1"/>
    <xf numFmtId="0" fontId="17" fillId="0" borderId="0" xfId="0" applyFont="1" applyFill="1" applyBorder="1"/>
    <xf numFmtId="0" fontId="17" fillId="0" borderId="12" xfId="0" applyFont="1" applyFill="1" applyBorder="1"/>
    <xf numFmtId="0" fontId="17" fillId="0" borderId="6" xfId="0" applyFont="1" applyFill="1" applyBorder="1"/>
    <xf numFmtId="0" fontId="17" fillId="0" borderId="7" xfId="0" applyFont="1" applyFill="1" applyBorder="1"/>
    <xf numFmtId="0" fontId="17" fillId="0" borderId="8" xfId="0" applyFont="1" applyFill="1" applyBorder="1"/>
    <xf numFmtId="0" fontId="17" fillId="0" borderId="5" xfId="0" applyFont="1" applyFill="1" applyBorder="1"/>
    <xf numFmtId="0" fontId="17" fillId="0" borderId="14" xfId="0" applyFont="1" applyFill="1" applyBorder="1"/>
    <xf numFmtId="0" fontId="24" fillId="7" borderId="7" xfId="0" applyFont="1" applyFill="1" applyBorder="1" applyAlignment="1">
      <alignment horizontal="left" vertical="center" wrapText="1" indent="1"/>
    </xf>
    <xf numFmtId="0" fontId="24" fillId="7" borderId="6" xfId="0" applyFont="1" applyFill="1" applyBorder="1" applyAlignment="1">
      <alignment horizontal="left" vertical="top" indent="1"/>
    </xf>
    <xf numFmtId="164" fontId="5" fillId="9" borderId="1" xfId="0" applyNumberFormat="1" applyFont="1" applyFill="1" applyBorder="1" applyAlignment="1">
      <alignment horizontal="center" vertical="center"/>
    </xf>
    <xf numFmtId="164" fontId="5" fillId="9" borderId="2" xfId="0" applyNumberFormat="1" applyFont="1" applyFill="1" applyBorder="1" applyAlignment="1">
      <alignment horizontal="center" vertical="center"/>
    </xf>
    <xf numFmtId="49" fontId="14" fillId="4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9" fontId="5" fillId="7" borderId="14" xfId="0" applyNumberFormat="1" applyFont="1" applyFill="1" applyBorder="1" applyAlignment="1">
      <alignment horizontal="right" vertical="center"/>
    </xf>
    <xf numFmtId="0" fontId="24" fillId="7" borderId="10" xfId="0" applyFont="1" applyFill="1" applyBorder="1" applyAlignment="1">
      <alignment horizontal="right" vertical="center"/>
    </xf>
    <xf numFmtId="9" fontId="24" fillId="7" borderId="11" xfId="0" applyNumberFormat="1" applyFont="1" applyFill="1" applyBorder="1" applyAlignment="1">
      <alignment horizontal="left" vertical="center"/>
    </xf>
    <xf numFmtId="9" fontId="3" fillId="9" borderId="1" xfId="0" applyNumberFormat="1" applyFont="1" applyFill="1" applyBorder="1" applyAlignment="1">
      <alignment horizontal="center" vertical="center"/>
    </xf>
    <xf numFmtId="0" fontId="4" fillId="10" borderId="14" xfId="0" applyFont="1" applyFill="1" applyBorder="1" applyAlignment="1">
      <alignment horizontal="center" vertical="center" wrapText="1"/>
    </xf>
    <xf numFmtId="0" fontId="6" fillId="11" borderId="0" xfId="0" applyFont="1" applyFill="1" applyBorder="1" applyAlignment="1">
      <alignment horizontal="center" vertical="center"/>
    </xf>
    <xf numFmtId="0" fontId="6" fillId="11" borderId="6" xfId="0" applyFont="1" applyFill="1" applyBorder="1" applyAlignment="1">
      <alignment horizontal="center" vertical="center"/>
    </xf>
    <xf numFmtId="0" fontId="6" fillId="11" borderId="7" xfId="0" applyFont="1" applyFill="1" applyBorder="1" applyAlignment="1">
      <alignment horizontal="center" vertical="center"/>
    </xf>
    <xf numFmtId="0" fontId="6" fillId="11" borderId="8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9" fontId="3" fillId="3" borderId="3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left" vertical="center"/>
    </xf>
    <xf numFmtId="0" fontId="6" fillId="4" borderId="11" xfId="0" applyFont="1" applyFill="1" applyBorder="1" applyAlignment="1">
      <alignment horizontal="center" vertical="center"/>
    </xf>
    <xf numFmtId="9" fontId="3" fillId="3" borderId="1" xfId="0" applyNumberFormat="1" applyFont="1" applyFill="1" applyBorder="1" applyAlignment="1">
      <alignment horizontal="center" vertical="center"/>
    </xf>
    <xf numFmtId="9" fontId="5" fillId="11" borderId="1" xfId="0" applyNumberFormat="1" applyFont="1" applyFill="1" applyBorder="1" applyAlignment="1">
      <alignment horizontal="center" vertical="center"/>
    </xf>
    <xf numFmtId="0" fontId="31" fillId="3" borderId="11" xfId="0" applyFont="1" applyFill="1" applyBorder="1" applyAlignment="1">
      <alignment horizontal="right" vertical="center"/>
    </xf>
    <xf numFmtId="2" fontId="3" fillId="4" borderId="10" xfId="0" applyNumberFormat="1" applyFont="1" applyFill="1" applyBorder="1" applyAlignment="1">
      <alignment horizontal="center" vertical="center"/>
    </xf>
    <xf numFmtId="2" fontId="3" fillId="7" borderId="10" xfId="0" applyNumberFormat="1" applyFont="1" applyFill="1" applyBorder="1" applyAlignment="1">
      <alignment horizontal="center" vertical="center"/>
    </xf>
    <xf numFmtId="0" fontId="3" fillId="5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10" borderId="0" xfId="0" applyFont="1" applyFill="1" applyAlignment="1">
      <alignment vertical="center"/>
    </xf>
    <xf numFmtId="0" fontId="4" fillId="10" borderId="0" xfId="0" applyFont="1" applyFill="1" applyAlignment="1">
      <alignment horizontal="right" vertical="center"/>
    </xf>
    <xf numFmtId="0" fontId="11" fillId="10" borderId="0" xfId="0" applyFont="1" applyFill="1" applyAlignment="1">
      <alignment vertical="center"/>
    </xf>
    <xf numFmtId="0" fontId="5" fillId="2" borderId="1" xfId="0" applyNumberFormat="1" applyFont="1" applyFill="1" applyBorder="1" applyAlignment="1">
      <alignment horizontal="center" vertical="center"/>
    </xf>
    <xf numFmtId="0" fontId="3" fillId="5" borderId="0" xfId="0" applyFont="1" applyFill="1" applyAlignment="1">
      <alignment horizontal="right" vertical="center"/>
    </xf>
    <xf numFmtId="0" fontId="20" fillId="10" borderId="2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indent="6"/>
    </xf>
    <xf numFmtId="0" fontId="10" fillId="2" borderId="5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 indent="2"/>
    </xf>
    <xf numFmtId="0" fontId="2" fillId="2" borderId="7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2" fontId="11" fillId="4" borderId="1" xfId="0" applyNumberFormat="1" applyFont="1" applyFill="1" applyBorder="1" applyAlignment="1">
      <alignment horizontal="center" vertical="center"/>
    </xf>
    <xf numFmtId="49" fontId="33" fillId="4" borderId="1" xfId="0" applyNumberFormat="1" applyFont="1" applyFill="1" applyBorder="1" applyAlignment="1">
      <alignment horizontal="center" vertical="center"/>
    </xf>
    <xf numFmtId="9" fontId="33" fillId="4" borderId="1" xfId="0" applyNumberFormat="1" applyFont="1" applyFill="1" applyBorder="1" applyAlignment="1">
      <alignment horizontal="center" vertical="center"/>
    </xf>
    <xf numFmtId="0" fontId="34" fillId="2" borderId="9" xfId="0" applyFont="1" applyFill="1" applyBorder="1" applyAlignment="1">
      <alignment horizontal="left" vertical="center" indent="1"/>
    </xf>
    <xf numFmtId="0" fontId="36" fillId="2" borderId="10" xfId="0" applyFont="1" applyFill="1" applyBorder="1" applyAlignment="1">
      <alignment vertical="center"/>
    </xf>
    <xf numFmtId="0" fontId="36" fillId="2" borderId="11" xfId="0" applyFont="1" applyFill="1" applyBorder="1" applyAlignment="1">
      <alignment vertical="center"/>
    </xf>
    <xf numFmtId="0" fontId="36" fillId="0" borderId="0" xfId="0" applyFont="1" applyAlignment="1">
      <alignment vertical="center"/>
    </xf>
    <xf numFmtId="0" fontId="35" fillId="3" borderId="4" xfId="0" applyFont="1" applyFill="1" applyBorder="1" applyAlignment="1">
      <alignment horizontal="left" vertical="center" indent="1"/>
    </xf>
    <xf numFmtId="0" fontId="36" fillId="3" borderId="5" xfId="0" applyFont="1" applyFill="1" applyBorder="1" applyAlignment="1">
      <alignment vertical="center"/>
    </xf>
    <xf numFmtId="0" fontId="36" fillId="3" borderId="14" xfId="0" applyFont="1" applyFill="1" applyBorder="1" applyAlignment="1">
      <alignment vertical="center"/>
    </xf>
    <xf numFmtId="0" fontId="35" fillId="3" borderId="15" xfId="0" applyFont="1" applyFill="1" applyBorder="1" applyAlignment="1">
      <alignment horizontal="left" vertical="center" indent="1"/>
    </xf>
    <xf numFmtId="0" fontId="37" fillId="3" borderId="0" xfId="0" applyFont="1" applyFill="1" applyBorder="1" applyAlignment="1">
      <alignment vertical="center"/>
    </xf>
    <xf numFmtId="0" fontId="36" fillId="3" borderId="0" xfId="0" applyFont="1" applyFill="1" applyBorder="1" applyAlignment="1">
      <alignment vertical="center"/>
    </xf>
    <xf numFmtId="0" fontId="36" fillId="3" borderId="12" xfId="0" applyFont="1" applyFill="1" applyBorder="1" applyAlignment="1">
      <alignment vertical="center"/>
    </xf>
    <xf numFmtId="0" fontId="36" fillId="3" borderId="15" xfId="0" applyFont="1" applyFill="1" applyBorder="1" applyAlignment="1">
      <alignment horizontal="left" vertical="center" indent="1"/>
    </xf>
    <xf numFmtId="0" fontId="38" fillId="3" borderId="0" xfId="0" applyFont="1" applyFill="1" applyBorder="1" applyAlignment="1">
      <alignment vertical="center"/>
    </xf>
    <xf numFmtId="0" fontId="34" fillId="3" borderId="15" xfId="0" applyFont="1" applyFill="1" applyBorder="1" applyAlignment="1">
      <alignment horizontal="left" vertical="center" indent="1"/>
    </xf>
    <xf numFmtId="0" fontId="38" fillId="3" borderId="0" xfId="0" applyFont="1" applyFill="1" applyBorder="1" applyAlignment="1">
      <alignment horizontal="left" vertical="center"/>
    </xf>
    <xf numFmtId="0" fontId="34" fillId="2" borderId="9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left" vertical="center" indent="1"/>
    </xf>
    <xf numFmtId="0" fontId="34" fillId="2" borderId="11" xfId="0" applyFont="1" applyFill="1" applyBorder="1" applyAlignment="1">
      <alignment horizontal="center" vertical="center"/>
    </xf>
    <xf numFmtId="0" fontId="32" fillId="4" borderId="12" xfId="0" applyFont="1" applyFill="1" applyBorder="1" applyAlignment="1" applyProtection="1">
      <alignment horizontal="left" vertical="center" indent="1"/>
    </xf>
    <xf numFmtId="0" fontId="2" fillId="3" borderId="1" xfId="0" applyFont="1" applyFill="1" applyBorder="1" applyAlignment="1">
      <alignment horizontal="center" vertical="center"/>
    </xf>
    <xf numFmtId="0" fontId="32" fillId="4" borderId="8" xfId="0" applyFont="1" applyFill="1" applyBorder="1" applyAlignment="1" applyProtection="1">
      <alignment vertical="center"/>
    </xf>
    <xf numFmtId="0" fontId="36" fillId="0" borderId="0" xfId="0" applyFont="1"/>
    <xf numFmtId="0" fontId="5" fillId="9" borderId="1" xfId="0" applyFont="1" applyFill="1" applyBorder="1" applyAlignment="1">
      <alignment horizontal="left" vertical="center" wrapText="1" indent="1"/>
    </xf>
    <xf numFmtId="0" fontId="21" fillId="3" borderId="7" xfId="0" applyFont="1" applyFill="1" applyBorder="1" applyAlignment="1">
      <alignment horizontal="right" vertical="center"/>
    </xf>
    <xf numFmtId="9" fontId="0" fillId="0" borderId="0" xfId="0" applyNumberFormat="1" applyFill="1" applyBorder="1" applyAlignment="1">
      <alignment vertical="center"/>
    </xf>
    <xf numFmtId="9" fontId="0" fillId="0" borderId="0" xfId="0" applyNumberFormat="1"/>
    <xf numFmtId="49" fontId="3" fillId="3" borderId="5" xfId="0" applyNumberFormat="1" applyFont="1" applyFill="1" applyBorder="1" applyAlignment="1">
      <alignment vertical="center" wrapText="1"/>
    </xf>
    <xf numFmtId="9" fontId="5" fillId="0" borderId="0" xfId="0" applyNumberFormat="1" applyFont="1" applyAlignment="1">
      <alignment vertical="center"/>
    </xf>
    <xf numFmtId="49" fontId="3" fillId="3" borderId="0" xfId="0" applyNumberFormat="1" applyFont="1" applyFill="1" applyBorder="1" applyAlignment="1">
      <alignment vertical="center" wrapText="1"/>
    </xf>
    <xf numFmtId="9" fontId="17" fillId="4" borderId="0" xfId="0" applyNumberFormat="1" applyFont="1" applyFill="1" applyBorder="1" applyAlignment="1">
      <alignment horizontal="center" vertical="center"/>
    </xf>
    <xf numFmtId="164" fontId="5" fillId="9" borderId="13" xfId="0" applyNumberFormat="1" applyFont="1" applyFill="1" applyBorder="1" applyAlignment="1">
      <alignment horizontal="center" vertical="center"/>
    </xf>
    <xf numFmtId="164" fontId="5" fillId="9" borderId="3" xfId="0" applyNumberFormat="1" applyFont="1" applyFill="1" applyBorder="1" applyAlignment="1">
      <alignment horizontal="center" vertical="center"/>
    </xf>
    <xf numFmtId="9" fontId="17" fillId="0" borderId="5" xfId="0" applyNumberFormat="1" applyFont="1" applyFill="1" applyBorder="1" applyAlignment="1">
      <alignment horizontal="center" vertical="center"/>
    </xf>
    <xf numFmtId="0" fontId="21" fillId="3" borderId="15" xfId="0" applyFont="1" applyFill="1" applyBorder="1" applyAlignment="1">
      <alignment horizontal="left" vertical="center"/>
    </xf>
    <xf numFmtId="0" fontId="21" fillId="3" borderId="15" xfId="0" applyFont="1" applyFill="1" applyBorder="1" applyAlignment="1">
      <alignment horizontal="left" vertical="center" wrapText="1"/>
    </xf>
    <xf numFmtId="0" fontId="0" fillId="14" borderId="7" xfId="0" applyFill="1" applyBorder="1"/>
    <xf numFmtId="0" fontId="0" fillId="14" borderId="8" xfId="0" applyFill="1" applyBorder="1"/>
    <xf numFmtId="0" fontId="0" fillId="14" borderId="15" xfId="0" applyFill="1" applyBorder="1"/>
    <xf numFmtId="0" fontId="0" fillId="14" borderId="0" xfId="0" applyFill="1" applyBorder="1"/>
    <xf numFmtId="0" fontId="0" fillId="14" borderId="12" xfId="0" applyFill="1" applyBorder="1"/>
    <xf numFmtId="0" fontId="0" fillId="14" borderId="6" xfId="0" applyFill="1" applyBorder="1"/>
    <xf numFmtId="9" fontId="3" fillId="3" borderId="14" xfId="0" applyNumberFormat="1" applyFont="1" applyFill="1" applyBorder="1" applyAlignment="1">
      <alignment vertical="center"/>
    </xf>
    <xf numFmtId="9" fontId="3" fillId="3" borderId="12" xfId="0" applyNumberFormat="1" applyFont="1" applyFill="1" applyBorder="1" applyAlignment="1">
      <alignment vertical="center"/>
    </xf>
    <xf numFmtId="9" fontId="3" fillId="3" borderId="8" xfId="0" applyNumberFormat="1" applyFont="1" applyFill="1" applyBorder="1" applyAlignment="1">
      <alignment vertical="center"/>
    </xf>
    <xf numFmtId="0" fontId="0" fillId="0" borderId="0" xfId="0" applyNumberFormat="1" applyAlignment="1">
      <alignment vertical="center"/>
    </xf>
    <xf numFmtId="0" fontId="3" fillId="4" borderId="0" xfId="0" applyFont="1" applyFill="1" applyBorder="1" applyAlignment="1">
      <alignment horizontal="center" vertical="center"/>
    </xf>
    <xf numFmtId="2" fontId="3" fillId="2" borderId="0" xfId="0" applyNumberFormat="1" applyFont="1" applyFill="1" applyBorder="1" applyAlignment="1">
      <alignment horizontal="center" vertical="center"/>
    </xf>
    <xf numFmtId="164" fontId="5" fillId="9" borderId="9" xfId="0" applyNumberFormat="1" applyFont="1" applyFill="1" applyBorder="1" applyAlignment="1">
      <alignment horizontal="center" vertical="center"/>
    </xf>
    <xf numFmtId="0" fontId="5" fillId="9" borderId="11" xfId="0" applyFont="1" applyFill="1" applyBorder="1" applyAlignment="1">
      <alignment horizontal="left" vertical="center" wrapText="1" indent="1"/>
    </xf>
    <xf numFmtId="0" fontId="5" fillId="3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42" fillId="0" borderId="0" xfId="0" applyFont="1"/>
    <xf numFmtId="9" fontId="44" fillId="4" borderId="1" xfId="0" applyNumberFormat="1" applyFont="1" applyFill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5" fillId="0" borderId="0" xfId="0" applyFont="1" applyFill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4" fillId="0" borderId="0" xfId="0" applyFont="1"/>
    <xf numFmtId="9" fontId="44" fillId="4" borderId="0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6" fillId="3" borderId="15" xfId="0" applyFont="1" applyFill="1" applyBorder="1" applyAlignment="1">
      <alignment horizontal="left" vertical="center" indent="1"/>
    </xf>
    <xf numFmtId="0" fontId="51" fillId="3" borderId="0" xfId="0" applyFont="1" applyFill="1" applyBorder="1" applyAlignment="1">
      <alignment horizontal="left" vertical="center"/>
    </xf>
    <xf numFmtId="0" fontId="51" fillId="3" borderId="0" xfId="0" applyFont="1" applyFill="1" applyBorder="1" applyAlignment="1">
      <alignment vertical="center"/>
    </xf>
    <xf numFmtId="0" fontId="51" fillId="3" borderId="12" xfId="0" applyFont="1" applyFill="1" applyBorder="1" applyAlignment="1">
      <alignment vertical="center"/>
    </xf>
    <xf numFmtId="0" fontId="52" fillId="3" borderId="0" xfId="0" applyFont="1" applyFill="1" applyBorder="1" applyAlignment="1">
      <alignment vertical="center"/>
    </xf>
    <xf numFmtId="0" fontId="51" fillId="3" borderId="7" xfId="0" applyFont="1" applyFill="1" applyBorder="1" applyAlignment="1">
      <alignment horizontal="left" vertical="center"/>
    </xf>
    <xf numFmtId="0" fontId="51" fillId="3" borderId="8" xfId="0" applyFont="1" applyFill="1" applyBorder="1" applyAlignment="1">
      <alignment horizontal="left" vertical="center"/>
    </xf>
    <xf numFmtId="0" fontId="52" fillId="3" borderId="0" xfId="0" applyFont="1" applyFill="1" applyBorder="1" applyAlignment="1">
      <alignment horizontal="left" vertical="center"/>
    </xf>
    <xf numFmtId="0" fontId="51" fillId="3" borderId="12" xfId="0" applyFont="1" applyFill="1" applyBorder="1" applyAlignment="1">
      <alignment horizontal="left" vertical="center"/>
    </xf>
    <xf numFmtId="0" fontId="51" fillId="3" borderId="7" xfId="0" applyFont="1" applyFill="1" applyBorder="1" applyAlignment="1">
      <alignment vertical="center"/>
    </xf>
    <xf numFmtId="0" fontId="51" fillId="3" borderId="8" xfId="0" applyFont="1" applyFill="1" applyBorder="1" applyAlignment="1">
      <alignment vertical="center"/>
    </xf>
    <xf numFmtId="0" fontId="0" fillId="3" borderId="6" xfId="0" applyFont="1" applyFill="1" applyBorder="1" applyAlignment="1">
      <alignment vertical="center"/>
    </xf>
    <xf numFmtId="0" fontId="51" fillId="2" borderId="0" xfId="0" applyFont="1" applyFill="1" applyBorder="1" applyAlignment="1">
      <alignment vertical="center"/>
    </xf>
    <xf numFmtId="0" fontId="5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51" fillId="2" borderId="12" xfId="0" applyFont="1" applyFill="1" applyBorder="1" applyAlignment="1">
      <alignment horizontal="right" vertical="center"/>
    </xf>
    <xf numFmtId="0" fontId="50" fillId="2" borderId="15" xfId="0" applyFont="1" applyFill="1" applyBorder="1" applyAlignment="1">
      <alignment horizontal="left" vertical="center" indent="1"/>
    </xf>
    <xf numFmtId="0" fontId="55" fillId="0" borderId="0" xfId="0" applyFont="1"/>
    <xf numFmtId="0" fontId="56" fillId="3" borderId="0" xfId="0" applyFont="1" applyFill="1" applyBorder="1" applyAlignment="1">
      <alignment horizontal="right" vertical="center"/>
    </xf>
    <xf numFmtId="0" fontId="57" fillId="3" borderId="0" xfId="0" applyFont="1" applyFill="1" applyBorder="1" applyAlignment="1">
      <alignment horizontal="left" vertical="center"/>
    </xf>
    <xf numFmtId="49" fontId="32" fillId="4" borderId="15" xfId="0" applyNumberFormat="1" applyFont="1" applyFill="1" applyBorder="1" applyAlignment="1" applyProtection="1">
      <alignment horizontal="left" vertical="center" indent="1"/>
      <protection hidden="1"/>
    </xf>
    <xf numFmtId="0" fontId="32" fillId="4" borderId="9" xfId="0" applyFont="1" applyFill="1" applyBorder="1" applyAlignment="1">
      <alignment horizontal="left" vertical="center" wrapText="1" indent="1"/>
    </xf>
    <xf numFmtId="0" fontId="32" fillId="4" borderId="10" xfId="0" applyFont="1" applyFill="1" applyBorder="1" applyAlignment="1">
      <alignment horizontal="left" vertical="center" wrapText="1" indent="1"/>
    </xf>
    <xf numFmtId="0" fontId="32" fillId="4" borderId="11" xfId="0" applyFont="1" applyFill="1" applyBorder="1" applyAlignment="1">
      <alignment horizontal="left" vertical="center" wrapText="1" indent="1"/>
    </xf>
    <xf numFmtId="0" fontId="39" fillId="2" borderId="9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/>
    </xf>
    <xf numFmtId="9" fontId="40" fillId="4" borderId="5" xfId="0" applyNumberFormat="1" applyFont="1" applyFill="1" applyBorder="1" applyAlignment="1">
      <alignment horizontal="left" vertical="center" indent="1"/>
    </xf>
    <xf numFmtId="9" fontId="14" fillId="4" borderId="5" xfId="0" applyNumberFormat="1" applyFont="1" applyFill="1" applyBorder="1" applyAlignment="1">
      <alignment horizontal="left" vertical="center" indent="1"/>
    </xf>
    <xf numFmtId="0" fontId="14" fillId="4" borderId="5" xfId="0" applyFont="1" applyFill="1" applyBorder="1" applyAlignment="1">
      <alignment horizontal="left" vertical="center" indent="1"/>
    </xf>
    <xf numFmtId="165" fontId="40" fillId="4" borderId="0" xfId="0" applyNumberFormat="1" applyFont="1" applyFill="1" applyBorder="1" applyAlignment="1">
      <alignment horizontal="left" vertical="center" indent="1"/>
    </xf>
    <xf numFmtId="165" fontId="14" fillId="4" borderId="0" xfId="0" applyNumberFormat="1" applyFont="1" applyFill="1" applyBorder="1" applyAlignment="1">
      <alignment horizontal="left" vertical="center" indent="1"/>
    </xf>
    <xf numFmtId="165" fontId="14" fillId="4" borderId="0" xfId="0" applyNumberFormat="1" applyFont="1" applyFill="1" applyAlignment="1">
      <alignment horizontal="left" vertical="center" indent="1"/>
    </xf>
    <xf numFmtId="9" fontId="40" fillId="4" borderId="7" xfId="0" applyNumberFormat="1" applyFont="1" applyFill="1" applyBorder="1" applyAlignment="1">
      <alignment horizontal="left" vertical="center" indent="1"/>
    </xf>
    <xf numFmtId="9" fontId="14" fillId="4" borderId="7" xfId="0" applyNumberFormat="1" applyFont="1" applyFill="1" applyBorder="1" applyAlignment="1">
      <alignment horizontal="left" vertical="center" indent="1"/>
    </xf>
    <xf numFmtId="0" fontId="14" fillId="4" borderId="7" xfId="0" applyFont="1" applyFill="1" applyBorder="1" applyAlignment="1">
      <alignment horizontal="left" indent="1"/>
    </xf>
    <xf numFmtId="0" fontId="36" fillId="3" borderId="9" xfId="0" applyFont="1" applyFill="1" applyBorder="1" applyAlignment="1">
      <alignment horizontal="center" vertical="center" wrapText="1"/>
    </xf>
    <xf numFmtId="0" fontId="36" fillId="3" borderId="11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54" fillId="15" borderId="9" xfId="0" applyFont="1" applyFill="1" applyBorder="1" applyAlignment="1">
      <alignment horizontal="left" vertical="center" indent="1"/>
    </xf>
    <xf numFmtId="0" fontId="53" fillId="0" borderId="10" xfId="0" applyFont="1" applyBorder="1" applyAlignment="1">
      <alignment vertical="center"/>
    </xf>
    <xf numFmtId="0" fontId="53" fillId="0" borderId="11" xfId="0" applyFont="1" applyBorder="1" applyAlignment="1">
      <alignment vertical="center"/>
    </xf>
    <xf numFmtId="0" fontId="34" fillId="2" borderId="9" xfId="0" applyFont="1" applyFill="1" applyBorder="1" applyAlignment="1">
      <alignment horizontal="left" vertical="center"/>
    </xf>
    <xf numFmtId="0" fontId="34" fillId="2" borderId="10" xfId="0" applyFont="1" applyFill="1" applyBorder="1" applyAlignment="1">
      <alignment horizontal="left" vertical="center"/>
    </xf>
    <xf numFmtId="0" fontId="34" fillId="2" borderId="11" xfId="0" applyFont="1" applyFill="1" applyBorder="1" applyAlignment="1">
      <alignment horizontal="left" vertical="center"/>
    </xf>
    <xf numFmtId="0" fontId="36" fillId="3" borderId="4" xfId="0" applyFont="1" applyFill="1" applyBorder="1" applyAlignment="1">
      <alignment horizontal="left" vertical="center"/>
    </xf>
    <xf numFmtId="0" fontId="36" fillId="3" borderId="5" xfId="0" applyFont="1" applyFill="1" applyBorder="1" applyAlignment="1">
      <alignment horizontal="left" vertical="center"/>
    </xf>
    <xf numFmtId="0" fontId="36" fillId="3" borderId="14" xfId="0" applyFont="1" applyFill="1" applyBorder="1" applyAlignment="1">
      <alignment horizontal="left" vertical="center"/>
    </xf>
    <xf numFmtId="0" fontId="36" fillId="3" borderId="6" xfId="0" applyFont="1" applyFill="1" applyBorder="1" applyAlignment="1">
      <alignment horizontal="left" vertical="center"/>
    </xf>
    <xf numFmtId="0" fontId="36" fillId="3" borderId="7" xfId="0" applyFont="1" applyFill="1" applyBorder="1" applyAlignment="1">
      <alignment horizontal="left" vertical="center"/>
    </xf>
    <xf numFmtId="0" fontId="36" fillId="3" borderId="8" xfId="0" applyFont="1" applyFill="1" applyBorder="1" applyAlignment="1">
      <alignment horizontal="left" vertical="center"/>
    </xf>
    <xf numFmtId="0" fontId="49" fillId="3" borderId="4" xfId="0" applyFont="1" applyFill="1" applyBorder="1" applyAlignment="1">
      <alignment horizontal="center" vertical="center" wrapText="1"/>
    </xf>
    <xf numFmtId="0" fontId="51" fillId="3" borderId="5" xfId="0" applyFont="1" applyFill="1" applyBorder="1" applyAlignment="1">
      <alignment horizontal="center" vertical="center" wrapText="1"/>
    </xf>
    <xf numFmtId="0" fontId="51" fillId="3" borderId="14" xfId="0" applyFont="1" applyFill="1" applyBorder="1" applyAlignment="1">
      <alignment horizontal="center" vertical="center" wrapText="1"/>
    </xf>
    <xf numFmtId="0" fontId="48" fillId="2" borderId="6" xfId="0" applyFont="1" applyFill="1" applyBorder="1" applyAlignment="1">
      <alignment horizontal="center" vertical="center"/>
    </xf>
    <xf numFmtId="0" fontId="48" fillId="2" borderId="7" xfId="0" applyFont="1" applyFill="1" applyBorder="1" applyAlignment="1">
      <alignment vertical="center"/>
    </xf>
    <xf numFmtId="0" fontId="48" fillId="2" borderId="8" xfId="0" applyFont="1" applyFill="1" applyBorder="1" applyAlignment="1">
      <alignment vertical="center"/>
    </xf>
    <xf numFmtId="0" fontId="47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9" fontId="0" fillId="4" borderId="3" xfId="0" applyNumberFormat="1" applyFill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/>
    </xf>
    <xf numFmtId="0" fontId="24" fillId="7" borderId="9" xfId="0" applyFont="1" applyFill="1" applyBorder="1" applyAlignment="1">
      <alignment horizontal="center" vertical="center"/>
    </xf>
    <xf numFmtId="0" fontId="24" fillId="7" borderId="10" xfId="0" applyFont="1" applyFill="1" applyBorder="1" applyAlignment="1">
      <alignment horizontal="center" vertical="center"/>
    </xf>
    <xf numFmtId="0" fontId="3" fillId="14" borderId="4" xfId="0" applyFont="1" applyFill="1" applyBorder="1" applyAlignment="1">
      <alignment horizontal="center" vertical="center"/>
    </xf>
    <xf numFmtId="0" fontId="3" fillId="14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9" fontId="16" fillId="4" borderId="2" xfId="0" applyNumberFormat="1" applyFont="1" applyFill="1" applyBorder="1" applyAlignment="1">
      <alignment horizontal="left" vertical="center"/>
    </xf>
    <xf numFmtId="9" fontId="2" fillId="4" borderId="13" xfId="0" applyNumberFormat="1" applyFont="1" applyFill="1" applyBorder="1" applyAlignment="1">
      <alignment horizontal="center" vertical="center"/>
    </xf>
    <xf numFmtId="0" fontId="24" fillId="7" borderId="11" xfId="0" applyFont="1" applyFill="1" applyBorder="1" applyAlignment="1">
      <alignment horizontal="center" vertical="center"/>
    </xf>
    <xf numFmtId="0" fontId="41" fillId="7" borderId="9" xfId="0" applyFont="1" applyFill="1" applyBorder="1" applyAlignment="1">
      <alignment horizontal="left" vertical="center"/>
    </xf>
    <xf numFmtId="0" fontId="25" fillId="7" borderId="10" xfId="0" applyFont="1" applyFill="1" applyBorder="1" applyAlignment="1">
      <alignment horizontal="left" vertical="center"/>
    </xf>
    <xf numFmtId="0" fontId="25" fillId="7" borderId="11" xfId="0" applyFont="1" applyFill="1" applyBorder="1" applyAlignment="1">
      <alignment horizontal="left" vertical="center"/>
    </xf>
    <xf numFmtId="0" fontId="5" fillId="9" borderId="4" xfId="0" applyFont="1" applyFill="1" applyBorder="1" applyAlignment="1">
      <alignment horizontal="left" vertical="center" wrapText="1"/>
    </xf>
    <xf numFmtId="0" fontId="5" fillId="9" borderId="5" xfId="0" applyFont="1" applyFill="1" applyBorder="1" applyAlignment="1">
      <alignment horizontal="left" vertical="center" wrapText="1"/>
    </xf>
    <xf numFmtId="0" fontId="5" fillId="9" borderId="14" xfId="0" applyFont="1" applyFill="1" applyBorder="1" applyAlignment="1">
      <alignment horizontal="left" vertical="center" wrapText="1"/>
    </xf>
    <xf numFmtId="0" fontId="5" fillId="9" borderId="15" xfId="0" applyFont="1" applyFill="1" applyBorder="1" applyAlignment="1">
      <alignment horizontal="left" vertical="center" wrapText="1"/>
    </xf>
    <xf numFmtId="0" fontId="5" fillId="9" borderId="0" xfId="0" applyFont="1" applyFill="1" applyBorder="1" applyAlignment="1">
      <alignment horizontal="left" vertical="center" wrapText="1"/>
    </xf>
    <xf numFmtId="0" fontId="5" fillId="9" borderId="12" xfId="0" applyFont="1" applyFill="1" applyBorder="1" applyAlignment="1">
      <alignment horizontal="left" vertical="center" wrapText="1"/>
    </xf>
    <xf numFmtId="0" fontId="5" fillId="9" borderId="15" xfId="0" applyFont="1" applyFill="1" applyBorder="1" applyAlignment="1">
      <alignment horizontal="left" vertical="center" wrapText="1" indent="2"/>
    </xf>
    <xf numFmtId="0" fontId="5" fillId="9" borderId="0" xfId="0" applyFont="1" applyFill="1" applyBorder="1" applyAlignment="1">
      <alignment horizontal="left" vertical="center" wrapText="1" indent="2"/>
    </xf>
    <xf numFmtId="0" fontId="5" fillId="9" borderId="4" xfId="0" applyFont="1" applyFill="1" applyBorder="1" applyAlignment="1">
      <alignment horizontal="left" vertical="center" wrapText="1" indent="2"/>
    </xf>
    <xf numFmtId="0" fontId="5" fillId="9" borderId="5" xfId="0" applyFont="1" applyFill="1" applyBorder="1" applyAlignment="1">
      <alignment horizontal="left" vertical="center" wrapText="1" indent="2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left" vertical="center" wrapText="1" indent="1"/>
    </xf>
    <xf numFmtId="9" fontId="3" fillId="3" borderId="0" xfId="0" applyNumberFormat="1" applyFont="1" applyFill="1" applyBorder="1" applyAlignment="1">
      <alignment horizontal="left" vertical="center" indent="1"/>
    </xf>
    <xf numFmtId="0" fontId="3" fillId="3" borderId="0" xfId="0" applyFont="1" applyFill="1" applyBorder="1" applyAlignment="1">
      <alignment horizontal="left" vertical="center" indent="1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9" fontId="3" fillId="3" borderId="5" xfId="0" applyNumberFormat="1" applyFont="1" applyFill="1" applyBorder="1" applyAlignment="1">
      <alignment horizontal="left" vertical="center" indent="1"/>
    </xf>
    <xf numFmtId="0" fontId="3" fillId="3" borderId="5" xfId="0" applyFont="1" applyFill="1" applyBorder="1" applyAlignment="1">
      <alignment horizontal="left" vertical="center" indent="1"/>
    </xf>
    <xf numFmtId="9" fontId="21" fillId="11" borderId="2" xfId="0" applyNumberFormat="1" applyFont="1" applyFill="1" applyBorder="1" applyAlignment="1">
      <alignment horizontal="center" vertical="center" wrapText="1"/>
    </xf>
    <xf numFmtId="9" fontId="21" fillId="11" borderId="13" xfId="0" applyNumberFormat="1" applyFont="1" applyFill="1" applyBorder="1" applyAlignment="1">
      <alignment horizontal="center" vertical="center" wrapText="1"/>
    </xf>
    <xf numFmtId="9" fontId="21" fillId="11" borderId="3" xfId="0" applyNumberFormat="1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left" vertical="center" wrapText="1"/>
    </xf>
    <xf numFmtId="0" fontId="5" fillId="9" borderId="7" xfId="0" applyFont="1" applyFill="1" applyBorder="1" applyAlignment="1">
      <alignment horizontal="left" vertical="center" wrapText="1"/>
    </xf>
    <xf numFmtId="0" fontId="5" fillId="9" borderId="8" xfId="0" applyFont="1" applyFill="1" applyBorder="1" applyAlignment="1">
      <alignment horizontal="left" vertical="center" wrapText="1"/>
    </xf>
    <xf numFmtId="0" fontId="43" fillId="9" borderId="15" xfId="0" applyFont="1" applyFill="1" applyBorder="1" applyAlignment="1">
      <alignment vertical="center" wrapText="1"/>
    </xf>
    <xf numFmtId="0" fontId="43" fillId="0" borderId="0" xfId="0" applyFont="1" applyAlignment="1">
      <alignment vertical="center" wrapText="1"/>
    </xf>
    <xf numFmtId="0" fontId="43" fillId="0" borderId="12" xfId="0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0" fillId="13" borderId="2" xfId="0" applyFont="1" applyFill="1" applyBorder="1" applyAlignment="1">
      <alignment horizontal="center" vertical="center" wrapText="1"/>
    </xf>
    <xf numFmtId="0" fontId="30" fillId="13" borderId="3" xfId="0" applyFont="1" applyFill="1" applyBorder="1" applyAlignment="1">
      <alignment horizontal="center" vertical="center" wrapText="1"/>
    </xf>
    <xf numFmtId="0" fontId="3" fillId="12" borderId="9" xfId="0" applyFont="1" applyFill="1" applyBorder="1" applyAlignment="1">
      <alignment horizontal="left" vertical="center" wrapText="1"/>
    </xf>
    <xf numFmtId="0" fontId="3" fillId="12" borderId="11" xfId="0" applyFont="1" applyFill="1" applyBorder="1" applyAlignment="1">
      <alignment horizontal="left" vertical="center" wrapText="1"/>
    </xf>
    <xf numFmtId="0" fontId="18" fillId="2" borderId="9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9" fontId="58" fillId="14" borderId="0" xfId="0" applyNumberFormat="1" applyFont="1" applyFill="1" applyBorder="1" applyAlignment="1">
      <alignment horizontal="left" vertical="center" indent="1"/>
    </xf>
    <xf numFmtId="0" fontId="14" fillId="4" borderId="8" xfId="0" applyFont="1" applyFill="1" applyBorder="1" applyAlignment="1">
      <alignment horizontal="left" indent="1"/>
    </xf>
    <xf numFmtId="0" fontId="3" fillId="11" borderId="2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4" fillId="10" borderId="13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23" fillId="6" borderId="6" xfId="0" applyFont="1" applyFill="1" applyBorder="1" applyAlignment="1">
      <alignment horizontal="left" vertical="top" wrapText="1"/>
    </xf>
    <xf numFmtId="0" fontId="23" fillId="6" borderId="7" xfId="0" applyFont="1" applyFill="1" applyBorder="1" applyAlignment="1">
      <alignment horizontal="left" vertical="top"/>
    </xf>
    <xf numFmtId="0" fontId="23" fillId="6" borderId="8" xfId="0" applyFont="1" applyFill="1" applyBorder="1" applyAlignment="1">
      <alignment horizontal="left" vertical="top"/>
    </xf>
    <xf numFmtId="0" fontId="26" fillId="6" borderId="4" xfId="0" applyFont="1" applyFill="1" applyBorder="1" applyAlignment="1">
      <alignment horizontal="left" vertical="center"/>
    </xf>
    <xf numFmtId="0" fontId="26" fillId="6" borderId="5" xfId="0" applyFont="1" applyFill="1" applyBorder="1" applyAlignment="1">
      <alignment horizontal="left" vertical="center"/>
    </xf>
    <xf numFmtId="0" fontId="26" fillId="6" borderId="14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top"/>
    </xf>
    <xf numFmtId="0" fontId="15" fillId="2" borderId="11" xfId="0" applyFont="1" applyFill="1" applyBorder="1" applyAlignment="1">
      <alignment horizontal="left" vertical="top"/>
    </xf>
    <xf numFmtId="0" fontId="29" fillId="2" borderId="9" xfId="0" applyFont="1" applyFill="1" applyBorder="1" applyAlignment="1">
      <alignment horizontal="center" vertical="center"/>
    </xf>
    <xf numFmtId="0" fontId="29" fillId="2" borderId="10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28" fillId="4" borderId="9" xfId="0" applyFont="1" applyFill="1" applyBorder="1" applyAlignment="1">
      <alignment horizontal="center" vertical="center"/>
    </xf>
    <xf numFmtId="0" fontId="28" fillId="4" borderId="10" xfId="0" applyFont="1" applyFill="1" applyBorder="1" applyAlignment="1">
      <alignment horizontal="center" vertical="center"/>
    </xf>
    <xf numFmtId="0" fontId="28" fillId="4" borderId="11" xfId="0" applyFont="1" applyFill="1" applyBorder="1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24874802820287398"/>
          <c:y val="0.16724593277980368"/>
          <c:w val="0.52130225879857861"/>
          <c:h val="0.75906044353151636"/>
        </c:manualLayout>
      </c:layout>
      <c:radarChart>
        <c:radarStyle val="filled"/>
        <c:ser>
          <c:idx val="1"/>
          <c:order val="0"/>
          <c:tx>
            <c:v>Moy+ET</c:v>
          </c:tx>
          <c:spPr>
            <a:solidFill>
              <a:srgbClr val="1F497D">
                <a:lumMod val="40000"/>
                <a:lumOff val="60000"/>
                <a:alpha val="60000"/>
              </a:srgbClr>
            </a:solidFill>
            <a:ln w="25400">
              <a:noFill/>
            </a:ln>
          </c:spPr>
          <c:cat>
            <c:strRef>
              <c:f>'Cartographie Processus'!$B$29:$B$33</c:f>
              <c:strCache>
                <c:ptCount val="5"/>
                <c:pt idx="0">
                  <c:v>1. Formaliser la mission des acteurs</c:v>
                </c:pt>
                <c:pt idx="1">
                  <c:v>2. Gérer la documentation</c:v>
                </c:pt>
                <c:pt idx="2">
                  <c:v>3. Suivre les réglementation et les recommandations</c:v>
                </c:pt>
                <c:pt idx="3">
                  <c:v>4. Maitriser les risques des DM</c:v>
                </c:pt>
                <c:pt idx="4">
                  <c:v>5. Organiser la maintenance</c:v>
                </c:pt>
              </c:strCache>
            </c:strRef>
          </c:cat>
          <c:val>
            <c:numRef>
              <c:f>Résultats!$S$10:$S$14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0"/>
          <c:order val="1"/>
          <c:tx>
            <c:v>Moyenne</c:v>
          </c:tx>
          <c:spPr>
            <a:solidFill>
              <a:srgbClr val="4F81BD">
                <a:alpha val="50000"/>
              </a:srgbClr>
            </a:solidFill>
            <a:ln w="38100">
              <a:solidFill>
                <a:srgbClr val="1F497D"/>
              </a:solidFill>
              <a:prstDash val="solid"/>
            </a:ln>
          </c:spPr>
          <c:dLbls>
            <c:dLbl>
              <c:idx val="0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>
                      <a:solidFill>
                        <a:srgbClr val="000090"/>
                      </a:solidFill>
                    </a:defRPr>
                  </a:pPr>
                  <a:endParaRPr lang="fr-FR"/>
                </a:p>
              </c:txPr>
              <c:showVal val="1"/>
            </c:dLbl>
            <c:dLbl>
              <c:idx val="1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>
                      <a:solidFill>
                        <a:srgbClr val="000090"/>
                      </a:solidFill>
                    </a:defRPr>
                  </a:pPr>
                  <a:endParaRPr lang="fr-FR"/>
                </a:p>
              </c:txPr>
              <c:showVal val="1"/>
            </c:dLbl>
            <c:dLbl>
              <c:idx val="2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>
                      <a:solidFill>
                        <a:srgbClr val="000090"/>
                      </a:solidFill>
                    </a:defRPr>
                  </a:pPr>
                  <a:endParaRPr lang="fr-FR"/>
                </a:p>
              </c:txPr>
              <c:showVal val="1"/>
            </c:dLbl>
            <c:dLbl>
              <c:idx val="3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>
                      <a:solidFill>
                        <a:srgbClr val="000090"/>
                      </a:solidFill>
                    </a:defRPr>
                  </a:pPr>
                  <a:endParaRPr lang="fr-FR"/>
                </a:p>
              </c:txPr>
              <c:showVal val="1"/>
            </c:dLbl>
            <c:dLbl>
              <c:idx val="4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>
                      <a:solidFill>
                        <a:srgbClr val="000090"/>
                      </a:solidFill>
                    </a:defRPr>
                  </a:pPr>
                  <a:endParaRPr lang="fr-FR"/>
                </a:p>
              </c:txPr>
              <c:showVal val="1"/>
            </c:dLbl>
            <c:delete val="1"/>
          </c:dLbls>
          <c:cat>
            <c:strRef>
              <c:f>'Cartographie Processus'!$B$29:$B$33</c:f>
              <c:strCache>
                <c:ptCount val="5"/>
                <c:pt idx="0">
                  <c:v>1. Formaliser la mission des acteurs</c:v>
                </c:pt>
                <c:pt idx="1">
                  <c:v>2. Gérer la documentation</c:v>
                </c:pt>
                <c:pt idx="2">
                  <c:v>3. Suivre les réglementation et les recommandations</c:v>
                </c:pt>
                <c:pt idx="3">
                  <c:v>4. Maitriser les risques des DM</c:v>
                </c:pt>
                <c:pt idx="4">
                  <c:v>5. Organiser la maintenance</c:v>
                </c:pt>
              </c:strCache>
            </c:strRef>
          </c:cat>
          <c:val>
            <c:numRef>
              <c:f>Résultats!$R$10:$R$14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v>Moy-ET</c:v>
          </c:tx>
          <c:spPr>
            <a:solidFill>
              <a:sysClr val="window" lastClr="FFFFFF"/>
            </a:solidFill>
            <a:ln w="25400">
              <a:noFill/>
            </a:ln>
          </c:spPr>
          <c:cat>
            <c:strRef>
              <c:f>'Cartographie Processus'!$B$29:$B$33</c:f>
              <c:strCache>
                <c:ptCount val="5"/>
                <c:pt idx="0">
                  <c:v>1. Formaliser la mission des acteurs</c:v>
                </c:pt>
                <c:pt idx="1">
                  <c:v>2. Gérer la documentation</c:v>
                </c:pt>
                <c:pt idx="2">
                  <c:v>3. Suivre les réglementation et les recommandations</c:v>
                </c:pt>
                <c:pt idx="3">
                  <c:v>4. Maitriser les risques des DM</c:v>
                </c:pt>
                <c:pt idx="4">
                  <c:v>5. Organiser la maintenance</c:v>
                </c:pt>
              </c:strCache>
            </c:strRef>
          </c:cat>
          <c:val>
            <c:numRef>
              <c:f>Résultats!$T$10:$T$14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axId val="70109440"/>
        <c:axId val="70115328"/>
      </c:radarChart>
      <c:catAx>
        <c:axId val="70109440"/>
        <c:scaling>
          <c:orientation val="minMax"/>
        </c:scaling>
        <c:axPos val="b"/>
        <c:majorGridlines>
          <c:spPr>
            <a:ln w="12700">
              <a:solidFill>
                <a:srgbClr val="000090"/>
              </a:solidFill>
              <a:prstDash val="solid"/>
            </a:ln>
          </c:spPr>
        </c:majorGridlines>
        <c:numFmt formatCode="General" sourceLinked="1"/>
        <c:tickLblPos val="nextTo"/>
        <c:txPr>
          <a:bodyPr rot="0" vert="horz"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70115328"/>
        <c:crosses val="autoZero"/>
        <c:lblAlgn val="ctr"/>
        <c:lblOffset val="100"/>
      </c:catAx>
      <c:valAx>
        <c:axId val="70115328"/>
        <c:scaling>
          <c:orientation val="minMax"/>
          <c:max val="1"/>
          <c:min val="0"/>
        </c:scaling>
        <c:axPos val="l"/>
        <c:majorGridlines>
          <c:spPr>
            <a:ln w="3175">
              <a:solidFill>
                <a:srgbClr val="000090"/>
              </a:solidFill>
              <a:prstDash val="sysDash"/>
            </a:ln>
          </c:spPr>
        </c:majorGridlines>
        <c:numFmt formatCode="0%" sourceLinked="1"/>
        <c:majorTickMark val="cross"/>
        <c:tickLblPos val="nextTo"/>
        <c:spPr>
          <a:ln w="12700">
            <a:solidFill>
              <a:srgbClr val="00009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9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70109440"/>
        <c:crosses val="autoZero"/>
        <c:crossBetween val="between"/>
        <c:majorUnit val="0.2"/>
        <c:minorUnit val="0.05"/>
      </c:valAx>
      <c:spPr>
        <a:noFill/>
        <a:ln w="25400">
          <a:noFill/>
        </a:ln>
      </c:spPr>
    </c:plotArea>
    <c:plotVisOnly val="1"/>
    <c:dispBlanksAs val="gap"/>
  </c:chart>
  <c:spPr>
    <a:solidFill>
      <a:schemeClr val="bg1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24874802820287403"/>
          <c:y val="0.16724593277980376"/>
          <c:w val="0.52130225879857861"/>
          <c:h val="0.7590604435315168"/>
        </c:manualLayout>
      </c:layout>
      <c:radarChart>
        <c:radarStyle val="filled"/>
        <c:ser>
          <c:idx val="1"/>
          <c:order val="0"/>
          <c:tx>
            <c:v>Moy+ET</c:v>
          </c:tx>
          <c:spPr>
            <a:solidFill>
              <a:srgbClr val="1F497D">
                <a:lumMod val="40000"/>
                <a:lumOff val="60000"/>
                <a:alpha val="60000"/>
              </a:srgbClr>
            </a:solidFill>
            <a:ln w="25400">
              <a:noFill/>
            </a:ln>
          </c:spPr>
          <c:cat>
            <c:strRef>
              <c:f>'Cartographie détaillée'!$B$37:$B$65</c:f>
              <c:strCache>
                <c:ptCount val="29"/>
                <c:pt idx="0">
                  <c:v>1.1 Définition d'une politique de maintenance</c:v>
                </c:pt>
                <c:pt idx="1">
                  <c:v>1.2 Intégration DM I et IIa dans la maintenance</c:v>
                </c:pt>
                <c:pt idx="2">
                  <c:v>1.3 Intégration DM IIb et III dans la maintenance</c:v>
                </c:pt>
                <c:pt idx="3">
                  <c:v>1.4 Définition des acteurs et des responsabilités</c:v>
                </c:pt>
                <c:pt idx="4">
                  <c:v>1.5 Garantie des recommandations fournisseurs</c:v>
                </c:pt>
                <c:pt idx="5">
                  <c:v>1.6 Formation et habilitation du personnel biomédical</c:v>
                </c:pt>
                <c:pt idx="6">
                  <c:v>1.7 Définition d'une politique pour les laveurs désinfecteurs et stérilisateurs</c:v>
                </c:pt>
                <c:pt idx="7">
                  <c:v>1.8 Contrôle et d'amélioration en continue des activités </c:v>
                </c:pt>
                <c:pt idx="8">
                  <c:v>2.1 Mise en application du RSQM</c:v>
                </c:pt>
                <c:pt idx="9">
                  <c:v>2.2 Conservation des fiches du RSQM après la fin d’exploitation</c:v>
                </c:pt>
                <c:pt idx="10">
                  <c:v>2.3 Mise à disposition du manuel d’utilisation en français </c:v>
                </c:pt>
                <c:pt idx="11">
                  <c:v>2.4 Demande du RSQM lors de prêts ou échanges standards</c:v>
                </c:pt>
                <c:pt idx="12">
                  <c:v>3.1 Veille réglementaire</c:v>
                </c:pt>
                <c:pt idx="13">
                  <c:v>3.2 Veille normative</c:v>
                </c:pt>
                <c:pt idx="14">
                  <c:v>3.3 Matériovigilance</c:v>
                </c:pt>
                <c:pt idx="15">
                  <c:v>3.4 Respect des préconisations fabricants</c:v>
                </c:pt>
                <c:pt idx="16">
                  <c:v>3.5 Identification des missions externes</c:v>
                </c:pt>
                <c:pt idx="17">
                  <c:v>4.1 Identification de la criticité des DM</c:v>
                </c:pt>
                <c:pt idx="18">
                  <c:v>4.2 Traçabilité des actions sur les DM critiques</c:v>
                </c:pt>
                <c:pt idx="19">
                  <c:v>4.3 Maintenance des DM critiques</c:v>
                </c:pt>
                <c:pt idx="20">
                  <c:v>4.4 Formation du personnel</c:v>
                </c:pt>
                <c:pt idx="21">
                  <c:v>5.1 Mise à jour continue de l'inventaire</c:v>
                </c:pt>
                <c:pt idx="22">
                  <c:v>5.2 Traçabilité des interventions internes</c:v>
                </c:pt>
                <c:pt idx="23">
                  <c:v>5.3 Tracabilité des interventions externes</c:v>
                </c:pt>
                <c:pt idx="24">
                  <c:v>5.4 Traçabilité de la maintenance des logiciels</c:v>
                </c:pt>
                <c:pt idx="25">
                  <c:v>5.5 Suivi du guide des bonnes pratiques de la télémaintenance</c:v>
                </c:pt>
                <c:pt idx="26">
                  <c:v>5.6 Disposition du matériel nécessaire à la maintenance</c:v>
                </c:pt>
                <c:pt idx="27">
                  <c:v>5.7 Traçabilité en cas de mise à disposition de DM à domicile</c:v>
                </c:pt>
                <c:pt idx="28">
                  <c:v>5.8 Traçabilité des pièces de rechange</c:v>
                </c:pt>
              </c:strCache>
            </c:strRef>
          </c:cat>
          <c:val>
            <c:numRef>
              <c:f>Résultats!$S$16:$S$44</c:f>
              <c:numCache>
                <c:formatCode>0%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</c:ser>
        <c:ser>
          <c:idx val="0"/>
          <c:order val="1"/>
          <c:tx>
            <c:v>Moyenne</c:v>
          </c:tx>
          <c:spPr>
            <a:solidFill>
              <a:srgbClr val="4F81BD">
                <a:alpha val="50000"/>
              </a:srgbClr>
            </a:solidFill>
            <a:ln w="38100">
              <a:solidFill>
                <a:schemeClr val="tx2"/>
              </a:solidFill>
              <a:prstDash val="solid"/>
            </a:ln>
          </c:spPr>
          <c:cat>
            <c:strRef>
              <c:f>'Cartographie détaillée'!$B$37:$B$65</c:f>
              <c:strCache>
                <c:ptCount val="29"/>
                <c:pt idx="0">
                  <c:v>1.1 Définition d'une politique de maintenance</c:v>
                </c:pt>
                <c:pt idx="1">
                  <c:v>1.2 Intégration DM I et IIa dans la maintenance</c:v>
                </c:pt>
                <c:pt idx="2">
                  <c:v>1.3 Intégration DM IIb et III dans la maintenance</c:v>
                </c:pt>
                <c:pt idx="3">
                  <c:v>1.4 Définition des acteurs et des responsabilités</c:v>
                </c:pt>
                <c:pt idx="4">
                  <c:v>1.5 Garantie des recommandations fournisseurs</c:v>
                </c:pt>
                <c:pt idx="5">
                  <c:v>1.6 Formation et habilitation du personnel biomédical</c:v>
                </c:pt>
                <c:pt idx="6">
                  <c:v>1.7 Définition d'une politique pour les laveurs désinfecteurs et stérilisateurs</c:v>
                </c:pt>
                <c:pt idx="7">
                  <c:v>1.8 Contrôle et d'amélioration en continue des activités </c:v>
                </c:pt>
                <c:pt idx="8">
                  <c:v>2.1 Mise en application du RSQM</c:v>
                </c:pt>
                <c:pt idx="9">
                  <c:v>2.2 Conservation des fiches du RSQM après la fin d’exploitation</c:v>
                </c:pt>
                <c:pt idx="10">
                  <c:v>2.3 Mise à disposition du manuel d’utilisation en français </c:v>
                </c:pt>
                <c:pt idx="11">
                  <c:v>2.4 Demande du RSQM lors de prêts ou échanges standards</c:v>
                </c:pt>
                <c:pt idx="12">
                  <c:v>3.1 Veille réglementaire</c:v>
                </c:pt>
                <c:pt idx="13">
                  <c:v>3.2 Veille normative</c:v>
                </c:pt>
                <c:pt idx="14">
                  <c:v>3.3 Matériovigilance</c:v>
                </c:pt>
                <c:pt idx="15">
                  <c:v>3.4 Respect des préconisations fabricants</c:v>
                </c:pt>
                <c:pt idx="16">
                  <c:v>3.5 Identification des missions externes</c:v>
                </c:pt>
                <c:pt idx="17">
                  <c:v>4.1 Identification de la criticité des DM</c:v>
                </c:pt>
                <c:pt idx="18">
                  <c:v>4.2 Traçabilité des actions sur les DM critiques</c:v>
                </c:pt>
                <c:pt idx="19">
                  <c:v>4.3 Maintenance des DM critiques</c:v>
                </c:pt>
                <c:pt idx="20">
                  <c:v>4.4 Formation du personnel</c:v>
                </c:pt>
                <c:pt idx="21">
                  <c:v>5.1 Mise à jour continue de l'inventaire</c:v>
                </c:pt>
                <c:pt idx="22">
                  <c:v>5.2 Traçabilité des interventions internes</c:v>
                </c:pt>
                <c:pt idx="23">
                  <c:v>5.3 Tracabilité des interventions externes</c:v>
                </c:pt>
                <c:pt idx="24">
                  <c:v>5.4 Traçabilité de la maintenance des logiciels</c:v>
                </c:pt>
                <c:pt idx="25">
                  <c:v>5.5 Suivi du guide des bonnes pratiques de la télémaintenance</c:v>
                </c:pt>
                <c:pt idx="26">
                  <c:v>5.6 Disposition du matériel nécessaire à la maintenance</c:v>
                </c:pt>
                <c:pt idx="27">
                  <c:v>5.7 Traçabilité en cas de mise à disposition de DM à domicile</c:v>
                </c:pt>
                <c:pt idx="28">
                  <c:v>5.8 Traçabilité des pièces de rechange</c:v>
                </c:pt>
              </c:strCache>
            </c:strRef>
          </c:cat>
          <c:val>
            <c:numRef>
              <c:f>Résultats!$R$16:$R$44</c:f>
              <c:numCache>
                <c:formatCode>0%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</c:ser>
        <c:ser>
          <c:idx val="2"/>
          <c:order val="2"/>
          <c:tx>
            <c:v>Moy-ET</c:v>
          </c:tx>
          <c:spPr>
            <a:solidFill>
              <a:sysClr val="window" lastClr="FFFFFF"/>
            </a:solidFill>
            <a:ln w="25400">
              <a:noFill/>
            </a:ln>
          </c:spPr>
          <c:cat>
            <c:strRef>
              <c:f>'Cartographie détaillée'!$B$37:$B$65</c:f>
              <c:strCache>
                <c:ptCount val="29"/>
                <c:pt idx="0">
                  <c:v>1.1 Définition d'une politique de maintenance</c:v>
                </c:pt>
                <c:pt idx="1">
                  <c:v>1.2 Intégration DM I et IIa dans la maintenance</c:v>
                </c:pt>
                <c:pt idx="2">
                  <c:v>1.3 Intégration DM IIb et III dans la maintenance</c:v>
                </c:pt>
                <c:pt idx="3">
                  <c:v>1.4 Définition des acteurs et des responsabilités</c:v>
                </c:pt>
                <c:pt idx="4">
                  <c:v>1.5 Garantie des recommandations fournisseurs</c:v>
                </c:pt>
                <c:pt idx="5">
                  <c:v>1.6 Formation et habilitation du personnel biomédical</c:v>
                </c:pt>
                <c:pt idx="6">
                  <c:v>1.7 Définition d'une politique pour les laveurs désinfecteurs et stérilisateurs</c:v>
                </c:pt>
                <c:pt idx="7">
                  <c:v>1.8 Contrôle et d'amélioration en continue des activités </c:v>
                </c:pt>
                <c:pt idx="8">
                  <c:v>2.1 Mise en application du RSQM</c:v>
                </c:pt>
                <c:pt idx="9">
                  <c:v>2.2 Conservation des fiches du RSQM après la fin d’exploitation</c:v>
                </c:pt>
                <c:pt idx="10">
                  <c:v>2.3 Mise à disposition du manuel d’utilisation en français </c:v>
                </c:pt>
                <c:pt idx="11">
                  <c:v>2.4 Demande du RSQM lors de prêts ou échanges standards</c:v>
                </c:pt>
                <c:pt idx="12">
                  <c:v>3.1 Veille réglementaire</c:v>
                </c:pt>
                <c:pt idx="13">
                  <c:v>3.2 Veille normative</c:v>
                </c:pt>
                <c:pt idx="14">
                  <c:v>3.3 Matériovigilance</c:v>
                </c:pt>
                <c:pt idx="15">
                  <c:v>3.4 Respect des préconisations fabricants</c:v>
                </c:pt>
                <c:pt idx="16">
                  <c:v>3.5 Identification des missions externes</c:v>
                </c:pt>
                <c:pt idx="17">
                  <c:v>4.1 Identification de la criticité des DM</c:v>
                </c:pt>
                <c:pt idx="18">
                  <c:v>4.2 Traçabilité des actions sur les DM critiques</c:v>
                </c:pt>
                <c:pt idx="19">
                  <c:v>4.3 Maintenance des DM critiques</c:v>
                </c:pt>
                <c:pt idx="20">
                  <c:v>4.4 Formation du personnel</c:v>
                </c:pt>
                <c:pt idx="21">
                  <c:v>5.1 Mise à jour continue de l'inventaire</c:v>
                </c:pt>
                <c:pt idx="22">
                  <c:v>5.2 Traçabilité des interventions internes</c:v>
                </c:pt>
                <c:pt idx="23">
                  <c:v>5.3 Tracabilité des interventions externes</c:v>
                </c:pt>
                <c:pt idx="24">
                  <c:v>5.4 Traçabilité de la maintenance des logiciels</c:v>
                </c:pt>
                <c:pt idx="25">
                  <c:v>5.5 Suivi du guide des bonnes pratiques de la télémaintenance</c:v>
                </c:pt>
                <c:pt idx="26">
                  <c:v>5.6 Disposition du matériel nécessaire à la maintenance</c:v>
                </c:pt>
                <c:pt idx="27">
                  <c:v>5.7 Traçabilité en cas de mise à disposition de DM à domicile</c:v>
                </c:pt>
                <c:pt idx="28">
                  <c:v>5.8 Traçabilité des pièces de rechange</c:v>
                </c:pt>
              </c:strCache>
            </c:strRef>
          </c:cat>
          <c:val>
            <c:numRef>
              <c:f>Résultats!$T$16:$T$44</c:f>
              <c:numCache>
                <c:formatCode>0%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</c:ser>
        <c:axId val="70211840"/>
        <c:axId val="70225920"/>
      </c:radarChart>
      <c:catAx>
        <c:axId val="70211840"/>
        <c:scaling>
          <c:orientation val="minMax"/>
        </c:scaling>
        <c:axPos val="b"/>
        <c:majorGridlines>
          <c:spPr>
            <a:ln w="12700">
              <a:solidFill>
                <a:srgbClr val="000090"/>
              </a:solidFill>
              <a:prstDash val="solid"/>
            </a:ln>
          </c:spPr>
        </c:majorGridlines>
        <c:numFmt formatCode="General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70225920"/>
        <c:crosses val="autoZero"/>
        <c:lblAlgn val="ctr"/>
        <c:lblOffset val="100"/>
      </c:catAx>
      <c:valAx>
        <c:axId val="70225920"/>
        <c:scaling>
          <c:orientation val="minMax"/>
          <c:max val="1"/>
          <c:min val="0"/>
        </c:scaling>
        <c:axPos val="l"/>
        <c:majorGridlines>
          <c:spPr>
            <a:ln w="3175">
              <a:solidFill>
                <a:srgbClr val="000090"/>
              </a:solidFill>
              <a:prstDash val="sysDash"/>
            </a:ln>
          </c:spPr>
        </c:majorGridlines>
        <c:numFmt formatCode="0%" sourceLinked="1"/>
        <c:majorTickMark val="cross"/>
        <c:tickLblPos val="nextTo"/>
        <c:spPr>
          <a:ln w="12700">
            <a:solidFill>
              <a:srgbClr val="00009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9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70211840"/>
        <c:crosses val="autoZero"/>
        <c:crossBetween val="between"/>
        <c:majorUnit val="0.2"/>
        <c:minorUnit val="0.05"/>
      </c:valAx>
      <c:spPr>
        <a:noFill/>
        <a:ln w="25400">
          <a:noFill/>
        </a:ln>
      </c:spPr>
    </c:plotArea>
    <c:plotVisOnly val="1"/>
    <c:dispBlanksAs val="gap"/>
  </c:chart>
  <c:spPr>
    <a:solidFill>
      <a:schemeClr val="bg1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5" footer="0.5"/>
    <c:pageSetup/>
  </c:printSettings>
</c:chartSpace>
</file>

<file path=xl/ctrlProps/ctrlProp1.xml><?xml version="1.0" encoding="utf-8"?>
<formControlPr xmlns="http://schemas.microsoft.com/office/spreadsheetml/2009/9/main" objectType="Drop" dropLines="83" dropStyle="combo" dx="16" fmlaLink="$G$12" fmlaRange="Contexte!$F$31:$F$36" sel="6" val="0"/>
</file>

<file path=xl/ctrlProps/ctrlProp10.xml><?xml version="1.0" encoding="utf-8"?>
<formControlPr xmlns="http://schemas.microsoft.com/office/spreadsheetml/2009/9/main" objectType="Drop" dropLines="83" dropStyle="combo" dx="16" fmlaLink="$G$27" fmlaRange="Contexte!$F$31:$F$36" sel="3" val="0"/>
</file>

<file path=xl/ctrlProps/ctrlProp11.xml><?xml version="1.0" encoding="utf-8"?>
<formControlPr xmlns="http://schemas.microsoft.com/office/spreadsheetml/2009/9/main" objectType="Drop" dropLines="83" dropStyle="combo" dx="16" fmlaLink="$G$29" fmlaRange="Contexte!$F$31:$F$36" sel="3" val="0"/>
</file>

<file path=xl/ctrlProps/ctrlProp12.xml><?xml version="1.0" encoding="utf-8"?>
<formControlPr xmlns="http://schemas.microsoft.com/office/spreadsheetml/2009/9/main" objectType="Drop" dropLines="83" dropStyle="combo" dx="16" fmlaLink="$G$32" fmlaRange="Contexte!$F$31:$F$36" sel="4" val="0"/>
</file>

<file path=xl/ctrlProps/ctrlProp13.xml><?xml version="1.0" encoding="utf-8"?>
<formControlPr xmlns="http://schemas.microsoft.com/office/spreadsheetml/2009/9/main" objectType="Drop" dropLines="83" dropStyle="combo" dx="16" fmlaLink="$G$33" fmlaRange="Contexte!$F$31:$F$36" sel="4" val="0"/>
</file>

<file path=xl/ctrlProps/ctrlProp14.xml><?xml version="1.0" encoding="utf-8"?>
<formControlPr xmlns="http://schemas.microsoft.com/office/spreadsheetml/2009/9/main" objectType="Drop" dropLines="83" dropStyle="combo" dx="16" fmlaLink="$G$34" fmlaRange="Contexte!$F$31:$F$36" sel="4" val="0"/>
</file>

<file path=xl/ctrlProps/ctrlProp15.xml><?xml version="1.0" encoding="utf-8"?>
<formControlPr xmlns="http://schemas.microsoft.com/office/spreadsheetml/2009/9/main" objectType="Drop" dropLines="83" dropStyle="combo" dx="16" fmlaLink="$G$38" fmlaRange="Contexte!$F$31:$F$36" sel="5" val="0"/>
</file>

<file path=xl/ctrlProps/ctrlProp16.xml><?xml version="1.0" encoding="utf-8"?>
<formControlPr xmlns="http://schemas.microsoft.com/office/spreadsheetml/2009/9/main" objectType="Drop" dropLines="83" dropStyle="combo" dx="16" fmlaLink="$G$39" fmlaRange="Contexte!$F$31:$F$36" sel="5" val="0"/>
</file>

<file path=xl/ctrlProps/ctrlProp17.xml><?xml version="1.0" encoding="utf-8"?>
<formControlPr xmlns="http://schemas.microsoft.com/office/spreadsheetml/2009/9/main" objectType="Drop" dropLines="83" dropStyle="combo" dx="16" fmlaLink="$G$40" fmlaRange="Contexte!$F$31:$F$36" sel="5" val="0"/>
</file>

<file path=xl/ctrlProps/ctrlProp18.xml><?xml version="1.0" encoding="utf-8"?>
<formControlPr xmlns="http://schemas.microsoft.com/office/spreadsheetml/2009/9/main" objectType="Drop" dropLines="83" dropStyle="combo" dx="16" fmlaLink="$G$41" fmlaRange="Contexte!$F$31:$F$36" sel="5" val="0"/>
</file>

<file path=xl/ctrlProps/ctrlProp19.xml><?xml version="1.0" encoding="utf-8"?>
<formControlPr xmlns="http://schemas.microsoft.com/office/spreadsheetml/2009/9/main" objectType="Drop" dropLines="83" dropStyle="combo" dx="16" fmlaLink="$G$42" fmlaRange="Contexte!$F$31:$F$36" sel="5" val="0"/>
</file>

<file path=xl/ctrlProps/ctrlProp2.xml><?xml version="1.0" encoding="utf-8"?>
<formControlPr xmlns="http://schemas.microsoft.com/office/spreadsheetml/2009/9/main" objectType="Drop" dropLines="83" dropStyle="combo" dx="16" fmlaLink="$G$15" fmlaRange="Contexte!$F$31:$F$36" sel="6" val="0"/>
</file>

<file path=xl/ctrlProps/ctrlProp20.xml><?xml version="1.0" encoding="utf-8"?>
<formControlPr xmlns="http://schemas.microsoft.com/office/spreadsheetml/2009/9/main" objectType="Drop" dropLines="83" dropStyle="combo" dx="16" fmlaLink="$G$30" fmlaRange="Contexte!$F$31:$F$36" sel="3" val="0"/>
</file>

<file path=xl/ctrlProps/ctrlProp21.xml><?xml version="1.0" encoding="utf-8"?>
<formControlPr xmlns="http://schemas.microsoft.com/office/spreadsheetml/2009/9/main" objectType="Drop" dropLines="83" dropStyle="combo" dx="16" fmlaLink="$G$24" fmlaRange="Contexte!$F$31:$F$36" sel="2" val="0"/>
</file>

<file path=xl/ctrlProps/ctrlProp22.xml><?xml version="1.0" encoding="utf-8"?>
<formControlPr xmlns="http://schemas.microsoft.com/office/spreadsheetml/2009/9/main" objectType="Drop" dropLines="83" dropStyle="combo" dx="16" fmlaLink="$G$35" fmlaRange="Contexte!$F$31:$F$36" sel="4" val="0"/>
</file>

<file path=xl/ctrlProps/ctrlProp23.xml><?xml version="1.0" encoding="utf-8"?>
<formControlPr xmlns="http://schemas.microsoft.com/office/spreadsheetml/2009/9/main" objectType="Drop" dropLines="83" dropStyle="combo" dx="16" fmlaLink="$G$43" fmlaRange="Contexte!$F$31:$F$36" sel="5" val="0"/>
</file>

<file path=xl/ctrlProps/ctrlProp24.xml><?xml version="1.0" encoding="utf-8"?>
<formControlPr xmlns="http://schemas.microsoft.com/office/spreadsheetml/2009/9/main" objectType="Drop" dropLines="83" dropStyle="combo" dx="16" fmlaLink="$G$44" fmlaRange="Contexte!$F$31:$F$36" sel="5" val="0"/>
</file>

<file path=xl/ctrlProps/ctrlProp25.xml><?xml version="1.0" encoding="utf-8"?>
<formControlPr xmlns="http://schemas.microsoft.com/office/spreadsheetml/2009/9/main" objectType="Drop" dropLines="83" dropStyle="combo" dx="16" fmlaLink="$G$38" fmlaRange="Contexte!$F$31:$F$36" sel="5" val="0"/>
</file>

<file path=xl/ctrlProps/ctrlProp26.xml><?xml version="1.0" encoding="utf-8"?>
<formControlPr xmlns="http://schemas.microsoft.com/office/spreadsheetml/2009/9/main" objectType="Drop" dropLines="83" dropStyle="combo" dx="16" fmlaLink="$G$37" fmlaRange="Contexte!$F$31:$F$36" sel="5" val="0"/>
</file>

<file path=xl/ctrlProps/ctrlProp27.xml><?xml version="1.0" encoding="utf-8"?>
<formControlPr xmlns="http://schemas.microsoft.com/office/spreadsheetml/2009/9/main" objectType="Drop" dropLines="83" dropStyle="combo" dx="16" fmlaLink="$G$13" fmlaRange="Contexte!$F$31:$F$36" sel="6" val="0"/>
</file>

<file path=xl/ctrlProps/ctrlProp28.xml><?xml version="1.0" encoding="utf-8"?>
<formControlPr xmlns="http://schemas.microsoft.com/office/spreadsheetml/2009/9/main" objectType="Drop" dropLines="83" dropStyle="combo" dx="16" fmlaLink="$G$14" fmlaRange="Contexte!$F$31:$F$36" sel="6" val="0"/>
</file>

<file path=xl/ctrlProps/ctrlProp29.xml><?xml version="1.0" encoding="utf-8"?>
<formControlPr xmlns="http://schemas.microsoft.com/office/spreadsheetml/2009/9/main" objectType="Drop" dropLines="83" dropStyle="combo" dx="16" fmlaLink="$G$28" fmlaRange="Contexte!$F$31:$F$36" sel="3" val="0"/>
</file>

<file path=xl/ctrlProps/ctrlProp3.xml><?xml version="1.0" encoding="utf-8"?>
<formControlPr xmlns="http://schemas.microsoft.com/office/spreadsheetml/2009/9/main" objectType="Drop" dropLines="83" dropStyle="combo" dx="16" fmlaLink="$G$16" fmlaRange="Contexte!$F$31:$F$36" sel="6" val="0"/>
</file>

<file path=xl/ctrlProps/ctrlProp30.xml><?xml version="1.0" encoding="utf-8"?>
<formControlPr xmlns="http://schemas.microsoft.com/office/spreadsheetml/2009/9/main" objectType="Drop" dropLines="83" dropStyle="combo" dx="16" fmlaLink="$G$18" fmlaRange="Contexte!$F$31:$F$36" sel="6" val="0"/>
</file>

<file path=xl/ctrlProps/ctrlProp4.xml><?xml version="1.0" encoding="utf-8"?>
<formControlPr xmlns="http://schemas.microsoft.com/office/spreadsheetml/2009/9/main" objectType="Drop" dropLines="83" dropStyle="combo" dx="16" fmlaLink="$G$17" fmlaRange="Contexte!$F$31:$F$36" sel="6" val="0"/>
</file>

<file path=xl/ctrlProps/ctrlProp5.xml><?xml version="1.0" encoding="utf-8"?>
<formControlPr xmlns="http://schemas.microsoft.com/office/spreadsheetml/2009/9/main" objectType="Drop" dropLines="83" dropStyle="combo" dx="16" fmlaLink="$G$21" fmlaRange="Contexte!$F$31:$F$36" sel="2" val="0"/>
</file>

<file path=xl/ctrlProps/ctrlProp6.xml><?xml version="1.0" encoding="utf-8"?>
<formControlPr xmlns="http://schemas.microsoft.com/office/spreadsheetml/2009/9/main" objectType="Drop" dropLines="83" dropStyle="combo" dx="16" fmlaLink="$G$22" fmlaRange="Contexte!$F$31:$F$36" sel="2" val="0"/>
</file>

<file path=xl/ctrlProps/ctrlProp7.xml><?xml version="1.0" encoding="utf-8"?>
<formControlPr xmlns="http://schemas.microsoft.com/office/spreadsheetml/2009/9/main" objectType="Drop" dropLines="83" dropStyle="combo" dx="16" fmlaLink="$G$23" fmlaRange="Contexte!$F$31:$F$36" sel="2" val="0"/>
</file>

<file path=xl/ctrlProps/ctrlProp8.xml><?xml version="1.0" encoding="utf-8"?>
<formControlPr xmlns="http://schemas.microsoft.com/office/spreadsheetml/2009/9/main" objectType="Drop" dropLines="83" dropStyle="combo" dx="16" fmlaLink="$G$19" fmlaRange="Contexte!$F$31:$F$36" sel="6" val="0"/>
</file>

<file path=xl/ctrlProps/ctrlProp9.xml><?xml version="1.0" encoding="utf-8"?>
<formControlPr xmlns="http://schemas.microsoft.com/office/spreadsheetml/2009/9/main" objectType="Drop" dropLines="83" dropStyle="combo" dx="16" fmlaLink="$G$26" fmlaRange="Contexte!$F$31:$F$36" sel="3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571500</xdr:colOff>
      <xdr:row>0</xdr:row>
      <xdr:rowOff>228600</xdr:rowOff>
    </xdr:to>
    <xdr:pic>
      <xdr:nvPicPr>
        <xdr:cNvPr id="135122" name="Image 1" descr="logo_UTC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15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85725</xdr:colOff>
      <xdr:row>0</xdr:row>
      <xdr:rowOff>266700</xdr:rowOff>
    </xdr:to>
    <xdr:pic>
      <xdr:nvPicPr>
        <xdr:cNvPr id="2" name="Image 1" descr="logo_UTC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5715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85725</xdr:colOff>
      <xdr:row>0</xdr:row>
      <xdr:rowOff>266700</xdr:rowOff>
    </xdr:to>
    <xdr:pic>
      <xdr:nvPicPr>
        <xdr:cNvPr id="2" name="Image 1" descr="logo_UTC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5715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85725</xdr:colOff>
      <xdr:row>0</xdr:row>
      <xdr:rowOff>266700</xdr:rowOff>
    </xdr:to>
    <xdr:pic>
      <xdr:nvPicPr>
        <xdr:cNvPr id="2" name="Image 1" descr="logo_UTC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5715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466725</xdr:colOff>
      <xdr:row>0</xdr:row>
      <xdr:rowOff>200025</xdr:rowOff>
    </xdr:to>
    <xdr:pic>
      <xdr:nvPicPr>
        <xdr:cNvPr id="7540" name="Image 1" descr="logo_UTC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466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7</xdr:row>
      <xdr:rowOff>28575</xdr:rowOff>
    </xdr:from>
    <xdr:to>
      <xdr:col>3</xdr:col>
      <xdr:colOff>819150</xdr:colOff>
      <xdr:row>33</xdr:row>
      <xdr:rowOff>47625</xdr:rowOff>
    </xdr:to>
    <xdr:graphicFrame macro="">
      <xdr:nvGraphicFramePr>
        <xdr:cNvPr id="716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466725</xdr:colOff>
      <xdr:row>0</xdr:row>
      <xdr:rowOff>190500</xdr:rowOff>
    </xdr:to>
    <xdr:pic>
      <xdr:nvPicPr>
        <xdr:cNvPr id="7164" name="Image 1" descr="logo_UTC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66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38100</xdr:rowOff>
    </xdr:from>
    <xdr:to>
      <xdr:col>3</xdr:col>
      <xdr:colOff>809625</xdr:colOff>
      <xdr:row>33</xdr:row>
      <xdr:rowOff>57150</xdr:rowOff>
    </xdr:to>
    <xdr:graphicFrame macro="">
      <xdr:nvGraphicFramePr>
        <xdr:cNvPr id="108663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466725</xdr:colOff>
      <xdr:row>0</xdr:row>
      <xdr:rowOff>190500</xdr:rowOff>
    </xdr:to>
    <xdr:pic>
      <xdr:nvPicPr>
        <xdr:cNvPr id="1086640" name="Image 1" descr="logo_UTC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66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228600</xdr:rowOff>
    </xdr:to>
    <xdr:pic>
      <xdr:nvPicPr>
        <xdr:cNvPr id="1260634" name="Image 19" descr="logo_UTC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85725</xdr:colOff>
      <xdr:row>0</xdr:row>
      <xdr:rowOff>266700</xdr:rowOff>
    </xdr:to>
    <xdr:pic>
      <xdr:nvPicPr>
        <xdr:cNvPr id="29511" name="Image 1" descr="logo_UTC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5715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85725</xdr:colOff>
      <xdr:row>0</xdr:row>
      <xdr:rowOff>266700</xdr:rowOff>
    </xdr:to>
    <xdr:pic>
      <xdr:nvPicPr>
        <xdr:cNvPr id="2" name="Image 1" descr="logo_UTC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5715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85725</xdr:colOff>
      <xdr:row>0</xdr:row>
      <xdr:rowOff>266700</xdr:rowOff>
    </xdr:to>
    <xdr:pic>
      <xdr:nvPicPr>
        <xdr:cNvPr id="2" name="Image 1" descr="logo_UTC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5715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85725</xdr:colOff>
      <xdr:row>0</xdr:row>
      <xdr:rowOff>266700</xdr:rowOff>
    </xdr:to>
    <xdr:pic>
      <xdr:nvPicPr>
        <xdr:cNvPr id="2" name="Image 1" descr="logo_UTC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5715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85725</xdr:colOff>
      <xdr:row>0</xdr:row>
      <xdr:rowOff>266700</xdr:rowOff>
    </xdr:to>
    <xdr:pic>
      <xdr:nvPicPr>
        <xdr:cNvPr id="2" name="Image 1" descr="logo_UTC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5715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e2/Downloads/pack_ISO_9001_vide_avec_liens_version_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nuel d'utilisation"/>
      <sheetName val="Données"/>
      <sheetName val="Diagnostic"/>
      <sheetName val="Notes du diagnostic"/>
      <sheetName val="Resultats globaux"/>
      <sheetName val="Calculs Kiviat par chapitre"/>
      <sheetName val="Resultats chapitre 4"/>
      <sheetName val="Resultats chapitre 5"/>
      <sheetName val="Resultats chapitre 6"/>
      <sheetName val="Resultats chapitre 7"/>
      <sheetName val="Resultat chapitre 8"/>
      <sheetName val="Vision globale des résultats"/>
      <sheetName val="Trame pour plan d'actions"/>
    </sheetNames>
    <sheetDataSet>
      <sheetData sheetId="0"/>
      <sheetData sheetId="1">
        <row r="2">
          <cell r="A2" t="str">
            <v>Non-conforme</v>
          </cell>
        </row>
        <row r="3">
          <cell r="A3" t="str">
            <v>A améliorer</v>
          </cell>
        </row>
        <row r="4">
          <cell r="A4" t="str">
            <v>Acceptable</v>
          </cell>
        </row>
        <row r="5">
          <cell r="A5" t="str">
            <v>Conforme</v>
          </cell>
        </row>
        <row r="6">
          <cell r="A6" t="str">
            <v>Exclus (NA)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6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7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8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omments" Target="../comments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>
    <pageSetUpPr fitToPage="1"/>
  </sheetPr>
  <dimension ref="A1:G43"/>
  <sheetViews>
    <sheetView tabSelected="1" zoomScaleNormal="100" workbookViewId="0">
      <selection activeCell="C4" sqref="C4:F4"/>
    </sheetView>
  </sheetViews>
  <sheetFormatPr baseColWidth="10" defaultRowHeight="12.75"/>
  <cols>
    <col min="1" max="1" width="24.28515625" customWidth="1"/>
    <col min="2" max="2" width="17.42578125" customWidth="1"/>
    <col min="3" max="3" width="30.140625" bestFit="1" customWidth="1"/>
    <col min="4" max="5" width="16.7109375" customWidth="1"/>
    <col min="6" max="6" width="16.28515625" customWidth="1"/>
    <col min="7" max="7" width="16.7109375" customWidth="1"/>
    <col min="10" max="10" width="18.5703125" customWidth="1"/>
    <col min="11" max="11" width="12.140625" customWidth="1"/>
    <col min="12" max="12" width="18" customWidth="1"/>
    <col min="13" max="13" width="15.85546875" customWidth="1"/>
  </cols>
  <sheetData>
    <row r="1" spans="1:7" ht="21" customHeight="1">
      <c r="A1" s="96"/>
      <c r="B1" s="97"/>
      <c r="C1" s="99" t="s">
        <v>61</v>
      </c>
      <c r="D1" s="98" t="s">
        <v>34</v>
      </c>
      <c r="E1" s="97"/>
      <c r="F1" s="97"/>
      <c r="G1" s="166" t="s">
        <v>9</v>
      </c>
    </row>
    <row r="2" spans="1:7" ht="39.75" customHeight="1">
      <c r="A2" s="271" t="s">
        <v>100</v>
      </c>
      <c r="B2" s="272"/>
      <c r="C2" s="272"/>
      <c r="D2" s="272"/>
      <c r="E2" s="272"/>
      <c r="F2" s="272"/>
      <c r="G2" s="273"/>
    </row>
    <row r="3" spans="1:7" ht="18.95" customHeight="1">
      <c r="A3" s="285" t="s">
        <v>20</v>
      </c>
      <c r="B3" s="286"/>
      <c r="C3" s="286"/>
      <c r="D3" s="286"/>
      <c r="E3" s="286"/>
      <c r="F3" s="286"/>
      <c r="G3" s="287"/>
    </row>
    <row r="4" spans="1:7" ht="27" customHeight="1">
      <c r="A4" s="90"/>
      <c r="B4" s="91" t="s">
        <v>43</v>
      </c>
      <c r="C4" s="274" t="s">
        <v>125</v>
      </c>
      <c r="D4" s="275"/>
      <c r="E4" s="276"/>
      <c r="F4" s="276"/>
      <c r="G4" s="62" t="s">
        <v>30</v>
      </c>
    </row>
    <row r="5" spans="1:7" ht="27" customHeight="1">
      <c r="A5" s="92"/>
      <c r="B5" s="93" t="s">
        <v>55</v>
      </c>
      <c r="C5" s="277" t="s">
        <v>126</v>
      </c>
      <c r="D5" s="278"/>
      <c r="E5" s="279"/>
      <c r="F5" s="279"/>
      <c r="G5" s="50"/>
    </row>
    <row r="6" spans="1:7" ht="27" customHeight="1">
      <c r="A6" s="94"/>
      <c r="B6" s="95" t="s">
        <v>56</v>
      </c>
      <c r="C6" s="280" t="s">
        <v>127</v>
      </c>
      <c r="D6" s="281"/>
      <c r="E6" s="282"/>
      <c r="F6" s="282"/>
      <c r="G6" s="51"/>
    </row>
    <row r="7" spans="1:7" s="190" customFormat="1" ht="20.100000000000001" customHeight="1">
      <c r="A7" s="187" t="s">
        <v>86</v>
      </c>
      <c r="B7" s="188"/>
      <c r="C7" s="188"/>
      <c r="D7" s="188"/>
      <c r="E7" s="188"/>
      <c r="F7" s="188"/>
      <c r="G7" s="189"/>
    </row>
    <row r="8" spans="1:7" s="190" customFormat="1" ht="20.100000000000001" customHeight="1">
      <c r="A8" s="191" t="s">
        <v>87</v>
      </c>
      <c r="B8" s="192" t="s">
        <v>67</v>
      </c>
      <c r="C8" s="192"/>
      <c r="D8" s="192"/>
      <c r="E8" s="192"/>
      <c r="F8" s="192"/>
      <c r="G8" s="193"/>
    </row>
    <row r="9" spans="1:7" s="190" customFormat="1" ht="20.100000000000001" customHeight="1">
      <c r="A9" s="194" t="s">
        <v>88</v>
      </c>
      <c r="B9" s="195" t="s">
        <v>68</v>
      </c>
      <c r="C9" s="196"/>
      <c r="D9" s="196"/>
      <c r="E9" s="196"/>
      <c r="F9" s="196"/>
      <c r="G9" s="197"/>
    </row>
    <row r="10" spans="1:7" s="190" customFormat="1" ht="20.100000000000001" customHeight="1">
      <c r="A10" s="198"/>
      <c r="B10" s="195" t="s">
        <v>69</v>
      </c>
      <c r="C10" s="196"/>
      <c r="D10" s="196"/>
      <c r="E10" s="196"/>
      <c r="F10" s="196"/>
      <c r="G10" s="197"/>
    </row>
    <row r="11" spans="1:7" s="190" customFormat="1" ht="20.100000000000001" customHeight="1">
      <c r="A11" s="194" t="s">
        <v>89</v>
      </c>
      <c r="B11" s="199" t="s">
        <v>90</v>
      </c>
      <c r="C11" s="196"/>
      <c r="D11" s="196"/>
      <c r="E11" s="196"/>
      <c r="F11" s="196"/>
      <c r="G11" s="197"/>
    </row>
    <row r="12" spans="1:7" s="190" customFormat="1" ht="20.100000000000001" customHeight="1">
      <c r="A12" s="200"/>
      <c r="B12" s="201" t="s">
        <v>91</v>
      </c>
      <c r="C12" s="196"/>
      <c r="D12" s="196"/>
      <c r="E12" s="196"/>
      <c r="F12" s="196"/>
      <c r="G12" s="197"/>
    </row>
    <row r="13" spans="1:7" s="190" customFormat="1" ht="20.100000000000001" customHeight="1">
      <c r="A13" s="198"/>
      <c r="B13" s="201" t="s">
        <v>92</v>
      </c>
      <c r="C13" s="196"/>
      <c r="D13" s="196"/>
      <c r="E13" s="196"/>
      <c r="F13" s="196"/>
      <c r="G13" s="197"/>
    </row>
    <row r="14" spans="1:7" s="190" customFormat="1" ht="20.100000000000001" customHeight="1">
      <c r="A14" s="288" t="s">
        <v>202</v>
      </c>
      <c r="B14" s="289"/>
      <c r="C14" s="289"/>
      <c r="D14" s="289"/>
      <c r="E14" s="289"/>
      <c r="F14" s="289"/>
      <c r="G14" s="290"/>
    </row>
    <row r="15" spans="1:7" s="190" customFormat="1" ht="20.100000000000001" customHeight="1">
      <c r="A15" s="247" t="s">
        <v>203</v>
      </c>
      <c r="B15" s="248" t="s">
        <v>204</v>
      </c>
      <c r="C15" s="249"/>
      <c r="D15" s="249"/>
      <c r="E15" s="249"/>
      <c r="F15" s="249"/>
      <c r="G15" s="250"/>
    </row>
    <row r="16" spans="1:7" s="190" customFormat="1" ht="20.100000000000001" customHeight="1">
      <c r="A16" s="247"/>
      <c r="B16" s="251" t="s">
        <v>205</v>
      </c>
      <c r="C16" s="249"/>
      <c r="D16" s="249"/>
      <c r="E16" s="249"/>
      <c r="F16" s="249"/>
      <c r="G16" s="250"/>
    </row>
    <row r="17" spans="1:7" s="190" customFormat="1" ht="20.100000000000001" customHeight="1">
      <c r="A17" s="247"/>
      <c r="B17" s="252" t="s">
        <v>206</v>
      </c>
      <c r="C17" s="252"/>
      <c r="D17" s="252"/>
      <c r="E17" s="252"/>
      <c r="F17" s="252"/>
      <c r="G17" s="253"/>
    </row>
    <row r="18" spans="1:7" s="190" customFormat="1" ht="20.100000000000001" customHeight="1">
      <c r="A18" s="247" t="s">
        <v>207</v>
      </c>
      <c r="B18" s="249" t="s">
        <v>219</v>
      </c>
      <c r="C18" s="249"/>
      <c r="D18" s="249"/>
      <c r="E18" s="249"/>
      <c r="F18" s="249"/>
      <c r="G18" s="250"/>
    </row>
    <row r="19" spans="1:7" s="190" customFormat="1" ht="20.100000000000001" customHeight="1">
      <c r="A19" s="247"/>
      <c r="B19" s="254" t="s">
        <v>208</v>
      </c>
      <c r="C19" s="248"/>
      <c r="D19" s="248"/>
      <c r="E19" s="248"/>
      <c r="F19" s="248"/>
      <c r="G19" s="255"/>
    </row>
    <row r="20" spans="1:7" s="190" customFormat="1" ht="20.100000000000001" customHeight="1">
      <c r="A20" s="247"/>
      <c r="B20" s="256" t="s">
        <v>209</v>
      </c>
      <c r="C20" s="256"/>
      <c r="D20" s="256"/>
      <c r="E20" s="256"/>
      <c r="F20" s="256"/>
      <c r="G20" s="257"/>
    </row>
    <row r="21" spans="1:7" s="190" customFormat="1" ht="20.100000000000001" customHeight="1">
      <c r="A21" s="247" t="s">
        <v>210</v>
      </c>
      <c r="B21" s="266" t="s">
        <v>228</v>
      </c>
      <c r="C21" s="248"/>
      <c r="D21" s="248"/>
      <c r="E21" s="248"/>
      <c r="F21" s="248"/>
      <c r="G21" s="255"/>
    </row>
    <row r="22" spans="1:7" s="190" customFormat="1" ht="20.100000000000001" customHeight="1">
      <c r="A22" s="247"/>
      <c r="B22" s="266" t="s">
        <v>229</v>
      </c>
      <c r="C22" s="248"/>
      <c r="D22" s="248"/>
      <c r="E22" s="248"/>
      <c r="F22" s="248"/>
      <c r="G22" s="255"/>
    </row>
    <row r="23" spans="1:7" s="190" customFormat="1" ht="20.100000000000001" customHeight="1">
      <c r="A23" s="247"/>
      <c r="B23" s="252" t="s">
        <v>211</v>
      </c>
      <c r="C23" s="252"/>
      <c r="D23" s="252"/>
      <c r="E23" s="252"/>
      <c r="F23" s="252"/>
      <c r="G23" s="253"/>
    </row>
    <row r="24" spans="1:7" s="190" customFormat="1" ht="20.100000000000001" customHeight="1">
      <c r="A24" s="247" t="s">
        <v>212</v>
      </c>
      <c r="B24" s="248" t="s">
        <v>213</v>
      </c>
      <c r="C24" s="249"/>
      <c r="D24" s="249"/>
      <c r="E24" s="249"/>
      <c r="F24" s="249"/>
      <c r="G24" s="250"/>
    </row>
    <row r="25" spans="1:7" s="190" customFormat="1" ht="20.100000000000001" customHeight="1">
      <c r="A25" s="247"/>
      <c r="B25" s="248" t="s">
        <v>214</v>
      </c>
      <c r="C25" s="248"/>
      <c r="D25" s="248"/>
      <c r="E25" s="248"/>
      <c r="F25" s="248"/>
      <c r="G25" s="255"/>
    </row>
    <row r="26" spans="1:7" s="190" customFormat="1" ht="20.100000000000001" customHeight="1">
      <c r="A26" s="258"/>
      <c r="B26" s="256" t="s">
        <v>215</v>
      </c>
      <c r="C26" s="256"/>
      <c r="D26" s="256"/>
      <c r="E26" s="256"/>
      <c r="F26" s="256"/>
      <c r="G26" s="257"/>
    </row>
    <row r="27" spans="1:7" s="190" customFormat="1" ht="30.75" customHeight="1">
      <c r="A27" s="202" t="s">
        <v>93</v>
      </c>
      <c r="B27" s="203"/>
      <c r="C27" s="291" t="s">
        <v>94</v>
      </c>
      <c r="D27" s="292"/>
      <c r="E27" s="292"/>
      <c r="F27" s="292"/>
      <c r="G27" s="293"/>
    </row>
    <row r="28" spans="1:7" s="190" customFormat="1" ht="27" customHeight="1">
      <c r="A28" s="202" t="s">
        <v>66</v>
      </c>
      <c r="B28" s="204" t="s">
        <v>65</v>
      </c>
      <c r="C28" s="291"/>
      <c r="D28" s="292"/>
      <c r="E28" s="292"/>
      <c r="F28" s="292"/>
      <c r="G28" s="293"/>
    </row>
    <row r="29" spans="1:7" s="190" customFormat="1" ht="29.1" customHeight="1">
      <c r="A29" s="267">
        <f>'Evaluateur 1'!C6</f>
        <v>0</v>
      </c>
      <c r="B29" s="205"/>
      <c r="C29" s="294" t="s">
        <v>96</v>
      </c>
      <c r="D29" s="295"/>
      <c r="E29" s="296"/>
      <c r="F29" s="283" t="s">
        <v>95</v>
      </c>
      <c r="G29" s="284"/>
    </row>
    <row r="30" spans="1:7" s="190" customFormat="1" ht="29.1" customHeight="1">
      <c r="A30" s="267">
        <f>'Evaluateur 2'!C6</f>
        <v>0</v>
      </c>
      <c r="B30" s="205"/>
      <c r="C30" s="297"/>
      <c r="D30" s="298"/>
      <c r="E30" s="299"/>
      <c r="F30" s="206" t="s">
        <v>97</v>
      </c>
      <c r="G30" s="206" t="s">
        <v>128</v>
      </c>
    </row>
    <row r="31" spans="1:7" s="190" customFormat="1" ht="29.1" customHeight="1">
      <c r="A31" s="267">
        <f>'Evaluateur 3'!C6</f>
        <v>0</v>
      </c>
      <c r="B31" s="205"/>
      <c r="C31" s="268" t="s">
        <v>80</v>
      </c>
      <c r="D31" s="269"/>
      <c r="E31" s="270"/>
      <c r="F31" s="185" t="s">
        <v>74</v>
      </c>
      <c r="G31" s="186">
        <v>0</v>
      </c>
    </row>
    <row r="32" spans="1:7" s="190" customFormat="1" ht="29.1" customHeight="1">
      <c r="A32" s="267">
        <f>'Evaluateur 4'!C6</f>
        <v>0</v>
      </c>
      <c r="B32" s="205"/>
      <c r="C32" s="268" t="s">
        <v>81</v>
      </c>
      <c r="D32" s="269"/>
      <c r="E32" s="270"/>
      <c r="F32" s="185" t="s">
        <v>75</v>
      </c>
      <c r="G32" s="186">
        <v>0.2</v>
      </c>
    </row>
    <row r="33" spans="1:7" s="190" customFormat="1" ht="29.1" customHeight="1">
      <c r="A33" s="267">
        <f>'Evaluateur 5'!C6</f>
        <v>0</v>
      </c>
      <c r="B33" s="205"/>
      <c r="C33" s="268" t="s">
        <v>82</v>
      </c>
      <c r="D33" s="269"/>
      <c r="E33" s="270"/>
      <c r="F33" s="185" t="s">
        <v>76</v>
      </c>
      <c r="G33" s="186">
        <v>0.4</v>
      </c>
    </row>
    <row r="34" spans="1:7" s="190" customFormat="1" ht="29.1" customHeight="1">
      <c r="A34" s="267">
        <f>'Evaluateur 6'!C6</f>
        <v>0</v>
      </c>
      <c r="B34" s="205"/>
      <c r="C34" s="268" t="s">
        <v>83</v>
      </c>
      <c r="D34" s="269"/>
      <c r="E34" s="270"/>
      <c r="F34" s="185" t="s">
        <v>77</v>
      </c>
      <c r="G34" s="186">
        <v>0.6</v>
      </c>
    </row>
    <row r="35" spans="1:7" s="190" customFormat="1" ht="29.1" customHeight="1">
      <c r="A35" s="267">
        <f>'Evaluateur 7'!C6</f>
        <v>0</v>
      </c>
      <c r="B35" s="205"/>
      <c r="C35" s="268" t="s">
        <v>84</v>
      </c>
      <c r="D35" s="269"/>
      <c r="E35" s="270"/>
      <c r="F35" s="185" t="s">
        <v>78</v>
      </c>
      <c r="G35" s="186">
        <v>0.8</v>
      </c>
    </row>
    <row r="36" spans="1:7" s="190" customFormat="1" ht="29.1" customHeight="1">
      <c r="A36" s="267">
        <f>'Evaluateur 8'!C6</f>
        <v>0</v>
      </c>
      <c r="B36" s="207"/>
      <c r="C36" s="268" t="s">
        <v>85</v>
      </c>
      <c r="D36" s="269"/>
      <c r="E36" s="270"/>
      <c r="F36" s="185" t="s">
        <v>79</v>
      </c>
      <c r="G36" s="186">
        <v>1</v>
      </c>
    </row>
    <row r="37" spans="1:7" s="190" customFormat="1" ht="28.5" customHeight="1">
      <c r="A37" s="306" t="s">
        <v>217</v>
      </c>
      <c r="B37" s="307"/>
      <c r="C37" s="307"/>
      <c r="D37" s="307"/>
      <c r="E37" s="307"/>
      <c r="F37" s="307"/>
      <c r="G37" s="308"/>
    </row>
    <row r="38" spans="1:7" s="190" customFormat="1" ht="50.25" customHeight="1">
      <c r="A38" s="300" t="s">
        <v>218</v>
      </c>
      <c r="B38" s="301"/>
      <c r="C38" s="301"/>
      <c r="D38" s="301"/>
      <c r="E38" s="301"/>
      <c r="F38" s="301"/>
      <c r="G38" s="302"/>
    </row>
    <row r="39" spans="1:7" s="190" customFormat="1" ht="15.95" customHeight="1">
      <c r="A39" s="263" t="s">
        <v>98</v>
      </c>
      <c r="B39" s="259"/>
      <c r="C39" s="260"/>
      <c r="D39" s="261"/>
      <c r="E39" s="259"/>
      <c r="F39" s="259"/>
      <c r="G39" s="262" t="s">
        <v>216</v>
      </c>
    </row>
    <row r="40" spans="1:7" s="190" customFormat="1" ht="15.75" customHeight="1">
      <c r="A40" s="303" t="s">
        <v>99</v>
      </c>
      <c r="B40" s="304"/>
      <c r="C40" s="304"/>
      <c r="D40" s="304"/>
      <c r="E40" s="304"/>
      <c r="F40" s="304"/>
      <c r="G40" s="305"/>
    </row>
    <row r="41" spans="1:7" s="208" customFormat="1"/>
    <row r="42" spans="1:7" s="208" customFormat="1"/>
    <row r="43" spans="1:7" s="208" customFormat="1"/>
  </sheetData>
  <mergeCells count="19">
    <mergeCell ref="C35:E35"/>
    <mergeCell ref="C36:E36"/>
    <mergeCell ref="A38:G38"/>
    <mergeCell ref="A40:G40"/>
    <mergeCell ref="A37:G37"/>
    <mergeCell ref="C33:E33"/>
    <mergeCell ref="C34:E34"/>
    <mergeCell ref="C32:E32"/>
    <mergeCell ref="A2:G2"/>
    <mergeCell ref="C4:F4"/>
    <mergeCell ref="C5:F5"/>
    <mergeCell ref="C6:F6"/>
    <mergeCell ref="F29:G29"/>
    <mergeCell ref="C31:E31"/>
    <mergeCell ref="A3:G3"/>
    <mergeCell ref="A14:G14"/>
    <mergeCell ref="C27:G27"/>
    <mergeCell ref="C28:G28"/>
    <mergeCell ref="C29:E30"/>
  </mergeCells>
  <phoneticPr fontId="13" type="noConversion"/>
  <pageMargins left="0.35433070866141736" right="0.35433070866141736" top="0.39370078740157483" bottom="0.39370078740157483" header="0.11811023622047245" footer="0.11811023622047245"/>
  <pageSetup paperSize="9" scale="70" orientation="portrait" horizontalDpi="4294967292" verticalDpi="4294967292" r:id="rId1"/>
  <headerFooter alignWithMargins="0">
    <oddHeader>&amp;L© 2012 - Y. Abouo, I. Charles; O. Legrand; J. Sorencen&amp;RAutodiagnostic - BPAC AFSSAPS v2011</oddHeader>
    <oddFooter>&amp;LVersion du 10/04/2012&amp;R&amp;P/&amp;N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Feuil11"/>
  <dimension ref="A1:AE54"/>
  <sheetViews>
    <sheetView zoomScale="90" zoomScaleNormal="90" workbookViewId="0">
      <selection activeCell="E4" sqref="E4"/>
    </sheetView>
  </sheetViews>
  <sheetFormatPr baseColWidth="10" defaultColWidth="10.85546875" defaultRowHeight="33" customHeight="1" outlineLevelCol="1"/>
  <cols>
    <col min="1" max="1" width="7.28515625" style="2" customWidth="1"/>
    <col min="2" max="2" width="80" style="29" customWidth="1"/>
    <col min="3" max="3" width="20.7109375" style="29" customWidth="1"/>
    <col min="4" max="4" width="29.42578125" style="28" customWidth="1"/>
    <col min="5" max="5" width="39.140625" style="28" customWidth="1"/>
    <col min="6" max="6" width="3.85546875" style="28" hidden="1" customWidth="1" outlineLevel="1"/>
    <col min="7" max="7" width="18" style="5" hidden="1" customWidth="1" outlineLevel="1"/>
    <col min="8" max="10" width="10.85546875" style="28" hidden="1" customWidth="1" outlineLevel="1"/>
    <col min="11" max="11" width="9.42578125" style="28" hidden="1" customWidth="1" outlineLevel="1"/>
    <col min="12" max="13" width="10.85546875" style="28" hidden="1" customWidth="1" outlineLevel="1"/>
    <col min="14" max="14" width="11.85546875" style="26" hidden="1" customWidth="1" outlineLevel="1"/>
    <col min="15" max="15" width="19.7109375" style="36" hidden="1" customWidth="1" outlineLevel="1"/>
    <col min="16" max="16" width="19.42578125" style="37" hidden="1" customWidth="1" outlineLevel="1"/>
    <col min="17" max="17" width="20.7109375" style="36" hidden="1" customWidth="1" outlineLevel="1"/>
    <col min="18" max="18" width="19.28515625" style="37" hidden="1" customWidth="1" outlineLevel="1"/>
    <col min="19" max="26" width="10.85546875" style="28" hidden="1" customWidth="1" outlineLevel="1"/>
    <col min="27" max="27" width="10.85546875" style="28" collapsed="1"/>
    <col min="28" max="16384" width="10.85546875" style="28"/>
  </cols>
  <sheetData>
    <row r="1" spans="1:31" ht="23.1" customHeight="1">
      <c r="A1" s="100"/>
      <c r="B1" s="99" t="str">
        <f>Contexte!C1</f>
        <v>Autodiagnostic :</v>
      </c>
      <c r="C1" s="101"/>
      <c r="D1" s="101"/>
      <c r="E1" s="166" t="s">
        <v>9</v>
      </c>
      <c r="G1"/>
      <c r="H1"/>
      <c r="I1"/>
      <c r="J1"/>
      <c r="K1"/>
      <c r="L1"/>
      <c r="M1"/>
      <c r="N1"/>
      <c r="O1"/>
      <c r="P1"/>
      <c r="Q1"/>
      <c r="R1"/>
    </row>
    <row r="2" spans="1:31" s="33" customFormat="1" ht="33" customHeight="1">
      <c r="A2" s="368" t="str">
        <f>Contexte!A2:G2</f>
        <v>"La maintenance DES DISPOSITIFS MEDICAUX" - Recommandations AFSSAPS Octobre 2011</v>
      </c>
      <c r="B2" s="369"/>
      <c r="C2" s="369"/>
      <c r="D2" s="369"/>
      <c r="E2" s="370"/>
      <c r="G2"/>
      <c r="H2"/>
      <c r="I2"/>
      <c r="J2"/>
      <c r="K2"/>
      <c r="L2"/>
      <c r="M2"/>
      <c r="N2"/>
      <c r="O2"/>
      <c r="P2"/>
      <c r="Q2"/>
      <c r="R2"/>
    </row>
    <row r="3" spans="1:31" s="33" customFormat="1" ht="21" customHeight="1">
      <c r="A3" s="371" t="str">
        <f>Contexte!A3:G3</f>
        <v>Avertissement : toute zone blanche peut être remplie ou modifiée. Les données peuvent ensuite être utilisées dans d'autres onglets</v>
      </c>
      <c r="B3" s="372"/>
      <c r="C3" s="372"/>
      <c r="D3" s="372"/>
      <c r="E3" s="373"/>
      <c r="G3"/>
      <c r="H3" s="160"/>
      <c r="I3" s="161"/>
      <c r="J3" s="161"/>
      <c r="K3" s="162" t="s">
        <v>39</v>
      </c>
      <c r="L3" s="161"/>
      <c r="M3" s="161"/>
      <c r="N3" s="163"/>
      <c r="O3" s="364" t="s">
        <v>3</v>
      </c>
      <c r="P3" s="167" t="s">
        <v>5</v>
      </c>
      <c r="Q3" s="364" t="s">
        <v>3</v>
      </c>
      <c r="R3" s="177" t="s">
        <v>5</v>
      </c>
    </row>
    <row r="4" spans="1:31" s="33" customFormat="1" ht="33" customHeight="1">
      <c r="A4" s="90"/>
      <c r="B4" s="91" t="s">
        <v>18</v>
      </c>
      <c r="C4" s="349" t="str">
        <f>Contexte!C4:F4</f>
        <v>Service biomédical du CH de …</v>
      </c>
      <c r="D4" s="349"/>
      <c r="E4" s="62" t="s">
        <v>21</v>
      </c>
      <c r="G4" s="7"/>
      <c r="H4" s="377" t="s">
        <v>17</v>
      </c>
      <c r="I4" s="378"/>
      <c r="J4" s="378"/>
      <c r="K4" s="378"/>
      <c r="L4" s="378"/>
      <c r="M4" s="378"/>
      <c r="N4" s="379"/>
      <c r="O4" s="365"/>
      <c r="P4" s="168" t="s">
        <v>64</v>
      </c>
      <c r="Q4" s="365"/>
      <c r="R4" s="168" t="s">
        <v>64</v>
      </c>
    </row>
    <row r="5" spans="1:31" s="33" customFormat="1" ht="33" customHeight="1">
      <c r="A5" s="92"/>
      <c r="B5" s="93" t="s">
        <v>19</v>
      </c>
      <c r="C5" s="380" t="s">
        <v>126</v>
      </c>
      <c r="D5" s="380"/>
      <c r="E5" s="50"/>
      <c r="G5" s="374" t="s">
        <v>35</v>
      </c>
      <c r="H5" s="150"/>
      <c r="I5" s="151"/>
      <c r="J5" s="151"/>
      <c r="K5" s="149" t="s">
        <v>37</v>
      </c>
      <c r="L5" s="151"/>
      <c r="M5" s="151"/>
      <c r="N5" s="152"/>
      <c r="O5" s="148" t="s">
        <v>0</v>
      </c>
      <c r="P5" s="47" t="s">
        <v>36</v>
      </c>
      <c r="Q5" s="46" t="s">
        <v>0</v>
      </c>
      <c r="R5" s="43" t="s">
        <v>25</v>
      </c>
      <c r="AD5" s="214"/>
      <c r="AE5" s="214"/>
    </row>
    <row r="6" spans="1:31" s="33" customFormat="1" ht="33" customHeight="1">
      <c r="A6" s="92"/>
      <c r="B6" s="265" t="s">
        <v>225</v>
      </c>
      <c r="C6" s="281"/>
      <c r="D6" s="282"/>
      <c r="E6" s="381"/>
      <c r="G6" s="375"/>
      <c r="H6" s="155">
        <f>Contexte!G31</f>
        <v>0</v>
      </c>
      <c r="I6" s="155">
        <f>Contexte!G32</f>
        <v>0.2</v>
      </c>
      <c r="J6" s="155">
        <f>Contexte!G33</f>
        <v>0.4</v>
      </c>
      <c r="K6" s="164">
        <f>Contexte!G34</f>
        <v>0.6</v>
      </c>
      <c r="L6" s="155">
        <f>Contexte!G35</f>
        <v>0.8</v>
      </c>
      <c r="M6" s="155">
        <f>Contexte!G36</f>
        <v>1</v>
      </c>
      <c r="N6" s="382" t="s">
        <v>38</v>
      </c>
      <c r="O6" s="384" t="s">
        <v>2</v>
      </c>
      <c r="P6" s="48" t="s">
        <v>54</v>
      </c>
      <c r="Q6" s="362" t="s">
        <v>1</v>
      </c>
      <c r="R6" s="44" t="s">
        <v>54</v>
      </c>
    </row>
    <row r="7" spans="1:31" s="33" customFormat="1" ht="33" customHeight="1">
      <c r="A7" s="389" t="s">
        <v>62</v>
      </c>
      <c r="B7" s="390"/>
      <c r="C7" s="390"/>
      <c r="D7" s="390"/>
      <c r="E7" s="391"/>
      <c r="G7" s="376"/>
      <c r="H7" s="156" t="str">
        <f>Contexte!F31</f>
        <v>Absent</v>
      </c>
      <c r="I7" s="156" t="str">
        <f>Contexte!F32</f>
        <v>Aléatoire</v>
      </c>
      <c r="J7" s="156" t="str">
        <f>Contexte!F33</f>
        <v>Défini</v>
      </c>
      <c r="K7" s="156" t="str">
        <f>Contexte!F34</f>
        <v>Maîtrisé</v>
      </c>
      <c r="L7" s="156" t="str">
        <f>Contexte!F35</f>
        <v>Optimisé</v>
      </c>
      <c r="M7" s="156" t="str">
        <f>Contexte!F36</f>
        <v>Mature</v>
      </c>
      <c r="N7" s="383"/>
      <c r="O7" s="385"/>
      <c r="P7" s="49" t="s">
        <v>24</v>
      </c>
      <c r="Q7" s="363"/>
      <c r="R7" s="45" t="s">
        <v>26</v>
      </c>
    </row>
    <row r="8" spans="1:31" s="33" customFormat="1" ht="33" customHeight="1">
      <c r="A8" s="386" t="s">
        <v>71</v>
      </c>
      <c r="B8" s="387"/>
      <c r="C8" s="387"/>
      <c r="D8" s="387"/>
      <c r="E8" s="388"/>
      <c r="G8" s="23"/>
      <c r="H8" s="24"/>
      <c r="I8" s="24"/>
      <c r="J8" s="24"/>
      <c r="K8" s="24"/>
      <c r="L8" s="24"/>
      <c r="M8" s="24"/>
      <c r="N8" s="25"/>
      <c r="O8" s="176" t="s">
        <v>4</v>
      </c>
      <c r="P8" s="12"/>
      <c r="Q8" s="74" t="s">
        <v>14</v>
      </c>
      <c r="R8" s="38"/>
      <c r="S8"/>
    </row>
    <row r="9" spans="1:31" s="33" customFormat="1" ht="33" customHeight="1">
      <c r="A9" s="128" t="s">
        <v>63</v>
      </c>
      <c r="B9" s="86"/>
      <c r="C9" s="86"/>
      <c r="D9" s="86"/>
      <c r="E9" s="87"/>
      <c r="F9" s="34"/>
      <c r="G9" s="14"/>
      <c r="H9" s="15"/>
      <c r="I9" s="15"/>
      <c r="J9" s="15"/>
      <c r="K9" s="15"/>
      <c r="L9" s="15"/>
      <c r="M9" s="15"/>
      <c r="N9" s="16"/>
      <c r="O9" s="17"/>
      <c r="P9" s="175" t="s">
        <v>7</v>
      </c>
      <c r="Q9" s="169">
        <f>Q11+Q20+Q25</f>
        <v>1</v>
      </c>
      <c r="R9" s="11">
        <f>R11+R20+R25</f>
        <v>0</v>
      </c>
      <c r="S9"/>
    </row>
    <row r="10" spans="1:31" s="33" customFormat="1" ht="33" customHeight="1">
      <c r="A10" s="139" t="s">
        <v>70</v>
      </c>
      <c r="B10" s="138"/>
      <c r="C10" s="88"/>
      <c r="D10" s="88"/>
      <c r="E10" s="89"/>
      <c r="F10" s="34"/>
      <c r="G10" s="18"/>
      <c r="H10" s="19"/>
      <c r="I10" s="19"/>
      <c r="J10" s="19"/>
      <c r="K10" s="19"/>
      <c r="L10" s="19"/>
      <c r="M10" s="19"/>
      <c r="N10" s="20"/>
      <c r="O10" s="21"/>
      <c r="P10" s="22"/>
      <c r="Q10" s="174"/>
      <c r="R10" s="11"/>
      <c r="S10"/>
    </row>
    <row r="11" spans="1:31" s="33" customFormat="1" ht="33" customHeight="1">
      <c r="A11" s="366" t="s">
        <v>139</v>
      </c>
      <c r="B11" s="367"/>
      <c r="C11" s="142" t="s">
        <v>31</v>
      </c>
      <c r="D11" s="143" t="s">
        <v>28</v>
      </c>
      <c r="E11" s="143" t="s">
        <v>29</v>
      </c>
      <c r="G11" s="8"/>
      <c r="H11" s="9"/>
      <c r="I11" s="9"/>
      <c r="J11" s="9"/>
      <c r="K11" s="9"/>
      <c r="L11" s="9"/>
      <c r="M11" s="171"/>
      <c r="N11" s="172" t="s">
        <v>7</v>
      </c>
      <c r="O11" s="158">
        <f>SUM(O12:O19)</f>
        <v>1</v>
      </c>
      <c r="P11" s="13">
        <f>SUM(P12:P19)</f>
        <v>0</v>
      </c>
      <c r="Q11" s="170">
        <v>0.33</v>
      </c>
      <c r="R11" s="11">
        <f>P11*Q11</f>
        <v>0</v>
      </c>
      <c r="S11"/>
    </row>
    <row r="12" spans="1:31" s="33" customFormat="1" ht="33" customHeight="1">
      <c r="A12" s="141" t="s">
        <v>140</v>
      </c>
      <c r="B12" s="209" t="s">
        <v>101</v>
      </c>
      <c r="C12" s="63"/>
      <c r="D12" s="58"/>
      <c r="E12" s="59"/>
      <c r="G12" s="153">
        <v>1</v>
      </c>
      <c r="H12" s="154">
        <f>IF(G12=1,$H$6,"")</f>
        <v>0</v>
      </c>
      <c r="I12" s="154" t="str">
        <f>IF(G12=2,$I$6,"")</f>
        <v/>
      </c>
      <c r="J12" s="154" t="str">
        <f>IF(G12=3,$J$6,"")</f>
        <v/>
      </c>
      <c r="K12" s="154" t="str">
        <f>IF(G12=4,$K$6,"")</f>
        <v/>
      </c>
      <c r="L12" s="154" t="str">
        <f>IF(G12=5,$L$6,"")</f>
        <v/>
      </c>
      <c r="M12" s="154" t="str">
        <f>IF(G12=6,$M$6,"")</f>
        <v/>
      </c>
      <c r="N12" s="157">
        <f>SUM(H12:M12)</f>
        <v>0</v>
      </c>
      <c r="O12" s="184">
        <f>1/8</f>
        <v>0.125</v>
      </c>
      <c r="P12" s="159">
        <f>N12*O12</f>
        <v>0</v>
      </c>
      <c r="Q12" s="10"/>
      <c r="R12" s="35"/>
    </row>
    <row r="13" spans="1:31" ht="33" customHeight="1">
      <c r="A13" s="234" t="s">
        <v>141</v>
      </c>
      <c r="B13" s="209" t="s">
        <v>113</v>
      </c>
      <c r="C13" s="63"/>
      <c r="D13" s="61"/>
      <c r="E13" s="61"/>
      <c r="G13" s="153">
        <v>1</v>
      </c>
      <c r="H13" s="154">
        <f t="shared" ref="H13:H14" si="0">IF(G13=1,$H$6,"")</f>
        <v>0</v>
      </c>
      <c r="I13" s="154" t="str">
        <f t="shared" ref="I13:I14" si="1">IF(G13=2,$I$6,"")</f>
        <v/>
      </c>
      <c r="J13" s="154" t="str">
        <f t="shared" ref="J13:J14" si="2">IF(G13=3,$J$6,"")</f>
        <v/>
      </c>
      <c r="K13" s="154" t="str">
        <f t="shared" ref="K13:K14" si="3">IF(G13=4,$K$6,"")</f>
        <v/>
      </c>
      <c r="L13" s="154" t="str">
        <f t="shared" ref="L13:L14" si="4">IF(G13=5,$L$6,"")</f>
        <v/>
      </c>
      <c r="M13" s="154" t="str">
        <f t="shared" ref="M13:M14" si="5">IF(G13=6,$M$6,"")</f>
        <v/>
      </c>
      <c r="N13" s="157">
        <f t="shared" ref="N13:N14" si="6">SUM(H13:M13)</f>
        <v>0</v>
      </c>
      <c r="O13" s="184">
        <f t="shared" ref="O13:O14" si="7">O12</f>
        <v>0.125</v>
      </c>
      <c r="P13" s="159">
        <f t="shared" ref="P13:P14" si="8">N13*O13</f>
        <v>0</v>
      </c>
      <c r="Q13" s="10"/>
      <c r="R13" s="35"/>
    </row>
    <row r="14" spans="1:31" ht="33" customHeight="1">
      <c r="A14" s="234" t="s">
        <v>142</v>
      </c>
      <c r="B14" s="209" t="s">
        <v>133</v>
      </c>
      <c r="C14" s="63"/>
      <c r="D14" s="61"/>
      <c r="E14" s="61"/>
      <c r="G14" s="153">
        <v>1</v>
      </c>
      <c r="H14" s="154">
        <f t="shared" si="0"/>
        <v>0</v>
      </c>
      <c r="I14" s="154" t="str">
        <f t="shared" si="1"/>
        <v/>
      </c>
      <c r="J14" s="154" t="str">
        <f t="shared" si="2"/>
        <v/>
      </c>
      <c r="K14" s="154" t="str">
        <f t="shared" si="3"/>
        <v/>
      </c>
      <c r="L14" s="154" t="str">
        <f t="shared" si="4"/>
        <v/>
      </c>
      <c r="M14" s="154" t="str">
        <f t="shared" si="5"/>
        <v/>
      </c>
      <c r="N14" s="157">
        <f t="shared" si="6"/>
        <v>0</v>
      </c>
      <c r="O14" s="184">
        <f t="shared" si="7"/>
        <v>0.125</v>
      </c>
      <c r="P14" s="159">
        <f t="shared" si="8"/>
        <v>0</v>
      </c>
      <c r="Q14" s="10"/>
      <c r="R14" s="35"/>
    </row>
    <row r="15" spans="1:31" s="33" customFormat="1" ht="33" customHeight="1">
      <c r="A15" s="141" t="s">
        <v>143</v>
      </c>
      <c r="B15" s="209" t="s">
        <v>105</v>
      </c>
      <c r="C15" s="64"/>
      <c r="D15" s="59"/>
      <c r="E15" s="59"/>
      <c r="G15" s="153">
        <v>1</v>
      </c>
      <c r="H15" s="154">
        <f>IF(G15=1,$H$6,"")</f>
        <v>0</v>
      </c>
      <c r="I15" s="154" t="str">
        <f>IF(G15=2,$I$6,"")</f>
        <v/>
      </c>
      <c r="J15" s="154" t="str">
        <f>IF(G15=3,$J$6,"")</f>
        <v/>
      </c>
      <c r="K15" s="154" t="str">
        <f>IF(G15=4,$K$6,"")</f>
        <v/>
      </c>
      <c r="L15" s="154" t="str">
        <f>IF(G15=5,$L$6,"")</f>
        <v/>
      </c>
      <c r="M15" s="154" t="str">
        <f>IF(G15=6,$M$6,"")</f>
        <v/>
      </c>
      <c r="N15" s="157">
        <f>SUM(H15:M15)</f>
        <v>0</v>
      </c>
      <c r="O15" s="184">
        <f>O12</f>
        <v>0.125</v>
      </c>
      <c r="P15" s="159">
        <f>N15*O15</f>
        <v>0</v>
      </c>
      <c r="Q15" s="10"/>
      <c r="R15" s="35"/>
    </row>
    <row r="16" spans="1:31" s="33" customFormat="1" ht="33" customHeight="1">
      <c r="A16" s="141" t="s">
        <v>144</v>
      </c>
      <c r="B16" s="209" t="s">
        <v>156</v>
      </c>
      <c r="C16" s="64"/>
      <c r="D16" s="59"/>
      <c r="E16" s="59"/>
      <c r="G16" s="153">
        <v>1</v>
      </c>
      <c r="H16" s="154">
        <f>IF(G16=1,$H$6,"")</f>
        <v>0</v>
      </c>
      <c r="I16" s="154" t="str">
        <f>IF(G16=2,$I$6,"")</f>
        <v/>
      </c>
      <c r="J16" s="154" t="str">
        <f>IF(G16=3,$J$6,"")</f>
        <v/>
      </c>
      <c r="K16" s="154" t="str">
        <f>IF(G16=4,$K$6,"")</f>
        <v/>
      </c>
      <c r="L16" s="154" t="str">
        <f>IF(G16=5,$L$6,"")</f>
        <v/>
      </c>
      <c r="M16" s="154" t="str">
        <f>IF(G16=6,$M$6,"")</f>
        <v/>
      </c>
      <c r="N16" s="157">
        <f>SUM(H16:M16)</f>
        <v>0</v>
      </c>
      <c r="O16" s="184">
        <f>O15</f>
        <v>0.125</v>
      </c>
      <c r="P16" s="159">
        <f>N16*O16</f>
        <v>0</v>
      </c>
      <c r="Q16" s="10"/>
      <c r="R16" s="35"/>
    </row>
    <row r="17" spans="1:28" s="33" customFormat="1" ht="33" customHeight="1">
      <c r="A17" s="141" t="s">
        <v>168</v>
      </c>
      <c r="B17" s="209" t="s">
        <v>110</v>
      </c>
      <c r="C17" s="64"/>
      <c r="D17" s="59"/>
      <c r="E17" s="59"/>
      <c r="G17" s="153">
        <v>1</v>
      </c>
      <c r="H17" s="154">
        <f>IF(G17=1,$H$6,"")</f>
        <v>0</v>
      </c>
      <c r="I17" s="154" t="str">
        <f>IF(G17=2,$I$6,"")</f>
        <v/>
      </c>
      <c r="J17" s="154" t="str">
        <f>IF(G17=3,$J$6,"")</f>
        <v/>
      </c>
      <c r="K17" s="154" t="str">
        <f>IF(G17=4,$K$6,"")</f>
        <v/>
      </c>
      <c r="L17" s="154" t="str">
        <f>IF(G17=5,$L$6,"")</f>
        <v/>
      </c>
      <c r="M17" s="154" t="str">
        <f>IF(G17=6,$M$6,"")</f>
        <v/>
      </c>
      <c r="N17" s="157">
        <f>SUM(H17:M17)</f>
        <v>0</v>
      </c>
      <c r="O17" s="184">
        <f>O16</f>
        <v>0.125</v>
      </c>
      <c r="P17" s="159">
        <f>N17*O17</f>
        <v>0</v>
      </c>
      <c r="Q17" s="10"/>
      <c r="R17" s="35"/>
    </row>
    <row r="18" spans="1:28" s="33" customFormat="1" ht="33" customHeight="1">
      <c r="A18" s="141" t="s">
        <v>167</v>
      </c>
      <c r="B18" s="235" t="s">
        <v>170</v>
      </c>
      <c r="C18" s="64"/>
      <c r="D18" s="59"/>
      <c r="E18" s="59"/>
      <c r="G18" s="153">
        <v>1</v>
      </c>
      <c r="H18" s="154">
        <f t="shared" ref="H18" si="9">IF(G18=1,$H$6,"")</f>
        <v>0</v>
      </c>
      <c r="I18" s="154" t="str">
        <f>IF(G18=2,$I$6,"")</f>
        <v/>
      </c>
      <c r="J18" s="154" t="str">
        <f>IF(G18=3,$J$6,"")</f>
        <v/>
      </c>
      <c r="K18" s="154" t="str">
        <f>IF(G18=4,$K$6,"")</f>
        <v/>
      </c>
      <c r="L18" s="154" t="str">
        <f>IF(G18=5,$L$6,"")</f>
        <v/>
      </c>
      <c r="M18" s="154" t="str">
        <f>IF(G18=6,$M$6,"")</f>
        <v/>
      </c>
      <c r="N18" s="157">
        <f>SUM(H18:M18)</f>
        <v>0</v>
      </c>
      <c r="O18" s="184">
        <f>O17</f>
        <v>0.125</v>
      </c>
      <c r="P18" s="159">
        <f>N18*O18</f>
        <v>0</v>
      </c>
      <c r="Q18" s="10"/>
      <c r="R18" s="35"/>
    </row>
    <row r="19" spans="1:28" s="33" customFormat="1" ht="33" customHeight="1">
      <c r="A19" s="141" t="s">
        <v>169</v>
      </c>
      <c r="B19" s="235" t="s">
        <v>137</v>
      </c>
      <c r="C19" s="64"/>
      <c r="D19" s="59"/>
      <c r="E19" s="59"/>
      <c r="G19" s="153">
        <v>1</v>
      </c>
      <c r="H19" s="154">
        <f>IF(G19=1,$H$6,"")</f>
        <v>0</v>
      </c>
      <c r="I19" s="154" t="str">
        <f>IF(G19=2,$I$6,"")</f>
        <v/>
      </c>
      <c r="J19" s="154" t="str">
        <f>IF(G19=3,$J$6,"")</f>
        <v/>
      </c>
      <c r="K19" s="154" t="str">
        <f>IF(G19=4,$K$6,"")</f>
        <v/>
      </c>
      <c r="L19" s="154" t="str">
        <f>IF(G19=5,$L$6,"")</f>
        <v/>
      </c>
      <c r="M19" s="154" t="str">
        <f>IF(G19=6,$M$6,"")</f>
        <v/>
      </c>
      <c r="N19" s="157">
        <f>SUM(H19:M19)</f>
        <v>0</v>
      </c>
      <c r="O19" s="184">
        <f>O17</f>
        <v>0.125</v>
      </c>
      <c r="P19" s="159">
        <f>N19*O19</f>
        <v>0</v>
      </c>
      <c r="Q19" s="10"/>
      <c r="R19" s="35"/>
    </row>
    <row r="20" spans="1:28" s="33" customFormat="1" ht="33" customHeight="1">
      <c r="A20" s="366" t="s">
        <v>145</v>
      </c>
      <c r="B20" s="367"/>
      <c r="C20" s="142" t="s">
        <v>31</v>
      </c>
      <c r="D20" s="143" t="s">
        <v>28</v>
      </c>
      <c r="E20" s="143" t="s">
        <v>29</v>
      </c>
      <c r="G20" s="8"/>
      <c r="H20" s="9"/>
      <c r="I20" s="9"/>
      <c r="J20" s="9"/>
      <c r="K20" s="9"/>
      <c r="L20" s="9"/>
      <c r="M20" s="236"/>
      <c r="N20" s="172" t="str">
        <f>N11</f>
        <v>somme = 1 ?  =&gt;</v>
      </c>
      <c r="O20" s="158">
        <f>SUM(O21:O24)</f>
        <v>1</v>
      </c>
      <c r="P20" s="39">
        <f>SUM(P21:P24)</f>
        <v>0</v>
      </c>
      <c r="Q20" s="170">
        <v>0.33</v>
      </c>
      <c r="R20" s="11">
        <f>P20*Q20</f>
        <v>0</v>
      </c>
    </row>
    <row r="21" spans="1:28" s="33" customFormat="1" ht="33" customHeight="1">
      <c r="A21" s="140" t="s">
        <v>106</v>
      </c>
      <c r="B21" s="209" t="s">
        <v>102</v>
      </c>
      <c r="C21" s="246"/>
      <c r="D21" s="237"/>
      <c r="E21" s="237"/>
      <c r="G21" s="153">
        <v>1</v>
      </c>
      <c r="H21" s="154">
        <f>IF(G21=1,$H$6,"")</f>
        <v>0</v>
      </c>
      <c r="I21" s="154" t="str">
        <f>IF(G21=2,$I$6,"")</f>
        <v/>
      </c>
      <c r="J21" s="154" t="str">
        <f>IF(G21=3,$J$6,"")</f>
        <v/>
      </c>
      <c r="K21" s="154" t="str">
        <f>IF(G21=4,$K$6,"")</f>
        <v/>
      </c>
      <c r="L21" s="154" t="str">
        <f>IF(G21=5,$L$6,"")</f>
        <v/>
      </c>
      <c r="M21" s="154" t="str">
        <f>IF(G21=6,$M$6,"")</f>
        <v/>
      </c>
      <c r="N21" s="157">
        <f>SUM(H21:M21)</f>
        <v>0</v>
      </c>
      <c r="O21" s="184">
        <f>1/4</f>
        <v>0.25</v>
      </c>
      <c r="P21" s="159">
        <f>N21*O21</f>
        <v>0</v>
      </c>
    </row>
    <row r="22" spans="1:28" s="33" customFormat="1" ht="33" customHeight="1">
      <c r="A22" s="140" t="s">
        <v>107</v>
      </c>
      <c r="B22" s="209" t="s">
        <v>103</v>
      </c>
      <c r="C22" s="63"/>
      <c r="D22" s="60"/>
      <c r="E22" s="60"/>
      <c r="G22" s="153">
        <v>1</v>
      </c>
      <c r="H22" s="154">
        <f>IF(G22=1,$H$6,"")</f>
        <v>0</v>
      </c>
      <c r="I22" s="154" t="str">
        <f>IF(G22=2,$I$6,"")</f>
        <v/>
      </c>
      <c r="J22" s="154" t="str">
        <f>IF(G22=3,$J$6,"")</f>
        <v/>
      </c>
      <c r="K22" s="154" t="str">
        <f>IF(G22=4,$K$6,"")</f>
        <v/>
      </c>
      <c r="L22" s="154" t="str">
        <f>IF(G22=5,$L$6,"")</f>
        <v/>
      </c>
      <c r="M22" s="154" t="str">
        <f>IF(G22=6,$M$6,"")</f>
        <v/>
      </c>
      <c r="N22" s="157">
        <f>SUM(H22:M22)</f>
        <v>0</v>
      </c>
      <c r="O22" s="184">
        <f>O21</f>
        <v>0.25</v>
      </c>
      <c r="P22" s="159">
        <f>N22*O22</f>
        <v>0</v>
      </c>
      <c r="Q22" s="10"/>
      <c r="R22" s="35"/>
    </row>
    <row r="23" spans="1:28" s="33" customFormat="1" ht="33" customHeight="1">
      <c r="A23" s="140" t="s">
        <v>108</v>
      </c>
      <c r="B23" s="209" t="s">
        <v>104</v>
      </c>
      <c r="C23" s="63"/>
      <c r="D23" s="60"/>
      <c r="E23" s="60"/>
      <c r="G23" s="153">
        <v>1</v>
      </c>
      <c r="H23" s="154">
        <f>IF(G23=1,$H$6,"")</f>
        <v>0</v>
      </c>
      <c r="I23" s="154" t="str">
        <f>IF(G23=2,$I$6,"")</f>
        <v/>
      </c>
      <c r="J23" s="154" t="str">
        <f>IF(G23=3,$J$6,"")</f>
        <v/>
      </c>
      <c r="K23" s="154" t="str">
        <f>IF(G23=4,$K$6,"")</f>
        <v/>
      </c>
      <c r="L23" s="154" t="str">
        <f>IF(G23=5,$L$6,"")</f>
        <v/>
      </c>
      <c r="M23" s="154" t="str">
        <f>IF(G23=6,$M$6,"")</f>
        <v/>
      </c>
      <c r="N23" s="157">
        <f>SUM(H23:M23)</f>
        <v>0</v>
      </c>
      <c r="O23" s="184">
        <f>O22</f>
        <v>0.25</v>
      </c>
      <c r="P23" s="159">
        <f>N23*O23</f>
        <v>0</v>
      </c>
      <c r="Q23" s="10"/>
      <c r="R23" s="35"/>
    </row>
    <row r="24" spans="1:28" s="33" customFormat="1" ht="33" customHeight="1">
      <c r="A24" s="140" t="s">
        <v>109</v>
      </c>
      <c r="B24" s="209" t="s">
        <v>112</v>
      </c>
      <c r="C24" s="63"/>
      <c r="D24" s="60"/>
      <c r="E24" s="60"/>
      <c r="G24" s="153">
        <v>1</v>
      </c>
      <c r="H24" s="154">
        <f>IF(G24=1,$H$6,"")</f>
        <v>0</v>
      </c>
      <c r="I24" s="154" t="str">
        <f>IF(G24=2,$I$6,"")</f>
        <v/>
      </c>
      <c r="J24" s="154" t="str">
        <f>IF(G24=3,$J$6,"")</f>
        <v/>
      </c>
      <c r="K24" s="154" t="str">
        <f>IF(G24=4,$K$6,"")</f>
        <v/>
      </c>
      <c r="L24" s="154" t="str">
        <f>IF(G24=5,$L$6,"")</f>
        <v/>
      </c>
      <c r="M24" s="154" t="str">
        <f>IF(G24=6,$M$6,"")</f>
        <v/>
      </c>
      <c r="N24" s="157">
        <f>SUM(H24:M24)</f>
        <v>0</v>
      </c>
      <c r="O24" s="184">
        <f>O23</f>
        <v>0.25</v>
      </c>
      <c r="P24" s="159">
        <f>N24*O24</f>
        <v>0</v>
      </c>
      <c r="Q24" s="10"/>
      <c r="R24" s="35"/>
    </row>
    <row r="25" spans="1:28" s="33" customFormat="1" ht="33" customHeight="1">
      <c r="A25" s="366" t="s">
        <v>72</v>
      </c>
      <c r="B25" s="367"/>
      <c r="C25" s="142" t="s">
        <v>31</v>
      </c>
      <c r="D25" s="143" t="s">
        <v>28</v>
      </c>
      <c r="E25" s="143" t="s">
        <v>29</v>
      </c>
      <c r="G25" s="8"/>
      <c r="H25" s="9"/>
      <c r="I25" s="9"/>
      <c r="J25" s="9"/>
      <c r="K25" s="9"/>
      <c r="L25" s="9"/>
      <c r="M25" s="173"/>
      <c r="N25" s="172" t="str">
        <f>N20</f>
        <v>somme = 1 ?  =&gt;</v>
      </c>
      <c r="O25" s="158">
        <f>SUM(O26:O30)</f>
        <v>1</v>
      </c>
      <c r="P25" s="39">
        <f>SUM(P26:P30)</f>
        <v>0</v>
      </c>
      <c r="Q25" s="170">
        <v>0.34</v>
      </c>
      <c r="R25" s="11">
        <f>P25*Q25</f>
        <v>0</v>
      </c>
    </row>
    <row r="26" spans="1:28" s="33" customFormat="1" ht="33" customHeight="1">
      <c r="A26" s="141" t="s">
        <v>11</v>
      </c>
      <c r="B26" s="209" t="s">
        <v>129</v>
      </c>
      <c r="C26" s="63"/>
      <c r="D26" s="61"/>
      <c r="E26" s="61"/>
      <c r="G26" s="153">
        <v>1</v>
      </c>
      <c r="H26" s="154">
        <f>IF(G26=1,$H$6,"")</f>
        <v>0</v>
      </c>
      <c r="I26" s="154" t="str">
        <f>IF(G26=2,$I$6,"")</f>
        <v/>
      </c>
      <c r="J26" s="154" t="str">
        <f>IF(G26=3,$J$6,"")</f>
        <v/>
      </c>
      <c r="K26" s="154" t="str">
        <f>IF(G26=4,$K$6,"")</f>
        <v/>
      </c>
      <c r="L26" s="154" t="str">
        <f>IF(G26=5,$L$6,"")</f>
        <v/>
      </c>
      <c r="M26" s="154" t="str">
        <f>IF(G26=6,$M$6,"")</f>
        <v/>
      </c>
      <c r="N26" s="157">
        <f>SUM(H26:M26)</f>
        <v>0</v>
      </c>
      <c r="O26" s="184">
        <f>1/5</f>
        <v>0.2</v>
      </c>
      <c r="P26" s="159">
        <f>N26*O26</f>
        <v>0</v>
      </c>
      <c r="Q26" s="10"/>
      <c r="R26" s="35"/>
    </row>
    <row r="27" spans="1:28" s="33" customFormat="1" ht="33" customHeight="1">
      <c r="A27" s="141" t="s">
        <v>16</v>
      </c>
      <c r="B27" s="209" t="s">
        <v>130</v>
      </c>
      <c r="C27" s="63"/>
      <c r="D27" s="61"/>
      <c r="E27" s="61"/>
      <c r="G27" s="153">
        <v>1</v>
      </c>
      <c r="H27" s="154">
        <f>IF(G27=1,$H$6,"")</f>
        <v>0</v>
      </c>
      <c r="I27" s="154" t="str">
        <f>IF(G27=2,$I$6,"")</f>
        <v/>
      </c>
      <c r="J27" s="154" t="str">
        <f>IF(G27=3,$J$6,"")</f>
        <v/>
      </c>
      <c r="K27" s="154" t="str">
        <f>IF(G27=4,$K$6,"")</f>
        <v/>
      </c>
      <c r="L27" s="154" t="str">
        <f>IF(G27=5,$L$6,"")</f>
        <v/>
      </c>
      <c r="M27" s="154" t="str">
        <f>IF(G27=6,$M$6,"")</f>
        <v/>
      </c>
      <c r="N27" s="157">
        <f>SUM(H27:M27)</f>
        <v>0</v>
      </c>
      <c r="O27" s="184">
        <f>O26</f>
        <v>0.2</v>
      </c>
      <c r="P27" s="159">
        <f>N27*O27</f>
        <v>0</v>
      </c>
      <c r="Q27" s="10"/>
      <c r="R27" s="35"/>
    </row>
    <row r="28" spans="1:28" s="33" customFormat="1" ht="33" customHeight="1">
      <c r="A28" s="141" t="s">
        <v>161</v>
      </c>
      <c r="B28" s="209" t="s">
        <v>166</v>
      </c>
      <c r="C28" s="63"/>
      <c r="D28" s="61"/>
      <c r="E28" s="61"/>
      <c r="G28" s="153">
        <v>1</v>
      </c>
      <c r="H28" s="154">
        <f>IF(G28=1,$H$6,"")</f>
        <v>0</v>
      </c>
      <c r="I28" s="154" t="str">
        <f>IF(G28=2,$I$6,"")</f>
        <v/>
      </c>
      <c r="J28" s="154" t="str">
        <f>IF(G28=3,$J$6,"")</f>
        <v/>
      </c>
      <c r="K28" s="154" t="str">
        <f>IF(G28=4,$K$6,"")</f>
        <v/>
      </c>
      <c r="L28" s="154" t="str">
        <f>IF(G28=5,$L$6,"")</f>
        <v/>
      </c>
      <c r="M28" s="154" t="str">
        <f>IF(G28=6,$M$6,"")</f>
        <v/>
      </c>
      <c r="N28" s="157">
        <f>SUM(H28:M28)</f>
        <v>0</v>
      </c>
      <c r="O28" s="184">
        <f>O27</f>
        <v>0.2</v>
      </c>
      <c r="P28" s="159">
        <f>N28*O28</f>
        <v>0</v>
      </c>
      <c r="Q28" s="10"/>
      <c r="R28" s="35"/>
    </row>
    <row r="29" spans="1:28" s="33" customFormat="1" ht="33" customHeight="1">
      <c r="A29" s="141" t="s">
        <v>162</v>
      </c>
      <c r="B29" s="209" t="s">
        <v>124</v>
      </c>
      <c r="C29" s="63"/>
      <c r="D29" s="61"/>
      <c r="E29" s="61"/>
      <c r="G29" s="153">
        <v>1</v>
      </c>
      <c r="H29" s="154">
        <f>IF(G29=1,$H$6,"")</f>
        <v>0</v>
      </c>
      <c r="I29" s="154" t="str">
        <f>IF(G29=2,$I$6,"")</f>
        <v/>
      </c>
      <c r="J29" s="154" t="str">
        <f>IF(G29=3,$J$6,"")</f>
        <v/>
      </c>
      <c r="K29" s="154" t="str">
        <f>IF(G29=4,$K$6,"")</f>
        <v/>
      </c>
      <c r="L29" s="154" t="str">
        <f>IF(G29=5,$L$6,"")</f>
        <v/>
      </c>
      <c r="M29" s="154" t="str">
        <f>IF(G29=6,$M$6,"")</f>
        <v/>
      </c>
      <c r="N29" s="157">
        <f>SUM(H29:M29)</f>
        <v>0</v>
      </c>
      <c r="O29" s="184">
        <f>O27</f>
        <v>0.2</v>
      </c>
      <c r="P29" s="159">
        <f>N29*O29</f>
        <v>0</v>
      </c>
      <c r="Q29" s="10"/>
      <c r="R29" s="35"/>
    </row>
    <row r="30" spans="1:28" s="33" customFormat="1" ht="33" customHeight="1">
      <c r="A30" s="141" t="s">
        <v>165</v>
      </c>
      <c r="B30" s="209" t="s">
        <v>111</v>
      </c>
      <c r="C30" s="63"/>
      <c r="D30" s="61"/>
      <c r="E30" s="61"/>
      <c r="G30" s="153">
        <v>1</v>
      </c>
      <c r="H30" s="154">
        <f>IF(G30=1,$H$6,"")</f>
        <v>0</v>
      </c>
      <c r="I30" s="154" t="str">
        <f>IF(G30=2,$I$6,"")</f>
        <v/>
      </c>
      <c r="J30" s="154" t="str">
        <f>IF(G30=3,$J$6,"")</f>
        <v/>
      </c>
      <c r="K30" s="154" t="str">
        <f>IF(G30=4,$K$6,"")</f>
        <v/>
      </c>
      <c r="L30" s="154" t="str">
        <f>IF(G30=5,$L$6,"")</f>
        <v/>
      </c>
      <c r="M30" s="154" t="str">
        <f>IF(G30=6,$M$6,"")</f>
        <v/>
      </c>
      <c r="N30" s="157">
        <f>SUM(H30:M30)</f>
        <v>0</v>
      </c>
      <c r="O30" s="184">
        <f>O29</f>
        <v>0.2</v>
      </c>
      <c r="P30" s="159">
        <f>N30*O30</f>
        <v>0</v>
      </c>
      <c r="Q30" s="10"/>
      <c r="R30" s="35"/>
      <c r="AB30" s="28"/>
    </row>
    <row r="31" spans="1:28" ht="33" customHeight="1">
      <c r="A31" s="366" t="s">
        <v>132</v>
      </c>
      <c r="B31" s="367"/>
      <c r="C31" s="142" t="s">
        <v>31</v>
      </c>
      <c r="D31" s="143" t="s">
        <v>28</v>
      </c>
      <c r="E31" s="143" t="s">
        <v>29</v>
      </c>
      <c r="G31" s="8"/>
      <c r="H31" s="9"/>
      <c r="I31" s="9"/>
      <c r="J31" s="9"/>
      <c r="K31" s="9"/>
      <c r="L31" s="9"/>
      <c r="M31" s="173"/>
      <c r="N31" s="172" t="str">
        <f>N25</f>
        <v>somme = 1 ?  =&gt;</v>
      </c>
      <c r="O31" s="158">
        <f>SUM(O32:O35)</f>
        <v>1</v>
      </c>
      <c r="P31" s="39">
        <f>SUM(P32:P35)</f>
        <v>0</v>
      </c>
      <c r="Q31" s="170">
        <v>0.34</v>
      </c>
      <c r="R31" s="11">
        <f>P31*Q31</f>
        <v>0</v>
      </c>
    </row>
    <row r="32" spans="1:28" ht="33" customHeight="1">
      <c r="A32" s="140" t="s">
        <v>8</v>
      </c>
      <c r="B32" s="209" t="s">
        <v>135</v>
      </c>
      <c r="C32" s="142"/>
      <c r="D32" s="143"/>
      <c r="E32" s="143"/>
      <c r="G32" s="153">
        <v>1</v>
      </c>
      <c r="H32" s="154">
        <f>IF(G32=1,$H$6,"")</f>
        <v>0</v>
      </c>
      <c r="I32" s="154" t="str">
        <f>IF(G32=2,$I$6,"")</f>
        <v/>
      </c>
      <c r="J32" s="154" t="str">
        <f>IF(G32=3,$J$6,"")</f>
        <v/>
      </c>
      <c r="K32" s="154" t="str">
        <f>IF(G32=4,$K$6,"")</f>
        <v/>
      </c>
      <c r="L32" s="154" t="str">
        <f>IF(G32=5,$L$6,"")</f>
        <v/>
      </c>
      <c r="M32" s="154" t="str">
        <f>IF(G32=6,$M$6,"")</f>
        <v/>
      </c>
      <c r="N32" s="157">
        <f>SUM(H32:M32)</f>
        <v>0</v>
      </c>
      <c r="O32" s="184">
        <f>1/4</f>
        <v>0.25</v>
      </c>
      <c r="P32" s="159">
        <f>N32*O32</f>
        <v>0</v>
      </c>
      <c r="Q32" s="232"/>
      <c r="R32" s="233"/>
    </row>
    <row r="33" spans="1:18" ht="33" customHeight="1">
      <c r="A33" s="140" t="s">
        <v>146</v>
      </c>
      <c r="B33" s="209" t="s">
        <v>136</v>
      </c>
      <c r="C33" s="142"/>
      <c r="D33" s="143"/>
      <c r="E33" s="143"/>
      <c r="G33" s="153">
        <v>1</v>
      </c>
      <c r="H33" s="154">
        <f>IF(G33=1,$H$6,"")</f>
        <v>0</v>
      </c>
      <c r="I33" s="154" t="str">
        <f>IF(G33=2,$I$6,"")</f>
        <v/>
      </c>
      <c r="J33" s="154" t="str">
        <f>IF(G33=3,$J$6,"")</f>
        <v/>
      </c>
      <c r="K33" s="154" t="str">
        <f>IF(G33=4,$K$6,"")</f>
        <v/>
      </c>
      <c r="L33" s="154" t="str">
        <f>IF(G33=5,$L$6,"")</f>
        <v/>
      </c>
      <c r="M33" s="154" t="str">
        <f>IF(G33=6,$M$6,"")</f>
        <v/>
      </c>
      <c r="N33" s="157">
        <f>SUM(H33:M33)</f>
        <v>0</v>
      </c>
      <c r="O33" s="184">
        <f>O32</f>
        <v>0.25</v>
      </c>
      <c r="P33" s="159">
        <f>N33*O33</f>
        <v>0</v>
      </c>
      <c r="Q33" s="232"/>
      <c r="R33" s="233"/>
    </row>
    <row r="34" spans="1:18" ht="33" customHeight="1">
      <c r="A34" s="140" t="s">
        <v>147</v>
      </c>
      <c r="B34" s="209" t="s">
        <v>134</v>
      </c>
      <c r="C34" s="63"/>
      <c r="D34" s="61"/>
      <c r="E34" s="61"/>
      <c r="G34" s="153">
        <v>1</v>
      </c>
      <c r="H34" s="154">
        <f>IF(G34=1,$H$6,"")</f>
        <v>0</v>
      </c>
      <c r="I34" s="154" t="str">
        <f>IF(G34=2,$I$6,"")</f>
        <v/>
      </c>
      <c r="J34" s="154" t="str">
        <f>IF(G34=3,$J$6,"")</f>
        <v/>
      </c>
      <c r="K34" s="154" t="str">
        <f>IF(G34=4,$K$6,"")</f>
        <v/>
      </c>
      <c r="L34" s="154" t="str">
        <f>IF(G34=5,$L$6,"")</f>
        <v/>
      </c>
      <c r="M34" s="154" t="str">
        <f>IF(G34=6,$M$6,"")</f>
        <v/>
      </c>
      <c r="N34" s="157">
        <f>SUM(H34:M34)</f>
        <v>0</v>
      </c>
      <c r="O34" s="184">
        <f>O33</f>
        <v>0.25</v>
      </c>
      <c r="P34" s="159">
        <f>N34*O34</f>
        <v>0</v>
      </c>
      <c r="Q34" s="10"/>
      <c r="R34" s="35"/>
    </row>
    <row r="35" spans="1:18" ht="33" customHeight="1">
      <c r="A35" s="140" t="s">
        <v>131</v>
      </c>
      <c r="B35" s="209" t="s">
        <v>164</v>
      </c>
      <c r="C35" s="64"/>
      <c r="D35" s="59"/>
      <c r="E35" s="59"/>
      <c r="G35" s="153">
        <v>1</v>
      </c>
      <c r="H35" s="154">
        <f>IF(G35=1,$H$6,"")</f>
        <v>0</v>
      </c>
      <c r="I35" s="154" t="str">
        <f>IF(G35=2,$I$6,"")</f>
        <v/>
      </c>
      <c r="J35" s="154" t="str">
        <f>IF(G35=3,$J$6,"")</f>
        <v/>
      </c>
      <c r="K35" s="154" t="str">
        <f>IF(G35=4,$K$6,"")</f>
        <v/>
      </c>
      <c r="L35" s="154" t="str">
        <f>IF(G35=5,$L$6,"")</f>
        <v/>
      </c>
      <c r="M35" s="154" t="str">
        <f>IF(G35=6,$M$6,"")</f>
        <v/>
      </c>
      <c r="N35" s="157">
        <f>SUM(H35:M35)</f>
        <v>0</v>
      </c>
      <c r="O35" s="184">
        <f>O34</f>
        <v>0.25</v>
      </c>
      <c r="P35" s="159">
        <f>N35*O35</f>
        <v>0</v>
      </c>
      <c r="Q35" s="10"/>
      <c r="R35" s="35"/>
    </row>
    <row r="36" spans="1:18" ht="33" customHeight="1">
      <c r="A36" s="366" t="s">
        <v>73</v>
      </c>
      <c r="B36" s="367"/>
      <c r="C36" s="142" t="s">
        <v>31</v>
      </c>
      <c r="D36" s="143" t="s">
        <v>28</v>
      </c>
      <c r="E36" s="143" t="s">
        <v>29</v>
      </c>
      <c r="G36" s="8"/>
      <c r="H36" s="9"/>
      <c r="I36" s="9"/>
      <c r="J36" s="9"/>
      <c r="K36" s="9"/>
      <c r="L36" s="9"/>
      <c r="M36" s="173"/>
      <c r="N36" s="172" t="str">
        <f>N31</f>
        <v>somme = 1 ?  =&gt;</v>
      </c>
      <c r="O36" s="158">
        <f>SUM(O37:O44)</f>
        <v>1</v>
      </c>
      <c r="P36" s="39">
        <f>SUM(P37:P44)</f>
        <v>0</v>
      </c>
      <c r="Q36" s="170">
        <v>0.34</v>
      </c>
      <c r="R36" s="11">
        <f>P36*Q36</f>
        <v>0</v>
      </c>
    </row>
    <row r="37" spans="1:18" ht="33" customHeight="1">
      <c r="A37" s="234" t="s">
        <v>148</v>
      </c>
      <c r="B37" s="209" t="s">
        <v>114</v>
      </c>
      <c r="C37" s="63"/>
      <c r="D37" s="61"/>
      <c r="E37" s="61"/>
      <c r="G37" s="153">
        <v>1</v>
      </c>
      <c r="H37" s="154">
        <f t="shared" ref="H37:H44" si="10">IF(G37=1,$H$6,"")</f>
        <v>0</v>
      </c>
      <c r="I37" s="154" t="str">
        <f t="shared" ref="I37:I44" si="11">IF(G37=2,$I$6,"")</f>
        <v/>
      </c>
      <c r="J37" s="154" t="str">
        <f t="shared" ref="J37:J44" si="12">IF(G37=3,$J$6,"")</f>
        <v/>
      </c>
      <c r="K37" s="154" t="str">
        <f t="shared" ref="K37:K44" si="13">IF(G37=4,$K$6,"")</f>
        <v/>
      </c>
      <c r="L37" s="154" t="str">
        <f t="shared" ref="L37:L44" si="14">IF(G37=5,$L$6,"")</f>
        <v/>
      </c>
      <c r="M37" s="154" t="str">
        <f t="shared" ref="M37:M44" si="15">IF(G37=6,$M$6,"")</f>
        <v/>
      </c>
      <c r="N37" s="157">
        <f t="shared" ref="N37:N44" si="16">SUM(H37:M37)</f>
        <v>0</v>
      </c>
      <c r="O37" s="184">
        <f>1/8</f>
        <v>0.125</v>
      </c>
      <c r="P37" s="159">
        <f t="shared" ref="P37:P44" si="17">N37*O37</f>
        <v>0</v>
      </c>
      <c r="Q37" s="232"/>
      <c r="R37" s="233"/>
    </row>
    <row r="38" spans="1:18" ht="33" customHeight="1">
      <c r="A38" s="234" t="s">
        <v>149</v>
      </c>
      <c r="B38" s="209" t="s">
        <v>157</v>
      </c>
      <c r="C38" s="63"/>
      <c r="D38" s="61"/>
      <c r="E38" s="61"/>
      <c r="G38" s="153">
        <v>1</v>
      </c>
      <c r="H38" s="154">
        <f t="shared" si="10"/>
        <v>0</v>
      </c>
      <c r="I38" s="154" t="str">
        <f t="shared" si="11"/>
        <v/>
      </c>
      <c r="J38" s="154" t="str">
        <f t="shared" si="12"/>
        <v/>
      </c>
      <c r="K38" s="154" t="str">
        <f t="shared" si="13"/>
        <v/>
      </c>
      <c r="L38" s="154" t="str">
        <f t="shared" si="14"/>
        <v/>
      </c>
      <c r="M38" s="154" t="str">
        <f t="shared" si="15"/>
        <v/>
      </c>
      <c r="N38" s="157">
        <f t="shared" si="16"/>
        <v>0</v>
      </c>
      <c r="O38" s="184">
        <f t="shared" ref="O38:O44" si="18">O37</f>
        <v>0.125</v>
      </c>
      <c r="P38" s="159">
        <f t="shared" si="17"/>
        <v>0</v>
      </c>
      <c r="Q38" s="10"/>
      <c r="R38" s="35"/>
    </row>
    <row r="39" spans="1:18" ht="33" customHeight="1">
      <c r="A39" s="234" t="s">
        <v>150</v>
      </c>
      <c r="B39" s="209" t="s">
        <v>115</v>
      </c>
      <c r="C39" s="63"/>
      <c r="D39" s="61"/>
      <c r="E39" s="61"/>
      <c r="G39" s="153">
        <v>1</v>
      </c>
      <c r="H39" s="154">
        <f t="shared" si="10"/>
        <v>0</v>
      </c>
      <c r="I39" s="154" t="str">
        <f t="shared" si="11"/>
        <v/>
      </c>
      <c r="J39" s="154" t="str">
        <f t="shared" si="12"/>
        <v/>
      </c>
      <c r="K39" s="154" t="str">
        <f t="shared" si="13"/>
        <v/>
      </c>
      <c r="L39" s="154" t="str">
        <f t="shared" si="14"/>
        <v/>
      </c>
      <c r="M39" s="154" t="str">
        <f t="shared" si="15"/>
        <v/>
      </c>
      <c r="N39" s="157">
        <f t="shared" si="16"/>
        <v>0</v>
      </c>
      <c r="O39" s="184">
        <f t="shared" si="18"/>
        <v>0.125</v>
      </c>
      <c r="P39" s="159">
        <f t="shared" si="17"/>
        <v>0</v>
      </c>
      <c r="Q39" s="10"/>
      <c r="R39" s="35"/>
    </row>
    <row r="40" spans="1:18" ht="33" customHeight="1">
      <c r="A40" s="234" t="s">
        <v>151</v>
      </c>
      <c r="B40" s="209" t="s">
        <v>158</v>
      </c>
      <c r="C40" s="63"/>
      <c r="D40" s="61"/>
      <c r="E40" s="61"/>
      <c r="G40" s="153">
        <v>1</v>
      </c>
      <c r="H40" s="154">
        <f t="shared" si="10"/>
        <v>0</v>
      </c>
      <c r="I40" s="154" t="str">
        <f t="shared" si="11"/>
        <v/>
      </c>
      <c r="J40" s="154" t="str">
        <f t="shared" si="12"/>
        <v/>
      </c>
      <c r="K40" s="154" t="str">
        <f t="shared" si="13"/>
        <v/>
      </c>
      <c r="L40" s="154" t="str">
        <f t="shared" si="14"/>
        <v/>
      </c>
      <c r="M40" s="154" t="str">
        <f t="shared" si="15"/>
        <v/>
      </c>
      <c r="N40" s="157">
        <f t="shared" si="16"/>
        <v>0</v>
      </c>
      <c r="O40" s="184">
        <f t="shared" si="18"/>
        <v>0.125</v>
      </c>
      <c r="P40" s="159">
        <f t="shared" si="17"/>
        <v>0</v>
      </c>
      <c r="Q40" s="10"/>
      <c r="R40" s="35"/>
    </row>
    <row r="41" spans="1:18" ht="33" customHeight="1">
      <c r="A41" s="234" t="s">
        <v>152</v>
      </c>
      <c r="B41" s="209" t="s">
        <v>116</v>
      </c>
      <c r="C41" s="63"/>
      <c r="D41" s="61"/>
      <c r="E41" s="238"/>
      <c r="G41" s="153">
        <v>1</v>
      </c>
      <c r="H41" s="154">
        <f t="shared" si="10"/>
        <v>0</v>
      </c>
      <c r="I41" s="154" t="str">
        <f t="shared" si="11"/>
        <v/>
      </c>
      <c r="J41" s="154" t="str">
        <f t="shared" si="12"/>
        <v/>
      </c>
      <c r="K41" s="154" t="str">
        <f t="shared" si="13"/>
        <v/>
      </c>
      <c r="L41" s="154" t="str">
        <f t="shared" si="14"/>
        <v/>
      </c>
      <c r="M41" s="154" t="str">
        <f t="shared" si="15"/>
        <v/>
      </c>
      <c r="N41" s="157">
        <f t="shared" si="16"/>
        <v>0</v>
      </c>
      <c r="O41" s="184">
        <f t="shared" si="18"/>
        <v>0.125</v>
      </c>
      <c r="P41" s="159">
        <f t="shared" si="17"/>
        <v>0</v>
      </c>
      <c r="Q41" s="10"/>
      <c r="R41" s="35"/>
    </row>
    <row r="42" spans="1:18" ht="33" customHeight="1">
      <c r="A42" s="234" t="s">
        <v>153</v>
      </c>
      <c r="B42" s="209" t="s">
        <v>138</v>
      </c>
      <c r="C42" s="63"/>
      <c r="D42" s="61"/>
      <c r="E42" s="61"/>
      <c r="G42" s="153">
        <v>1</v>
      </c>
      <c r="H42" s="154">
        <f t="shared" si="10"/>
        <v>0</v>
      </c>
      <c r="I42" s="154" t="str">
        <f t="shared" si="11"/>
        <v/>
      </c>
      <c r="J42" s="154" t="str">
        <f t="shared" si="12"/>
        <v/>
      </c>
      <c r="K42" s="154" t="str">
        <f t="shared" si="13"/>
        <v/>
      </c>
      <c r="L42" s="154" t="str">
        <f t="shared" si="14"/>
        <v/>
      </c>
      <c r="M42" s="154" t="str">
        <f t="shared" si="15"/>
        <v/>
      </c>
      <c r="N42" s="157">
        <f t="shared" si="16"/>
        <v>0</v>
      </c>
      <c r="O42" s="184">
        <f t="shared" si="18"/>
        <v>0.125</v>
      </c>
      <c r="P42" s="159">
        <f t="shared" si="17"/>
        <v>0</v>
      </c>
      <c r="Q42" s="10"/>
      <c r="R42" s="35"/>
    </row>
    <row r="43" spans="1:18" ht="33" customHeight="1">
      <c r="A43" s="234" t="s">
        <v>154</v>
      </c>
      <c r="B43" s="209" t="s">
        <v>171</v>
      </c>
      <c r="C43" s="63"/>
      <c r="D43" s="61"/>
      <c r="E43" s="61"/>
      <c r="G43" s="153">
        <v>1</v>
      </c>
      <c r="H43" s="154">
        <f t="shared" si="10"/>
        <v>0</v>
      </c>
      <c r="I43" s="154" t="str">
        <f t="shared" si="11"/>
        <v/>
      </c>
      <c r="J43" s="154" t="str">
        <f t="shared" si="12"/>
        <v/>
      </c>
      <c r="K43" s="154" t="str">
        <f t="shared" si="13"/>
        <v/>
      </c>
      <c r="L43" s="154" t="str">
        <f t="shared" si="14"/>
        <v/>
      </c>
      <c r="M43" s="154" t="str">
        <f t="shared" si="15"/>
        <v/>
      </c>
      <c r="N43" s="157">
        <f t="shared" si="16"/>
        <v>0</v>
      </c>
      <c r="O43" s="184">
        <f t="shared" si="18"/>
        <v>0.125</v>
      </c>
      <c r="P43" s="159">
        <f t="shared" si="17"/>
        <v>0</v>
      </c>
      <c r="Q43" s="10"/>
      <c r="R43" s="35"/>
    </row>
    <row r="44" spans="1:18" ht="33" customHeight="1">
      <c r="A44" s="234" t="s">
        <v>155</v>
      </c>
      <c r="B44" s="209" t="s">
        <v>172</v>
      </c>
      <c r="C44" s="63"/>
      <c r="D44" s="61"/>
      <c r="E44" s="61"/>
      <c r="G44" s="153">
        <v>1</v>
      </c>
      <c r="H44" s="154">
        <f t="shared" si="10"/>
        <v>0</v>
      </c>
      <c r="I44" s="154" t="str">
        <f t="shared" si="11"/>
        <v/>
      </c>
      <c r="J44" s="154" t="str">
        <f t="shared" si="12"/>
        <v/>
      </c>
      <c r="K44" s="154" t="str">
        <f t="shared" si="13"/>
        <v/>
      </c>
      <c r="L44" s="154" t="str">
        <f t="shared" si="14"/>
        <v/>
      </c>
      <c r="M44" s="154" t="str">
        <f t="shared" si="15"/>
        <v/>
      </c>
      <c r="N44" s="157">
        <f t="shared" si="16"/>
        <v>0</v>
      </c>
      <c r="O44" s="184">
        <f t="shared" si="18"/>
        <v>0.125</v>
      </c>
      <c r="P44" s="159">
        <f t="shared" si="17"/>
        <v>0</v>
      </c>
      <c r="Q44" s="10"/>
      <c r="R44" s="35"/>
    </row>
    <row r="54" spans="2:6" ht="33" customHeight="1">
      <c r="B54" s="42"/>
      <c r="C54" s="42"/>
      <c r="D54" s="42"/>
      <c r="E54" s="42"/>
      <c r="F54" s="42"/>
    </row>
  </sheetData>
  <mergeCells count="19">
    <mergeCell ref="A36:B36"/>
    <mergeCell ref="C5:D5"/>
    <mergeCell ref="G5:G7"/>
    <mergeCell ref="N6:N7"/>
    <mergeCell ref="A8:E8"/>
    <mergeCell ref="A11:B11"/>
    <mergeCell ref="A20:B20"/>
    <mergeCell ref="A25:B25"/>
    <mergeCell ref="A31:B31"/>
    <mergeCell ref="O6:O7"/>
    <mergeCell ref="Q6:Q7"/>
    <mergeCell ref="A7:E7"/>
    <mergeCell ref="A2:E2"/>
    <mergeCell ref="A3:E3"/>
    <mergeCell ref="O3:O4"/>
    <mergeCell ref="Q3:Q4"/>
    <mergeCell ref="C4:D4"/>
    <mergeCell ref="H4:N4"/>
    <mergeCell ref="C6:E6"/>
  </mergeCells>
  <pageMargins left="0.39000000000000007" right="0.39000000000000007" top="0.39000000000000007" bottom="0.39000000000000007" header="0.12000000000000001" footer="0.12000000000000001"/>
  <pageSetup paperSize="9" scale="70" orientation="landscape" useFirstPageNumber="1" horizontalDpi="4294967293" verticalDpi="4294967293" r:id="rId1"/>
  <headerFooter alignWithMargins="0">
    <oddHeader>&amp;L© 2012 - Y. Abouo, I. Charles; O. Legrand; J. Sorencen&amp;RAutodiagnostic - BPAC AFSSAPS v2011</oddHeader>
    <oddFooter>&amp;LVersion du &amp;D&amp;R&amp;P/&amp;N</oddFooter>
  </headerFooter>
  <rowBreaks count="1" manualBreakCount="1">
    <brk id="24" max="16383" man="1"/>
  </rowBreaks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Feuil12"/>
  <dimension ref="A1:AE54"/>
  <sheetViews>
    <sheetView zoomScale="90" zoomScaleNormal="90" workbookViewId="0">
      <selection activeCell="E4" sqref="E4"/>
    </sheetView>
  </sheetViews>
  <sheetFormatPr baseColWidth="10" defaultColWidth="10.85546875" defaultRowHeight="33" customHeight="1" outlineLevelCol="1"/>
  <cols>
    <col min="1" max="1" width="7.28515625" style="2" customWidth="1"/>
    <col min="2" max="2" width="80" style="29" customWidth="1"/>
    <col min="3" max="3" width="20.7109375" style="29" customWidth="1"/>
    <col min="4" max="4" width="29.42578125" style="28" customWidth="1"/>
    <col min="5" max="5" width="39.140625" style="28" customWidth="1"/>
    <col min="6" max="6" width="3.85546875" style="28" hidden="1" customWidth="1" outlineLevel="1"/>
    <col min="7" max="7" width="18" style="5" hidden="1" customWidth="1" outlineLevel="1"/>
    <col min="8" max="10" width="10.85546875" style="28" hidden="1" customWidth="1" outlineLevel="1"/>
    <col min="11" max="11" width="9.42578125" style="28" hidden="1" customWidth="1" outlineLevel="1"/>
    <col min="12" max="13" width="10.85546875" style="28" hidden="1" customWidth="1" outlineLevel="1"/>
    <col min="14" max="14" width="11.85546875" style="26" hidden="1" customWidth="1" outlineLevel="1"/>
    <col min="15" max="15" width="19.7109375" style="36" hidden="1" customWidth="1" outlineLevel="1"/>
    <col min="16" max="16" width="19.42578125" style="37" hidden="1" customWidth="1" outlineLevel="1"/>
    <col min="17" max="17" width="20.7109375" style="36" hidden="1" customWidth="1" outlineLevel="1"/>
    <col min="18" max="18" width="19.28515625" style="37" hidden="1" customWidth="1" outlineLevel="1"/>
    <col min="19" max="26" width="10.85546875" style="28" hidden="1" customWidth="1" outlineLevel="1"/>
    <col min="27" max="27" width="10.85546875" style="28" collapsed="1"/>
    <col min="28" max="16384" width="10.85546875" style="28"/>
  </cols>
  <sheetData>
    <row r="1" spans="1:31" ht="23.1" customHeight="1">
      <c r="A1" s="100"/>
      <c r="B1" s="99" t="str">
        <f>Contexte!C1</f>
        <v>Autodiagnostic :</v>
      </c>
      <c r="C1" s="101"/>
      <c r="D1" s="101"/>
      <c r="E1" s="166" t="s">
        <v>9</v>
      </c>
      <c r="G1"/>
      <c r="H1"/>
      <c r="I1"/>
      <c r="J1"/>
      <c r="K1"/>
      <c r="L1"/>
      <c r="M1"/>
      <c r="N1"/>
      <c r="O1"/>
      <c r="P1"/>
      <c r="Q1"/>
      <c r="R1"/>
    </row>
    <row r="2" spans="1:31" s="33" customFormat="1" ht="33" customHeight="1">
      <c r="A2" s="368" t="str">
        <f>Contexte!A2:G2</f>
        <v>"La maintenance DES DISPOSITIFS MEDICAUX" - Recommandations AFSSAPS Octobre 2011</v>
      </c>
      <c r="B2" s="369"/>
      <c r="C2" s="369"/>
      <c r="D2" s="369"/>
      <c r="E2" s="370"/>
      <c r="G2"/>
      <c r="H2"/>
      <c r="I2"/>
      <c r="J2"/>
      <c r="K2"/>
      <c r="L2"/>
      <c r="M2"/>
      <c r="N2"/>
      <c r="O2"/>
      <c r="P2"/>
      <c r="Q2"/>
      <c r="R2"/>
    </row>
    <row r="3" spans="1:31" s="33" customFormat="1" ht="21" customHeight="1">
      <c r="A3" s="371" t="str">
        <f>Contexte!A3:G3</f>
        <v>Avertissement : toute zone blanche peut être remplie ou modifiée. Les données peuvent ensuite être utilisées dans d'autres onglets</v>
      </c>
      <c r="B3" s="372"/>
      <c r="C3" s="372"/>
      <c r="D3" s="372"/>
      <c r="E3" s="373"/>
      <c r="G3"/>
      <c r="H3" s="160"/>
      <c r="I3" s="161"/>
      <c r="J3" s="161"/>
      <c r="K3" s="162" t="s">
        <v>39</v>
      </c>
      <c r="L3" s="161"/>
      <c r="M3" s="161"/>
      <c r="N3" s="163"/>
      <c r="O3" s="364" t="s">
        <v>3</v>
      </c>
      <c r="P3" s="167" t="s">
        <v>5</v>
      </c>
      <c r="Q3" s="364" t="s">
        <v>3</v>
      </c>
      <c r="R3" s="177" t="s">
        <v>5</v>
      </c>
    </row>
    <row r="4" spans="1:31" s="33" customFormat="1" ht="33" customHeight="1">
      <c r="A4" s="90"/>
      <c r="B4" s="91" t="s">
        <v>18</v>
      </c>
      <c r="C4" s="349" t="str">
        <f>Contexte!C4:F4</f>
        <v>Service biomédical du CH de …</v>
      </c>
      <c r="D4" s="349"/>
      <c r="E4" s="62" t="s">
        <v>21</v>
      </c>
      <c r="G4" s="7"/>
      <c r="H4" s="377" t="s">
        <v>17</v>
      </c>
      <c r="I4" s="378"/>
      <c r="J4" s="378"/>
      <c r="K4" s="378"/>
      <c r="L4" s="378"/>
      <c r="M4" s="378"/>
      <c r="N4" s="379"/>
      <c r="O4" s="365"/>
      <c r="P4" s="168" t="s">
        <v>64</v>
      </c>
      <c r="Q4" s="365"/>
      <c r="R4" s="168" t="s">
        <v>64</v>
      </c>
    </row>
    <row r="5" spans="1:31" s="33" customFormat="1" ht="33" customHeight="1">
      <c r="A5" s="92"/>
      <c r="B5" s="93" t="s">
        <v>19</v>
      </c>
      <c r="C5" s="380" t="s">
        <v>126</v>
      </c>
      <c r="D5" s="380"/>
      <c r="E5" s="50"/>
      <c r="G5" s="374" t="s">
        <v>35</v>
      </c>
      <c r="H5" s="150"/>
      <c r="I5" s="151"/>
      <c r="J5" s="151"/>
      <c r="K5" s="149" t="s">
        <v>37</v>
      </c>
      <c r="L5" s="151"/>
      <c r="M5" s="151"/>
      <c r="N5" s="152"/>
      <c r="O5" s="148" t="s">
        <v>0</v>
      </c>
      <c r="P5" s="47" t="s">
        <v>36</v>
      </c>
      <c r="Q5" s="46" t="s">
        <v>0</v>
      </c>
      <c r="R5" s="43" t="s">
        <v>25</v>
      </c>
      <c r="AD5" s="214"/>
      <c r="AE5" s="214"/>
    </row>
    <row r="6" spans="1:31" s="33" customFormat="1" ht="33" customHeight="1">
      <c r="A6" s="92"/>
      <c r="B6" s="265" t="s">
        <v>226</v>
      </c>
      <c r="C6" s="281"/>
      <c r="D6" s="282"/>
      <c r="E6" s="381"/>
      <c r="G6" s="375"/>
      <c r="H6" s="155">
        <f>Contexte!G31</f>
        <v>0</v>
      </c>
      <c r="I6" s="155">
        <f>Contexte!G32</f>
        <v>0.2</v>
      </c>
      <c r="J6" s="155">
        <f>Contexte!G33</f>
        <v>0.4</v>
      </c>
      <c r="K6" s="164">
        <f>Contexte!G34</f>
        <v>0.6</v>
      </c>
      <c r="L6" s="155">
        <f>Contexte!G35</f>
        <v>0.8</v>
      </c>
      <c r="M6" s="155">
        <f>Contexte!G36</f>
        <v>1</v>
      </c>
      <c r="N6" s="382" t="s">
        <v>38</v>
      </c>
      <c r="O6" s="384" t="s">
        <v>2</v>
      </c>
      <c r="P6" s="48" t="s">
        <v>54</v>
      </c>
      <c r="Q6" s="362" t="s">
        <v>1</v>
      </c>
      <c r="R6" s="44" t="s">
        <v>54</v>
      </c>
    </row>
    <row r="7" spans="1:31" s="33" customFormat="1" ht="33" customHeight="1">
      <c r="A7" s="389" t="s">
        <v>62</v>
      </c>
      <c r="B7" s="390"/>
      <c r="C7" s="390"/>
      <c r="D7" s="390"/>
      <c r="E7" s="391"/>
      <c r="G7" s="376"/>
      <c r="H7" s="156" t="str">
        <f>Contexte!F31</f>
        <v>Absent</v>
      </c>
      <c r="I7" s="156" t="str">
        <f>Contexte!F32</f>
        <v>Aléatoire</v>
      </c>
      <c r="J7" s="156" t="str">
        <f>Contexte!F33</f>
        <v>Défini</v>
      </c>
      <c r="K7" s="156" t="str">
        <f>Contexte!F34</f>
        <v>Maîtrisé</v>
      </c>
      <c r="L7" s="156" t="str">
        <f>Contexte!F35</f>
        <v>Optimisé</v>
      </c>
      <c r="M7" s="156" t="str">
        <f>Contexte!F36</f>
        <v>Mature</v>
      </c>
      <c r="N7" s="383"/>
      <c r="O7" s="385"/>
      <c r="P7" s="49" t="s">
        <v>24</v>
      </c>
      <c r="Q7" s="363"/>
      <c r="R7" s="45" t="s">
        <v>26</v>
      </c>
    </row>
    <row r="8" spans="1:31" s="33" customFormat="1" ht="33" customHeight="1">
      <c r="A8" s="386" t="s">
        <v>71</v>
      </c>
      <c r="B8" s="387"/>
      <c r="C8" s="387"/>
      <c r="D8" s="387"/>
      <c r="E8" s="388"/>
      <c r="G8" s="23"/>
      <c r="H8" s="24"/>
      <c r="I8" s="24"/>
      <c r="J8" s="24"/>
      <c r="K8" s="24"/>
      <c r="L8" s="24"/>
      <c r="M8" s="24"/>
      <c r="N8" s="25"/>
      <c r="O8" s="176" t="s">
        <v>4</v>
      </c>
      <c r="P8" s="12"/>
      <c r="Q8" s="74" t="s">
        <v>14</v>
      </c>
      <c r="R8" s="38"/>
      <c r="S8"/>
    </row>
    <row r="9" spans="1:31" s="33" customFormat="1" ht="33" customHeight="1">
      <c r="A9" s="128" t="s">
        <v>63</v>
      </c>
      <c r="B9" s="86"/>
      <c r="C9" s="86"/>
      <c r="D9" s="86"/>
      <c r="E9" s="87"/>
      <c r="F9" s="34"/>
      <c r="G9" s="14"/>
      <c r="H9" s="15"/>
      <c r="I9" s="15"/>
      <c r="J9" s="15"/>
      <c r="K9" s="15"/>
      <c r="L9" s="15"/>
      <c r="M9" s="15"/>
      <c r="N9" s="16"/>
      <c r="O9" s="17"/>
      <c r="P9" s="175" t="s">
        <v>7</v>
      </c>
      <c r="Q9" s="169">
        <f>Q11+Q20+Q25</f>
        <v>1</v>
      </c>
      <c r="R9" s="11">
        <f>R11+R20+R25</f>
        <v>1.6500000000000001E-2</v>
      </c>
      <c r="S9"/>
    </row>
    <row r="10" spans="1:31" s="33" customFormat="1" ht="33" customHeight="1">
      <c r="A10" s="139" t="s">
        <v>70</v>
      </c>
      <c r="B10" s="138"/>
      <c r="C10" s="88"/>
      <c r="D10" s="88"/>
      <c r="E10" s="89"/>
      <c r="F10" s="34"/>
      <c r="G10" s="18"/>
      <c r="H10" s="19"/>
      <c r="I10" s="19"/>
      <c r="J10" s="19"/>
      <c r="K10" s="19"/>
      <c r="L10" s="19"/>
      <c r="M10" s="19"/>
      <c r="N10" s="20"/>
      <c r="O10" s="21"/>
      <c r="P10" s="22"/>
      <c r="Q10" s="174"/>
      <c r="R10" s="11"/>
      <c r="S10"/>
    </row>
    <row r="11" spans="1:31" s="33" customFormat="1" ht="33" customHeight="1">
      <c r="A11" s="366" t="s">
        <v>139</v>
      </c>
      <c r="B11" s="367"/>
      <c r="C11" s="142" t="s">
        <v>31</v>
      </c>
      <c r="D11" s="143" t="s">
        <v>28</v>
      </c>
      <c r="E11" s="143" t="s">
        <v>29</v>
      </c>
      <c r="G11" s="8"/>
      <c r="H11" s="9"/>
      <c r="I11" s="9"/>
      <c r="J11" s="9"/>
      <c r="K11" s="9"/>
      <c r="L11" s="9"/>
      <c r="M11" s="171"/>
      <c r="N11" s="172" t="s">
        <v>7</v>
      </c>
      <c r="O11" s="158">
        <f>SUM(O12:O19)</f>
        <v>1</v>
      </c>
      <c r="P11" s="13">
        <f>SUM(P12:P19)</f>
        <v>0</v>
      </c>
      <c r="Q11" s="170">
        <v>0.33</v>
      </c>
      <c r="R11" s="11">
        <f>P11*Q11</f>
        <v>0</v>
      </c>
      <c r="S11"/>
    </row>
    <row r="12" spans="1:31" s="33" customFormat="1" ht="33" customHeight="1">
      <c r="A12" s="141" t="s">
        <v>140</v>
      </c>
      <c r="B12" s="209" t="s">
        <v>101</v>
      </c>
      <c r="C12" s="63"/>
      <c r="D12" s="58"/>
      <c r="E12" s="59"/>
      <c r="G12" s="153">
        <v>1</v>
      </c>
      <c r="H12" s="154">
        <f>IF(G12=1,$H$6,"")</f>
        <v>0</v>
      </c>
      <c r="I12" s="154" t="str">
        <f>IF(G12=2,$I$6,"")</f>
        <v/>
      </c>
      <c r="J12" s="154" t="str">
        <f>IF(G12=3,$J$6,"")</f>
        <v/>
      </c>
      <c r="K12" s="154" t="str">
        <f>IF(G12=4,$K$6,"")</f>
        <v/>
      </c>
      <c r="L12" s="154" t="str">
        <f>IF(G12=5,$L$6,"")</f>
        <v/>
      </c>
      <c r="M12" s="154" t="str">
        <f>IF(G12=6,$M$6,"")</f>
        <v/>
      </c>
      <c r="N12" s="157">
        <f>SUM(H12:M12)</f>
        <v>0</v>
      </c>
      <c r="O12" s="184">
        <f>1/8</f>
        <v>0.125</v>
      </c>
      <c r="P12" s="159">
        <f>N12*O12</f>
        <v>0</v>
      </c>
      <c r="Q12" s="10"/>
      <c r="R12" s="35"/>
    </row>
    <row r="13" spans="1:31" ht="33" customHeight="1">
      <c r="A13" s="234" t="s">
        <v>141</v>
      </c>
      <c r="B13" s="209" t="s">
        <v>113</v>
      </c>
      <c r="C13" s="63"/>
      <c r="D13" s="61"/>
      <c r="E13" s="61"/>
      <c r="G13" s="153">
        <v>1</v>
      </c>
      <c r="H13" s="154">
        <f t="shared" ref="H13:H14" si="0">IF(G13=1,$H$6,"")</f>
        <v>0</v>
      </c>
      <c r="I13" s="154" t="str">
        <f t="shared" ref="I13:I14" si="1">IF(G13=2,$I$6,"")</f>
        <v/>
      </c>
      <c r="J13" s="154" t="str">
        <f t="shared" ref="J13:J14" si="2">IF(G13=3,$J$6,"")</f>
        <v/>
      </c>
      <c r="K13" s="154" t="str">
        <f t="shared" ref="K13:K14" si="3">IF(G13=4,$K$6,"")</f>
        <v/>
      </c>
      <c r="L13" s="154" t="str">
        <f t="shared" ref="L13:L14" si="4">IF(G13=5,$L$6,"")</f>
        <v/>
      </c>
      <c r="M13" s="154" t="str">
        <f t="shared" ref="M13:M14" si="5">IF(G13=6,$M$6,"")</f>
        <v/>
      </c>
      <c r="N13" s="157">
        <f t="shared" ref="N13:N14" si="6">SUM(H13:M13)</f>
        <v>0</v>
      </c>
      <c r="O13" s="184">
        <f t="shared" ref="O13:O14" si="7">O12</f>
        <v>0.125</v>
      </c>
      <c r="P13" s="159">
        <f t="shared" ref="P13:P14" si="8">N13*O13</f>
        <v>0</v>
      </c>
      <c r="Q13" s="10"/>
      <c r="R13" s="35"/>
    </row>
    <row r="14" spans="1:31" ht="33" customHeight="1">
      <c r="A14" s="234" t="s">
        <v>142</v>
      </c>
      <c r="B14" s="209" t="s">
        <v>133</v>
      </c>
      <c r="C14" s="63"/>
      <c r="D14" s="61"/>
      <c r="E14" s="61"/>
      <c r="G14" s="153">
        <v>1</v>
      </c>
      <c r="H14" s="154">
        <f t="shared" si="0"/>
        <v>0</v>
      </c>
      <c r="I14" s="154" t="str">
        <f t="shared" si="1"/>
        <v/>
      </c>
      <c r="J14" s="154" t="str">
        <f t="shared" si="2"/>
        <v/>
      </c>
      <c r="K14" s="154" t="str">
        <f t="shared" si="3"/>
        <v/>
      </c>
      <c r="L14" s="154" t="str">
        <f t="shared" si="4"/>
        <v/>
      </c>
      <c r="M14" s="154" t="str">
        <f t="shared" si="5"/>
        <v/>
      </c>
      <c r="N14" s="157">
        <f t="shared" si="6"/>
        <v>0</v>
      </c>
      <c r="O14" s="184">
        <f t="shared" si="7"/>
        <v>0.125</v>
      </c>
      <c r="P14" s="159">
        <f t="shared" si="8"/>
        <v>0</v>
      </c>
      <c r="Q14" s="10"/>
      <c r="R14" s="35"/>
    </row>
    <row r="15" spans="1:31" s="33" customFormat="1" ht="33" customHeight="1">
      <c r="A15" s="141" t="s">
        <v>143</v>
      </c>
      <c r="B15" s="209" t="s">
        <v>105</v>
      </c>
      <c r="C15" s="64"/>
      <c r="D15" s="59"/>
      <c r="E15" s="59"/>
      <c r="G15" s="153">
        <v>1</v>
      </c>
      <c r="H15" s="154">
        <f>IF(G15=1,$H$6,"")</f>
        <v>0</v>
      </c>
      <c r="I15" s="154" t="str">
        <f>IF(G15=2,$I$6,"")</f>
        <v/>
      </c>
      <c r="J15" s="154" t="str">
        <f>IF(G15=3,$J$6,"")</f>
        <v/>
      </c>
      <c r="K15" s="154" t="str">
        <f>IF(G15=4,$K$6,"")</f>
        <v/>
      </c>
      <c r="L15" s="154" t="str">
        <f>IF(G15=5,$L$6,"")</f>
        <v/>
      </c>
      <c r="M15" s="154" t="str">
        <f>IF(G15=6,$M$6,"")</f>
        <v/>
      </c>
      <c r="N15" s="157">
        <f>SUM(H15:M15)</f>
        <v>0</v>
      </c>
      <c r="O15" s="184">
        <f>O12</f>
        <v>0.125</v>
      </c>
      <c r="P15" s="159">
        <f>N15*O15</f>
        <v>0</v>
      </c>
      <c r="Q15" s="10"/>
      <c r="R15" s="35"/>
    </row>
    <row r="16" spans="1:31" s="33" customFormat="1" ht="33" customHeight="1">
      <c r="A16" s="141" t="s">
        <v>144</v>
      </c>
      <c r="B16" s="209" t="s">
        <v>156</v>
      </c>
      <c r="C16" s="64"/>
      <c r="D16" s="59"/>
      <c r="E16" s="59"/>
      <c r="G16" s="153">
        <v>1</v>
      </c>
      <c r="H16" s="154">
        <f>IF(G16=1,$H$6,"")</f>
        <v>0</v>
      </c>
      <c r="I16" s="154" t="str">
        <f>IF(G16=2,$I$6,"")</f>
        <v/>
      </c>
      <c r="J16" s="154" t="str">
        <f>IF(G16=3,$J$6,"")</f>
        <v/>
      </c>
      <c r="K16" s="154" t="str">
        <f>IF(G16=4,$K$6,"")</f>
        <v/>
      </c>
      <c r="L16" s="154" t="str">
        <f>IF(G16=5,$L$6,"")</f>
        <v/>
      </c>
      <c r="M16" s="154" t="str">
        <f>IF(G16=6,$M$6,"")</f>
        <v/>
      </c>
      <c r="N16" s="157">
        <f>SUM(H16:M16)</f>
        <v>0</v>
      </c>
      <c r="O16" s="184">
        <f>O15</f>
        <v>0.125</v>
      </c>
      <c r="P16" s="159">
        <f>N16*O16</f>
        <v>0</v>
      </c>
      <c r="Q16" s="10"/>
      <c r="R16" s="35"/>
    </row>
    <row r="17" spans="1:28" s="33" customFormat="1" ht="33" customHeight="1">
      <c r="A17" s="141" t="s">
        <v>168</v>
      </c>
      <c r="B17" s="209" t="s">
        <v>110</v>
      </c>
      <c r="C17" s="64"/>
      <c r="D17" s="59"/>
      <c r="E17" s="59"/>
      <c r="G17" s="153">
        <v>1</v>
      </c>
      <c r="H17" s="154">
        <f>IF(G17=1,$H$6,"")</f>
        <v>0</v>
      </c>
      <c r="I17" s="154" t="str">
        <f>IF(G17=2,$I$6,"")</f>
        <v/>
      </c>
      <c r="J17" s="154" t="str">
        <f>IF(G17=3,$J$6,"")</f>
        <v/>
      </c>
      <c r="K17" s="154" t="str">
        <f>IF(G17=4,$K$6,"")</f>
        <v/>
      </c>
      <c r="L17" s="154" t="str">
        <f>IF(G17=5,$L$6,"")</f>
        <v/>
      </c>
      <c r="M17" s="154" t="str">
        <f>IF(G17=6,$M$6,"")</f>
        <v/>
      </c>
      <c r="N17" s="157">
        <f>SUM(H17:M17)</f>
        <v>0</v>
      </c>
      <c r="O17" s="184">
        <f>O16</f>
        <v>0.125</v>
      </c>
      <c r="P17" s="159">
        <f>N17*O17</f>
        <v>0</v>
      </c>
      <c r="Q17" s="10"/>
      <c r="R17" s="35"/>
    </row>
    <row r="18" spans="1:28" s="33" customFormat="1" ht="33" customHeight="1">
      <c r="A18" s="141" t="s">
        <v>167</v>
      </c>
      <c r="B18" s="235" t="s">
        <v>170</v>
      </c>
      <c r="C18" s="64"/>
      <c r="D18" s="59"/>
      <c r="E18" s="59"/>
      <c r="G18" s="153">
        <v>1</v>
      </c>
      <c r="H18" s="154">
        <f t="shared" ref="H18" si="9">IF(G18=1,$H$6,"")</f>
        <v>0</v>
      </c>
      <c r="I18" s="154" t="str">
        <f>IF(G18=2,$I$6,"")</f>
        <v/>
      </c>
      <c r="J18" s="154" t="str">
        <f>IF(G18=3,$J$6,"")</f>
        <v/>
      </c>
      <c r="K18" s="154" t="str">
        <f>IF(G18=4,$K$6,"")</f>
        <v/>
      </c>
      <c r="L18" s="154" t="str">
        <f>IF(G18=5,$L$6,"")</f>
        <v/>
      </c>
      <c r="M18" s="154" t="str">
        <f>IF(G18=6,$M$6,"")</f>
        <v/>
      </c>
      <c r="N18" s="157">
        <f>SUM(H18:M18)</f>
        <v>0</v>
      </c>
      <c r="O18" s="184">
        <f>O17</f>
        <v>0.125</v>
      </c>
      <c r="P18" s="159">
        <f>N18*O18</f>
        <v>0</v>
      </c>
      <c r="Q18" s="10"/>
      <c r="R18" s="35"/>
    </row>
    <row r="19" spans="1:28" s="33" customFormat="1" ht="33" customHeight="1">
      <c r="A19" s="141" t="s">
        <v>169</v>
      </c>
      <c r="B19" s="235" t="s">
        <v>137</v>
      </c>
      <c r="C19" s="64"/>
      <c r="D19" s="59"/>
      <c r="E19" s="59"/>
      <c r="G19" s="153">
        <v>1</v>
      </c>
      <c r="H19" s="154">
        <f>IF(G19=1,$H$6,"")</f>
        <v>0</v>
      </c>
      <c r="I19" s="154" t="str">
        <f>IF(G19=2,$I$6,"")</f>
        <v/>
      </c>
      <c r="J19" s="154" t="str">
        <f>IF(G19=3,$J$6,"")</f>
        <v/>
      </c>
      <c r="K19" s="154" t="str">
        <f>IF(G19=4,$K$6,"")</f>
        <v/>
      </c>
      <c r="L19" s="154" t="str">
        <f>IF(G19=5,$L$6,"")</f>
        <v/>
      </c>
      <c r="M19" s="154" t="str">
        <f>IF(G19=6,$M$6,"")</f>
        <v/>
      </c>
      <c r="N19" s="157">
        <f>SUM(H19:M19)</f>
        <v>0</v>
      </c>
      <c r="O19" s="184">
        <f>O17</f>
        <v>0.125</v>
      </c>
      <c r="P19" s="159">
        <f>N19*O19</f>
        <v>0</v>
      </c>
      <c r="Q19" s="10"/>
      <c r="R19" s="35"/>
    </row>
    <row r="20" spans="1:28" s="33" customFormat="1" ht="33" customHeight="1">
      <c r="A20" s="366" t="s">
        <v>145</v>
      </c>
      <c r="B20" s="367"/>
      <c r="C20" s="142" t="s">
        <v>31</v>
      </c>
      <c r="D20" s="143" t="s">
        <v>28</v>
      </c>
      <c r="E20" s="143" t="s">
        <v>29</v>
      </c>
      <c r="G20" s="8"/>
      <c r="H20" s="9"/>
      <c r="I20" s="9"/>
      <c r="J20" s="9"/>
      <c r="K20" s="9"/>
      <c r="L20" s="9"/>
      <c r="M20" s="236"/>
      <c r="N20" s="172" t="str">
        <f>N11</f>
        <v>somme = 1 ?  =&gt;</v>
      </c>
      <c r="O20" s="158">
        <f>SUM(O21:O24)</f>
        <v>1</v>
      </c>
      <c r="P20" s="39">
        <f>SUM(P21:P24)</f>
        <v>0.05</v>
      </c>
      <c r="Q20" s="170">
        <v>0.33</v>
      </c>
      <c r="R20" s="11">
        <f>P20*Q20</f>
        <v>1.6500000000000001E-2</v>
      </c>
    </row>
    <row r="21" spans="1:28" s="33" customFormat="1" ht="33" customHeight="1">
      <c r="A21" s="140" t="s">
        <v>106</v>
      </c>
      <c r="B21" s="209" t="s">
        <v>102</v>
      </c>
      <c r="C21" s="246"/>
      <c r="D21" s="237"/>
      <c r="E21" s="237"/>
      <c r="G21" s="153">
        <v>2</v>
      </c>
      <c r="H21" s="154" t="str">
        <f>IF(G21=1,$H$6,"")</f>
        <v/>
      </c>
      <c r="I21" s="154">
        <f>IF(G21=2,$I$6,"")</f>
        <v>0.2</v>
      </c>
      <c r="J21" s="154" t="str">
        <f>IF(G21=3,$J$6,"")</f>
        <v/>
      </c>
      <c r="K21" s="154" t="str">
        <f>IF(G21=4,$K$6,"")</f>
        <v/>
      </c>
      <c r="L21" s="154" t="str">
        <f>IF(G21=5,$L$6,"")</f>
        <v/>
      </c>
      <c r="M21" s="154" t="str">
        <f>IF(G21=6,$M$6,"")</f>
        <v/>
      </c>
      <c r="N21" s="157">
        <f>SUM(H21:M21)</f>
        <v>0.2</v>
      </c>
      <c r="O21" s="184">
        <f>1/4</f>
        <v>0.25</v>
      </c>
      <c r="P21" s="159">
        <f>N21*O21</f>
        <v>0.05</v>
      </c>
    </row>
    <row r="22" spans="1:28" s="33" customFormat="1" ht="33" customHeight="1">
      <c r="A22" s="140" t="s">
        <v>107</v>
      </c>
      <c r="B22" s="209" t="s">
        <v>103</v>
      </c>
      <c r="C22" s="63"/>
      <c r="D22" s="60"/>
      <c r="E22" s="60"/>
      <c r="G22" s="153">
        <v>1</v>
      </c>
      <c r="H22" s="154">
        <f>IF(G22=1,$H$6,"")</f>
        <v>0</v>
      </c>
      <c r="I22" s="154" t="str">
        <f>IF(G22=2,$I$6,"")</f>
        <v/>
      </c>
      <c r="J22" s="154" t="str">
        <f>IF(G22=3,$J$6,"")</f>
        <v/>
      </c>
      <c r="K22" s="154" t="str">
        <f>IF(G22=4,$K$6,"")</f>
        <v/>
      </c>
      <c r="L22" s="154" t="str">
        <f>IF(G22=5,$L$6,"")</f>
        <v/>
      </c>
      <c r="M22" s="154" t="str">
        <f>IF(G22=6,$M$6,"")</f>
        <v/>
      </c>
      <c r="N22" s="157">
        <f>SUM(H22:M22)</f>
        <v>0</v>
      </c>
      <c r="O22" s="184">
        <f>O21</f>
        <v>0.25</v>
      </c>
      <c r="P22" s="159">
        <f>N22*O22</f>
        <v>0</v>
      </c>
      <c r="Q22" s="10"/>
      <c r="R22" s="35"/>
    </row>
    <row r="23" spans="1:28" s="33" customFormat="1" ht="33" customHeight="1">
      <c r="A23" s="140" t="s">
        <v>108</v>
      </c>
      <c r="B23" s="209" t="s">
        <v>104</v>
      </c>
      <c r="C23" s="63"/>
      <c r="D23" s="60"/>
      <c r="E23" s="60"/>
      <c r="G23" s="153">
        <v>1</v>
      </c>
      <c r="H23" s="154">
        <f>IF(G23=1,$H$6,"")</f>
        <v>0</v>
      </c>
      <c r="I23" s="154" t="str">
        <f>IF(G23=2,$I$6,"")</f>
        <v/>
      </c>
      <c r="J23" s="154" t="str">
        <f>IF(G23=3,$J$6,"")</f>
        <v/>
      </c>
      <c r="K23" s="154" t="str">
        <f>IF(G23=4,$K$6,"")</f>
        <v/>
      </c>
      <c r="L23" s="154" t="str">
        <f>IF(G23=5,$L$6,"")</f>
        <v/>
      </c>
      <c r="M23" s="154" t="str">
        <f>IF(G23=6,$M$6,"")</f>
        <v/>
      </c>
      <c r="N23" s="157">
        <f>SUM(H23:M23)</f>
        <v>0</v>
      </c>
      <c r="O23" s="184">
        <f>O22</f>
        <v>0.25</v>
      </c>
      <c r="P23" s="159">
        <f>N23*O23</f>
        <v>0</v>
      </c>
      <c r="Q23" s="10"/>
      <c r="R23" s="35"/>
    </row>
    <row r="24" spans="1:28" s="33" customFormat="1" ht="33" customHeight="1">
      <c r="A24" s="140" t="s">
        <v>109</v>
      </c>
      <c r="B24" s="209" t="s">
        <v>112</v>
      </c>
      <c r="C24" s="63"/>
      <c r="D24" s="60"/>
      <c r="E24" s="60"/>
      <c r="G24" s="153">
        <v>1</v>
      </c>
      <c r="H24" s="154">
        <f>IF(G24=1,$H$6,"")</f>
        <v>0</v>
      </c>
      <c r="I24" s="154" t="str">
        <f>IF(G24=2,$I$6,"")</f>
        <v/>
      </c>
      <c r="J24" s="154" t="str">
        <f>IF(G24=3,$J$6,"")</f>
        <v/>
      </c>
      <c r="K24" s="154" t="str">
        <f>IF(G24=4,$K$6,"")</f>
        <v/>
      </c>
      <c r="L24" s="154" t="str">
        <f>IF(G24=5,$L$6,"")</f>
        <v/>
      </c>
      <c r="M24" s="154" t="str">
        <f>IF(G24=6,$M$6,"")</f>
        <v/>
      </c>
      <c r="N24" s="157">
        <f>SUM(H24:M24)</f>
        <v>0</v>
      </c>
      <c r="O24" s="184">
        <f>O23</f>
        <v>0.25</v>
      </c>
      <c r="P24" s="159">
        <f>N24*O24</f>
        <v>0</v>
      </c>
      <c r="Q24" s="10"/>
      <c r="R24" s="35"/>
    </row>
    <row r="25" spans="1:28" s="33" customFormat="1" ht="33" customHeight="1">
      <c r="A25" s="366" t="s">
        <v>72</v>
      </c>
      <c r="B25" s="367"/>
      <c r="C25" s="142" t="s">
        <v>31</v>
      </c>
      <c r="D25" s="143" t="s">
        <v>28</v>
      </c>
      <c r="E25" s="143" t="s">
        <v>29</v>
      </c>
      <c r="G25" s="8"/>
      <c r="H25" s="9"/>
      <c r="I25" s="9"/>
      <c r="J25" s="9"/>
      <c r="K25" s="9"/>
      <c r="L25" s="9"/>
      <c r="M25" s="173"/>
      <c r="N25" s="172" t="str">
        <f>N20</f>
        <v>somme = 1 ?  =&gt;</v>
      </c>
      <c r="O25" s="158">
        <f>SUM(O26:O30)</f>
        <v>1</v>
      </c>
      <c r="P25" s="39">
        <f>SUM(P26:P30)</f>
        <v>0</v>
      </c>
      <c r="Q25" s="170">
        <v>0.34</v>
      </c>
      <c r="R25" s="11">
        <f>P25*Q25</f>
        <v>0</v>
      </c>
    </row>
    <row r="26" spans="1:28" s="33" customFormat="1" ht="33" customHeight="1">
      <c r="A26" s="141" t="s">
        <v>11</v>
      </c>
      <c r="B26" s="209" t="s">
        <v>129</v>
      </c>
      <c r="C26" s="63"/>
      <c r="D26" s="61"/>
      <c r="E26" s="61"/>
      <c r="G26" s="153">
        <v>1</v>
      </c>
      <c r="H26" s="154">
        <f>IF(G26=1,$H$6,"")</f>
        <v>0</v>
      </c>
      <c r="I26" s="154" t="str">
        <f>IF(G26=2,$I$6,"")</f>
        <v/>
      </c>
      <c r="J26" s="154" t="str">
        <f>IF(G26=3,$J$6,"")</f>
        <v/>
      </c>
      <c r="K26" s="154" t="str">
        <f>IF(G26=4,$K$6,"")</f>
        <v/>
      </c>
      <c r="L26" s="154" t="str">
        <f>IF(G26=5,$L$6,"")</f>
        <v/>
      </c>
      <c r="M26" s="154" t="str">
        <f>IF(G26=6,$M$6,"")</f>
        <v/>
      </c>
      <c r="N26" s="157">
        <f>SUM(H26:M26)</f>
        <v>0</v>
      </c>
      <c r="O26" s="184">
        <f>1/5</f>
        <v>0.2</v>
      </c>
      <c r="P26" s="159">
        <f>N26*O26</f>
        <v>0</v>
      </c>
      <c r="Q26" s="10"/>
      <c r="R26" s="35"/>
    </row>
    <row r="27" spans="1:28" s="33" customFormat="1" ht="33" customHeight="1">
      <c r="A27" s="141" t="s">
        <v>16</v>
      </c>
      <c r="B27" s="209" t="s">
        <v>130</v>
      </c>
      <c r="C27" s="63"/>
      <c r="D27" s="61"/>
      <c r="E27" s="61"/>
      <c r="G27" s="153">
        <v>1</v>
      </c>
      <c r="H27" s="154">
        <f>IF(G27=1,$H$6,"")</f>
        <v>0</v>
      </c>
      <c r="I27" s="154" t="str">
        <f>IF(G27=2,$I$6,"")</f>
        <v/>
      </c>
      <c r="J27" s="154" t="str">
        <f>IF(G27=3,$J$6,"")</f>
        <v/>
      </c>
      <c r="K27" s="154" t="str">
        <f>IF(G27=4,$K$6,"")</f>
        <v/>
      </c>
      <c r="L27" s="154" t="str">
        <f>IF(G27=5,$L$6,"")</f>
        <v/>
      </c>
      <c r="M27" s="154" t="str">
        <f>IF(G27=6,$M$6,"")</f>
        <v/>
      </c>
      <c r="N27" s="157">
        <f>SUM(H27:M27)</f>
        <v>0</v>
      </c>
      <c r="O27" s="184">
        <f>O26</f>
        <v>0.2</v>
      </c>
      <c r="P27" s="159">
        <f>N27*O27</f>
        <v>0</v>
      </c>
      <c r="Q27" s="10"/>
      <c r="R27" s="35"/>
    </row>
    <row r="28" spans="1:28" s="33" customFormat="1" ht="33" customHeight="1">
      <c r="A28" s="141" t="s">
        <v>161</v>
      </c>
      <c r="B28" s="209" t="s">
        <v>166</v>
      </c>
      <c r="C28" s="63"/>
      <c r="D28" s="61"/>
      <c r="E28" s="61"/>
      <c r="G28" s="153">
        <v>1</v>
      </c>
      <c r="H28" s="154">
        <f>IF(G28=1,$H$6,"")</f>
        <v>0</v>
      </c>
      <c r="I28" s="154" t="str">
        <f>IF(G28=2,$I$6,"")</f>
        <v/>
      </c>
      <c r="J28" s="154" t="str">
        <f>IF(G28=3,$J$6,"")</f>
        <v/>
      </c>
      <c r="K28" s="154" t="str">
        <f>IF(G28=4,$K$6,"")</f>
        <v/>
      </c>
      <c r="L28" s="154" t="str">
        <f>IF(G28=5,$L$6,"")</f>
        <v/>
      </c>
      <c r="M28" s="154" t="str">
        <f>IF(G28=6,$M$6,"")</f>
        <v/>
      </c>
      <c r="N28" s="157">
        <f>SUM(H28:M28)</f>
        <v>0</v>
      </c>
      <c r="O28" s="184">
        <f>O27</f>
        <v>0.2</v>
      </c>
      <c r="P28" s="159">
        <f>N28*O28</f>
        <v>0</v>
      </c>
      <c r="Q28" s="10"/>
      <c r="R28" s="35"/>
    </row>
    <row r="29" spans="1:28" s="33" customFormat="1" ht="33" customHeight="1">
      <c r="A29" s="141" t="s">
        <v>162</v>
      </c>
      <c r="B29" s="209" t="s">
        <v>124</v>
      </c>
      <c r="C29" s="63"/>
      <c r="D29" s="61"/>
      <c r="E29" s="61"/>
      <c r="G29" s="153">
        <v>1</v>
      </c>
      <c r="H29" s="154">
        <f>IF(G29=1,$H$6,"")</f>
        <v>0</v>
      </c>
      <c r="I29" s="154" t="str">
        <f>IF(G29=2,$I$6,"")</f>
        <v/>
      </c>
      <c r="J29" s="154" t="str">
        <f>IF(G29=3,$J$6,"")</f>
        <v/>
      </c>
      <c r="K29" s="154" t="str">
        <f>IF(G29=4,$K$6,"")</f>
        <v/>
      </c>
      <c r="L29" s="154" t="str">
        <f>IF(G29=5,$L$6,"")</f>
        <v/>
      </c>
      <c r="M29" s="154" t="str">
        <f>IF(G29=6,$M$6,"")</f>
        <v/>
      </c>
      <c r="N29" s="157">
        <f>SUM(H29:M29)</f>
        <v>0</v>
      </c>
      <c r="O29" s="184">
        <f>O27</f>
        <v>0.2</v>
      </c>
      <c r="P29" s="159">
        <f>N29*O29</f>
        <v>0</v>
      </c>
      <c r="Q29" s="10"/>
      <c r="R29" s="35"/>
    </row>
    <row r="30" spans="1:28" s="33" customFormat="1" ht="33" customHeight="1">
      <c r="A30" s="141" t="s">
        <v>165</v>
      </c>
      <c r="B30" s="209" t="s">
        <v>111</v>
      </c>
      <c r="C30" s="63"/>
      <c r="D30" s="61"/>
      <c r="E30" s="61"/>
      <c r="G30" s="153">
        <v>1</v>
      </c>
      <c r="H30" s="154">
        <f>IF(G30=1,$H$6,"")</f>
        <v>0</v>
      </c>
      <c r="I30" s="154" t="str">
        <f>IF(G30=2,$I$6,"")</f>
        <v/>
      </c>
      <c r="J30" s="154" t="str">
        <f>IF(G30=3,$J$6,"")</f>
        <v/>
      </c>
      <c r="K30" s="154" t="str">
        <f>IF(G30=4,$K$6,"")</f>
        <v/>
      </c>
      <c r="L30" s="154" t="str">
        <f>IF(G30=5,$L$6,"")</f>
        <v/>
      </c>
      <c r="M30" s="154" t="str">
        <f>IF(G30=6,$M$6,"")</f>
        <v/>
      </c>
      <c r="N30" s="157">
        <f>SUM(H30:M30)</f>
        <v>0</v>
      </c>
      <c r="O30" s="184">
        <f>O29</f>
        <v>0.2</v>
      </c>
      <c r="P30" s="159">
        <f>N30*O30</f>
        <v>0</v>
      </c>
      <c r="Q30" s="10"/>
      <c r="R30" s="35"/>
      <c r="AB30" s="28"/>
    </row>
    <row r="31" spans="1:28" ht="33" customHeight="1">
      <c r="A31" s="366" t="s">
        <v>132</v>
      </c>
      <c r="B31" s="367"/>
      <c r="C31" s="142" t="s">
        <v>31</v>
      </c>
      <c r="D31" s="143" t="s">
        <v>28</v>
      </c>
      <c r="E31" s="143" t="s">
        <v>29</v>
      </c>
      <c r="G31" s="8"/>
      <c r="H31" s="9"/>
      <c r="I31" s="9"/>
      <c r="J31" s="9"/>
      <c r="K31" s="9"/>
      <c r="L31" s="9"/>
      <c r="M31" s="173"/>
      <c r="N31" s="172" t="str">
        <f>N25</f>
        <v>somme = 1 ?  =&gt;</v>
      </c>
      <c r="O31" s="158">
        <f>SUM(O32:O35)</f>
        <v>1</v>
      </c>
      <c r="P31" s="39">
        <f>SUM(P32:P35)</f>
        <v>0</v>
      </c>
      <c r="Q31" s="170">
        <v>0.34</v>
      </c>
      <c r="R31" s="11">
        <f>P31*Q31</f>
        <v>0</v>
      </c>
    </row>
    <row r="32" spans="1:28" ht="33" customHeight="1">
      <c r="A32" s="140" t="s">
        <v>8</v>
      </c>
      <c r="B32" s="209" t="s">
        <v>135</v>
      </c>
      <c r="C32" s="142"/>
      <c r="D32" s="143"/>
      <c r="E32" s="143"/>
      <c r="G32" s="153">
        <v>1</v>
      </c>
      <c r="H32" s="154">
        <f>IF(G32=1,$H$6,"")</f>
        <v>0</v>
      </c>
      <c r="I32" s="154" t="str">
        <f>IF(G32=2,$I$6,"")</f>
        <v/>
      </c>
      <c r="J32" s="154" t="str">
        <f>IF(G32=3,$J$6,"")</f>
        <v/>
      </c>
      <c r="K32" s="154" t="str">
        <f>IF(G32=4,$K$6,"")</f>
        <v/>
      </c>
      <c r="L32" s="154" t="str">
        <f>IF(G32=5,$L$6,"")</f>
        <v/>
      </c>
      <c r="M32" s="154" t="str">
        <f>IF(G32=6,$M$6,"")</f>
        <v/>
      </c>
      <c r="N32" s="157">
        <f>SUM(H32:M32)</f>
        <v>0</v>
      </c>
      <c r="O32" s="184">
        <f>1/4</f>
        <v>0.25</v>
      </c>
      <c r="P32" s="159">
        <f>N32*O32</f>
        <v>0</v>
      </c>
      <c r="Q32" s="232"/>
      <c r="R32" s="233"/>
    </row>
    <row r="33" spans="1:18" ht="33" customHeight="1">
      <c r="A33" s="140" t="s">
        <v>146</v>
      </c>
      <c r="B33" s="209" t="s">
        <v>136</v>
      </c>
      <c r="C33" s="142"/>
      <c r="D33" s="143"/>
      <c r="E33" s="143"/>
      <c r="G33" s="153">
        <v>1</v>
      </c>
      <c r="H33" s="154">
        <f>IF(G33=1,$H$6,"")</f>
        <v>0</v>
      </c>
      <c r="I33" s="154" t="str">
        <f>IF(G33=2,$I$6,"")</f>
        <v/>
      </c>
      <c r="J33" s="154" t="str">
        <f>IF(G33=3,$J$6,"")</f>
        <v/>
      </c>
      <c r="K33" s="154" t="str">
        <f>IF(G33=4,$K$6,"")</f>
        <v/>
      </c>
      <c r="L33" s="154" t="str">
        <f>IF(G33=5,$L$6,"")</f>
        <v/>
      </c>
      <c r="M33" s="154" t="str">
        <f>IF(G33=6,$M$6,"")</f>
        <v/>
      </c>
      <c r="N33" s="157">
        <f>SUM(H33:M33)</f>
        <v>0</v>
      </c>
      <c r="O33" s="184">
        <f>O32</f>
        <v>0.25</v>
      </c>
      <c r="P33" s="159">
        <f>N33*O33</f>
        <v>0</v>
      </c>
      <c r="Q33" s="232"/>
      <c r="R33" s="233"/>
    </row>
    <row r="34" spans="1:18" ht="33" customHeight="1">
      <c r="A34" s="140" t="s">
        <v>147</v>
      </c>
      <c r="B34" s="209" t="s">
        <v>134</v>
      </c>
      <c r="C34" s="63"/>
      <c r="D34" s="61"/>
      <c r="E34" s="61"/>
      <c r="G34" s="153">
        <v>1</v>
      </c>
      <c r="H34" s="154">
        <f>IF(G34=1,$H$6,"")</f>
        <v>0</v>
      </c>
      <c r="I34" s="154" t="str">
        <f>IF(G34=2,$I$6,"")</f>
        <v/>
      </c>
      <c r="J34" s="154" t="str">
        <f>IF(G34=3,$J$6,"")</f>
        <v/>
      </c>
      <c r="K34" s="154" t="str">
        <f>IF(G34=4,$K$6,"")</f>
        <v/>
      </c>
      <c r="L34" s="154" t="str">
        <f>IF(G34=5,$L$6,"")</f>
        <v/>
      </c>
      <c r="M34" s="154" t="str">
        <f>IF(G34=6,$M$6,"")</f>
        <v/>
      </c>
      <c r="N34" s="157">
        <f>SUM(H34:M34)</f>
        <v>0</v>
      </c>
      <c r="O34" s="184">
        <f>O33</f>
        <v>0.25</v>
      </c>
      <c r="P34" s="159">
        <f>N34*O34</f>
        <v>0</v>
      </c>
      <c r="Q34" s="10"/>
      <c r="R34" s="35"/>
    </row>
    <row r="35" spans="1:18" ht="33" customHeight="1">
      <c r="A35" s="140" t="s">
        <v>131</v>
      </c>
      <c r="B35" s="209" t="s">
        <v>164</v>
      </c>
      <c r="C35" s="64"/>
      <c r="D35" s="59"/>
      <c r="E35" s="59"/>
      <c r="G35" s="153">
        <v>1</v>
      </c>
      <c r="H35" s="154">
        <f>IF(G35=1,$H$6,"")</f>
        <v>0</v>
      </c>
      <c r="I35" s="154" t="str">
        <f>IF(G35=2,$I$6,"")</f>
        <v/>
      </c>
      <c r="J35" s="154" t="str">
        <f>IF(G35=3,$J$6,"")</f>
        <v/>
      </c>
      <c r="K35" s="154" t="str">
        <f>IF(G35=4,$K$6,"")</f>
        <v/>
      </c>
      <c r="L35" s="154" t="str">
        <f>IF(G35=5,$L$6,"")</f>
        <v/>
      </c>
      <c r="M35" s="154" t="str">
        <f>IF(G35=6,$M$6,"")</f>
        <v/>
      </c>
      <c r="N35" s="157">
        <f>SUM(H35:M35)</f>
        <v>0</v>
      </c>
      <c r="O35" s="184">
        <f>O34</f>
        <v>0.25</v>
      </c>
      <c r="P35" s="159">
        <f>N35*O35</f>
        <v>0</v>
      </c>
      <c r="Q35" s="10"/>
      <c r="R35" s="35"/>
    </row>
    <row r="36" spans="1:18" ht="33" customHeight="1">
      <c r="A36" s="366" t="s">
        <v>73</v>
      </c>
      <c r="B36" s="367"/>
      <c r="C36" s="142" t="s">
        <v>31</v>
      </c>
      <c r="D36" s="143" t="s">
        <v>28</v>
      </c>
      <c r="E36" s="143" t="s">
        <v>29</v>
      </c>
      <c r="G36" s="8"/>
      <c r="H36" s="9"/>
      <c r="I36" s="9"/>
      <c r="J36" s="9"/>
      <c r="K36" s="9"/>
      <c r="L36" s="9"/>
      <c r="M36" s="173"/>
      <c r="N36" s="172" t="str">
        <f>N31</f>
        <v>somme = 1 ?  =&gt;</v>
      </c>
      <c r="O36" s="158">
        <f>SUM(O37:O44)</f>
        <v>1</v>
      </c>
      <c r="P36" s="39">
        <f>SUM(P37:P44)</f>
        <v>0</v>
      </c>
      <c r="Q36" s="170">
        <v>0.34</v>
      </c>
      <c r="R36" s="11">
        <f>P36*Q36</f>
        <v>0</v>
      </c>
    </row>
    <row r="37" spans="1:18" ht="33" customHeight="1">
      <c r="A37" s="234" t="s">
        <v>148</v>
      </c>
      <c r="B37" s="209" t="s">
        <v>114</v>
      </c>
      <c r="C37" s="63"/>
      <c r="D37" s="61"/>
      <c r="E37" s="61"/>
      <c r="G37" s="153">
        <v>1</v>
      </c>
      <c r="H37" s="154">
        <f t="shared" ref="H37:H44" si="10">IF(G37=1,$H$6,"")</f>
        <v>0</v>
      </c>
      <c r="I37" s="154" t="str">
        <f t="shared" ref="I37:I44" si="11">IF(G37=2,$I$6,"")</f>
        <v/>
      </c>
      <c r="J37" s="154" t="str">
        <f t="shared" ref="J37:J44" si="12">IF(G37=3,$J$6,"")</f>
        <v/>
      </c>
      <c r="K37" s="154" t="str">
        <f t="shared" ref="K37:K44" si="13">IF(G37=4,$K$6,"")</f>
        <v/>
      </c>
      <c r="L37" s="154" t="str">
        <f t="shared" ref="L37:L44" si="14">IF(G37=5,$L$6,"")</f>
        <v/>
      </c>
      <c r="M37" s="154" t="str">
        <f t="shared" ref="M37:M44" si="15">IF(G37=6,$M$6,"")</f>
        <v/>
      </c>
      <c r="N37" s="157">
        <f t="shared" ref="N37:N44" si="16">SUM(H37:M37)</f>
        <v>0</v>
      </c>
      <c r="O37" s="184">
        <f>1/8</f>
        <v>0.125</v>
      </c>
      <c r="P37" s="159">
        <f t="shared" ref="P37:P44" si="17">N37*O37</f>
        <v>0</v>
      </c>
      <c r="Q37" s="232"/>
      <c r="R37" s="233"/>
    </row>
    <row r="38" spans="1:18" ht="33" customHeight="1">
      <c r="A38" s="234" t="s">
        <v>149</v>
      </c>
      <c r="B38" s="209" t="s">
        <v>157</v>
      </c>
      <c r="C38" s="63"/>
      <c r="D38" s="61"/>
      <c r="E38" s="61"/>
      <c r="G38" s="153">
        <v>1</v>
      </c>
      <c r="H38" s="154">
        <f t="shared" si="10"/>
        <v>0</v>
      </c>
      <c r="I38" s="154" t="str">
        <f t="shared" si="11"/>
        <v/>
      </c>
      <c r="J38" s="154" t="str">
        <f t="shared" si="12"/>
        <v/>
      </c>
      <c r="K38" s="154" t="str">
        <f t="shared" si="13"/>
        <v/>
      </c>
      <c r="L38" s="154" t="str">
        <f t="shared" si="14"/>
        <v/>
      </c>
      <c r="M38" s="154" t="str">
        <f t="shared" si="15"/>
        <v/>
      </c>
      <c r="N38" s="157">
        <f t="shared" si="16"/>
        <v>0</v>
      </c>
      <c r="O38" s="184">
        <f t="shared" ref="O38:O44" si="18">O37</f>
        <v>0.125</v>
      </c>
      <c r="P38" s="159">
        <f t="shared" si="17"/>
        <v>0</v>
      </c>
      <c r="Q38" s="10"/>
      <c r="R38" s="35"/>
    </row>
    <row r="39" spans="1:18" ht="33" customHeight="1">
      <c r="A39" s="234" t="s">
        <v>150</v>
      </c>
      <c r="B39" s="209" t="s">
        <v>115</v>
      </c>
      <c r="C39" s="63"/>
      <c r="D39" s="61"/>
      <c r="E39" s="61"/>
      <c r="G39" s="153">
        <v>1</v>
      </c>
      <c r="H39" s="154">
        <f t="shared" si="10"/>
        <v>0</v>
      </c>
      <c r="I39" s="154" t="str">
        <f t="shared" si="11"/>
        <v/>
      </c>
      <c r="J39" s="154" t="str">
        <f t="shared" si="12"/>
        <v/>
      </c>
      <c r="K39" s="154" t="str">
        <f t="shared" si="13"/>
        <v/>
      </c>
      <c r="L39" s="154" t="str">
        <f t="shared" si="14"/>
        <v/>
      </c>
      <c r="M39" s="154" t="str">
        <f t="shared" si="15"/>
        <v/>
      </c>
      <c r="N39" s="157">
        <f t="shared" si="16"/>
        <v>0</v>
      </c>
      <c r="O39" s="184">
        <f t="shared" si="18"/>
        <v>0.125</v>
      </c>
      <c r="P39" s="159">
        <f t="shared" si="17"/>
        <v>0</v>
      </c>
      <c r="Q39" s="10"/>
      <c r="R39" s="35"/>
    </row>
    <row r="40" spans="1:18" ht="33" customHeight="1">
      <c r="A40" s="234" t="s">
        <v>151</v>
      </c>
      <c r="B40" s="209" t="s">
        <v>158</v>
      </c>
      <c r="C40" s="63"/>
      <c r="D40" s="61"/>
      <c r="E40" s="61"/>
      <c r="G40" s="153">
        <v>1</v>
      </c>
      <c r="H40" s="154">
        <f t="shared" si="10"/>
        <v>0</v>
      </c>
      <c r="I40" s="154" t="str">
        <f t="shared" si="11"/>
        <v/>
      </c>
      <c r="J40" s="154" t="str">
        <f t="shared" si="12"/>
        <v/>
      </c>
      <c r="K40" s="154" t="str">
        <f t="shared" si="13"/>
        <v/>
      </c>
      <c r="L40" s="154" t="str">
        <f t="shared" si="14"/>
        <v/>
      </c>
      <c r="M40" s="154" t="str">
        <f t="shared" si="15"/>
        <v/>
      </c>
      <c r="N40" s="157">
        <f t="shared" si="16"/>
        <v>0</v>
      </c>
      <c r="O40" s="184">
        <f t="shared" si="18"/>
        <v>0.125</v>
      </c>
      <c r="P40" s="159">
        <f t="shared" si="17"/>
        <v>0</v>
      </c>
      <c r="Q40" s="10"/>
      <c r="R40" s="35"/>
    </row>
    <row r="41" spans="1:18" ht="33" customHeight="1">
      <c r="A41" s="234" t="s">
        <v>152</v>
      </c>
      <c r="B41" s="209" t="s">
        <v>116</v>
      </c>
      <c r="C41" s="63"/>
      <c r="D41" s="61"/>
      <c r="E41" s="238"/>
      <c r="G41" s="153">
        <v>1</v>
      </c>
      <c r="H41" s="154">
        <f t="shared" si="10"/>
        <v>0</v>
      </c>
      <c r="I41" s="154" t="str">
        <f t="shared" si="11"/>
        <v/>
      </c>
      <c r="J41" s="154" t="str">
        <f t="shared" si="12"/>
        <v/>
      </c>
      <c r="K41" s="154" t="str">
        <f t="shared" si="13"/>
        <v/>
      </c>
      <c r="L41" s="154" t="str">
        <f t="shared" si="14"/>
        <v/>
      </c>
      <c r="M41" s="154" t="str">
        <f t="shared" si="15"/>
        <v/>
      </c>
      <c r="N41" s="157">
        <f t="shared" si="16"/>
        <v>0</v>
      </c>
      <c r="O41" s="184">
        <f t="shared" si="18"/>
        <v>0.125</v>
      </c>
      <c r="P41" s="159">
        <f t="shared" si="17"/>
        <v>0</v>
      </c>
      <c r="Q41" s="10"/>
      <c r="R41" s="35"/>
    </row>
    <row r="42" spans="1:18" ht="33" customHeight="1">
      <c r="A42" s="234" t="s">
        <v>153</v>
      </c>
      <c r="B42" s="209" t="s">
        <v>138</v>
      </c>
      <c r="C42" s="63"/>
      <c r="D42" s="61"/>
      <c r="E42" s="61"/>
      <c r="G42" s="153">
        <v>1</v>
      </c>
      <c r="H42" s="154">
        <f t="shared" si="10"/>
        <v>0</v>
      </c>
      <c r="I42" s="154" t="str">
        <f t="shared" si="11"/>
        <v/>
      </c>
      <c r="J42" s="154" t="str">
        <f t="shared" si="12"/>
        <v/>
      </c>
      <c r="K42" s="154" t="str">
        <f t="shared" si="13"/>
        <v/>
      </c>
      <c r="L42" s="154" t="str">
        <f t="shared" si="14"/>
        <v/>
      </c>
      <c r="M42" s="154" t="str">
        <f t="shared" si="15"/>
        <v/>
      </c>
      <c r="N42" s="157">
        <f t="shared" si="16"/>
        <v>0</v>
      </c>
      <c r="O42" s="184">
        <f t="shared" si="18"/>
        <v>0.125</v>
      </c>
      <c r="P42" s="159">
        <f t="shared" si="17"/>
        <v>0</v>
      </c>
      <c r="Q42" s="10"/>
      <c r="R42" s="35"/>
    </row>
    <row r="43" spans="1:18" ht="33" customHeight="1">
      <c r="A43" s="234" t="s">
        <v>154</v>
      </c>
      <c r="B43" s="209" t="s">
        <v>171</v>
      </c>
      <c r="C43" s="63"/>
      <c r="D43" s="61"/>
      <c r="E43" s="61"/>
      <c r="G43" s="153">
        <v>1</v>
      </c>
      <c r="H43" s="154">
        <f t="shared" si="10"/>
        <v>0</v>
      </c>
      <c r="I43" s="154" t="str">
        <f t="shared" si="11"/>
        <v/>
      </c>
      <c r="J43" s="154" t="str">
        <f t="shared" si="12"/>
        <v/>
      </c>
      <c r="K43" s="154" t="str">
        <f t="shared" si="13"/>
        <v/>
      </c>
      <c r="L43" s="154" t="str">
        <f t="shared" si="14"/>
        <v/>
      </c>
      <c r="M43" s="154" t="str">
        <f t="shared" si="15"/>
        <v/>
      </c>
      <c r="N43" s="157">
        <f t="shared" si="16"/>
        <v>0</v>
      </c>
      <c r="O43" s="184">
        <f t="shared" si="18"/>
        <v>0.125</v>
      </c>
      <c r="P43" s="159">
        <f t="shared" si="17"/>
        <v>0</v>
      </c>
      <c r="Q43" s="10"/>
      <c r="R43" s="35"/>
    </row>
    <row r="44" spans="1:18" ht="33" customHeight="1">
      <c r="A44" s="234" t="s">
        <v>155</v>
      </c>
      <c r="B44" s="209" t="s">
        <v>172</v>
      </c>
      <c r="C44" s="63"/>
      <c r="D44" s="61"/>
      <c r="E44" s="61"/>
      <c r="G44" s="153">
        <v>1</v>
      </c>
      <c r="H44" s="154">
        <f t="shared" si="10"/>
        <v>0</v>
      </c>
      <c r="I44" s="154" t="str">
        <f t="shared" si="11"/>
        <v/>
      </c>
      <c r="J44" s="154" t="str">
        <f t="shared" si="12"/>
        <v/>
      </c>
      <c r="K44" s="154" t="str">
        <f t="shared" si="13"/>
        <v/>
      </c>
      <c r="L44" s="154" t="str">
        <f t="shared" si="14"/>
        <v/>
      </c>
      <c r="M44" s="154" t="str">
        <f t="shared" si="15"/>
        <v/>
      </c>
      <c r="N44" s="157">
        <f t="shared" si="16"/>
        <v>0</v>
      </c>
      <c r="O44" s="184">
        <f t="shared" si="18"/>
        <v>0.125</v>
      </c>
      <c r="P44" s="159">
        <f t="shared" si="17"/>
        <v>0</v>
      </c>
      <c r="Q44" s="10"/>
      <c r="R44" s="35"/>
    </row>
    <row r="54" spans="2:6" ht="33" customHeight="1">
      <c r="B54" s="42"/>
      <c r="C54" s="42"/>
      <c r="D54" s="42"/>
      <c r="E54" s="42"/>
      <c r="F54" s="42"/>
    </row>
  </sheetData>
  <mergeCells count="19">
    <mergeCell ref="A36:B36"/>
    <mergeCell ref="C5:D5"/>
    <mergeCell ref="G5:G7"/>
    <mergeCell ref="N6:N7"/>
    <mergeCell ref="A8:E8"/>
    <mergeCell ref="A11:B11"/>
    <mergeCell ref="A20:B20"/>
    <mergeCell ref="A25:B25"/>
    <mergeCell ref="A31:B31"/>
    <mergeCell ref="O6:O7"/>
    <mergeCell ref="Q6:Q7"/>
    <mergeCell ref="A7:E7"/>
    <mergeCell ref="A2:E2"/>
    <mergeCell ref="A3:E3"/>
    <mergeCell ref="O3:O4"/>
    <mergeCell ref="Q3:Q4"/>
    <mergeCell ref="C4:D4"/>
    <mergeCell ref="H4:N4"/>
    <mergeCell ref="C6:E6"/>
  </mergeCells>
  <pageMargins left="0.39000000000000007" right="0.39000000000000007" top="0.39000000000000007" bottom="0.39000000000000007" header="0.12000000000000001" footer="0.12000000000000001"/>
  <pageSetup paperSize="9" scale="70" orientation="landscape" useFirstPageNumber="1" horizontalDpi="4294967293" verticalDpi="4294967293" r:id="rId1"/>
  <headerFooter alignWithMargins="0">
    <oddHeader>&amp;L© 2012 - Y. Abouo, I. Charles; O. Legrand; J. Sorencen&amp;RAutodiagnostic - BPAC AFSSAPS v2011</oddHeader>
    <oddFooter>&amp;LVersion du &amp;D&amp;R&amp;P/&amp;N</oddFooter>
  </headerFooter>
  <rowBreaks count="1" manualBreakCount="1">
    <brk id="24" max="16383" man="1"/>
  </rowBreaks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Feuil13"/>
  <dimension ref="A1:AE54"/>
  <sheetViews>
    <sheetView zoomScale="90" zoomScaleNormal="90" workbookViewId="0">
      <selection activeCell="E4" sqref="E4"/>
    </sheetView>
  </sheetViews>
  <sheetFormatPr baseColWidth="10" defaultColWidth="10.85546875" defaultRowHeight="33" customHeight="1" outlineLevelCol="1"/>
  <cols>
    <col min="1" max="1" width="7.28515625" style="2" customWidth="1"/>
    <col min="2" max="2" width="80" style="29" customWidth="1"/>
    <col min="3" max="3" width="20.7109375" style="29" customWidth="1"/>
    <col min="4" max="4" width="29.42578125" style="28" customWidth="1"/>
    <col min="5" max="5" width="39.140625" style="28" customWidth="1"/>
    <col min="6" max="6" width="3.85546875" style="28" hidden="1" customWidth="1" outlineLevel="1"/>
    <col min="7" max="7" width="18" style="5" hidden="1" customWidth="1" outlineLevel="1"/>
    <col min="8" max="10" width="10.85546875" style="28" hidden="1" customWidth="1" outlineLevel="1"/>
    <col min="11" max="11" width="9.42578125" style="28" hidden="1" customWidth="1" outlineLevel="1"/>
    <col min="12" max="13" width="10.85546875" style="28" hidden="1" customWidth="1" outlineLevel="1"/>
    <col min="14" max="14" width="11.85546875" style="26" hidden="1" customWidth="1" outlineLevel="1"/>
    <col min="15" max="15" width="19.7109375" style="36" hidden="1" customWidth="1" outlineLevel="1"/>
    <col min="16" max="16" width="19.42578125" style="37" hidden="1" customWidth="1" outlineLevel="1"/>
    <col min="17" max="17" width="20.7109375" style="36" hidden="1" customWidth="1" outlineLevel="1"/>
    <col min="18" max="18" width="19.28515625" style="37" hidden="1" customWidth="1" outlineLevel="1"/>
    <col min="19" max="26" width="10.85546875" style="28" hidden="1" customWidth="1" outlineLevel="1"/>
    <col min="27" max="27" width="10.85546875" style="28" collapsed="1"/>
    <col min="28" max="16384" width="10.85546875" style="28"/>
  </cols>
  <sheetData>
    <row r="1" spans="1:31" ht="23.1" customHeight="1">
      <c r="A1" s="100"/>
      <c r="B1" s="99" t="str">
        <f>Contexte!C1</f>
        <v>Autodiagnostic :</v>
      </c>
      <c r="C1" s="101"/>
      <c r="D1" s="101"/>
      <c r="E1" s="166" t="s">
        <v>9</v>
      </c>
      <c r="G1"/>
      <c r="H1"/>
      <c r="I1"/>
      <c r="J1"/>
      <c r="K1"/>
      <c r="L1"/>
      <c r="M1"/>
      <c r="N1"/>
      <c r="O1"/>
      <c r="P1"/>
      <c r="Q1"/>
      <c r="R1"/>
    </row>
    <row r="2" spans="1:31" s="33" customFormat="1" ht="33" customHeight="1">
      <c r="A2" s="368" t="str">
        <f>Contexte!A2:G2</f>
        <v>"La maintenance DES DISPOSITIFS MEDICAUX" - Recommandations AFSSAPS Octobre 2011</v>
      </c>
      <c r="B2" s="369"/>
      <c r="C2" s="369"/>
      <c r="D2" s="369"/>
      <c r="E2" s="370"/>
      <c r="G2"/>
      <c r="H2"/>
      <c r="I2"/>
      <c r="J2"/>
      <c r="K2"/>
      <c r="L2"/>
      <c r="M2"/>
      <c r="N2"/>
      <c r="O2"/>
      <c r="P2"/>
      <c r="Q2"/>
      <c r="R2"/>
    </row>
    <row r="3" spans="1:31" s="33" customFormat="1" ht="21" customHeight="1">
      <c r="A3" s="371" t="str">
        <f>Contexte!A3:G3</f>
        <v>Avertissement : toute zone blanche peut être remplie ou modifiée. Les données peuvent ensuite être utilisées dans d'autres onglets</v>
      </c>
      <c r="B3" s="372"/>
      <c r="C3" s="372"/>
      <c r="D3" s="372"/>
      <c r="E3" s="373"/>
      <c r="G3"/>
      <c r="H3" s="160"/>
      <c r="I3" s="161"/>
      <c r="J3" s="161"/>
      <c r="K3" s="162" t="s">
        <v>39</v>
      </c>
      <c r="L3" s="161"/>
      <c r="M3" s="161"/>
      <c r="N3" s="163"/>
      <c r="O3" s="364" t="s">
        <v>3</v>
      </c>
      <c r="P3" s="167" t="s">
        <v>5</v>
      </c>
      <c r="Q3" s="364" t="s">
        <v>3</v>
      </c>
      <c r="R3" s="177" t="s">
        <v>5</v>
      </c>
    </row>
    <row r="4" spans="1:31" s="33" customFormat="1" ht="33" customHeight="1">
      <c r="A4" s="90"/>
      <c r="B4" s="91" t="s">
        <v>18</v>
      </c>
      <c r="C4" s="349" t="str">
        <f>Contexte!C4:F4</f>
        <v>Service biomédical du CH de …</v>
      </c>
      <c r="D4" s="349"/>
      <c r="E4" s="62" t="s">
        <v>21</v>
      </c>
      <c r="G4" s="7"/>
      <c r="H4" s="377" t="s">
        <v>17</v>
      </c>
      <c r="I4" s="378"/>
      <c r="J4" s="378"/>
      <c r="K4" s="378"/>
      <c r="L4" s="378"/>
      <c r="M4" s="378"/>
      <c r="N4" s="379"/>
      <c r="O4" s="365"/>
      <c r="P4" s="168" t="s">
        <v>64</v>
      </c>
      <c r="Q4" s="365"/>
      <c r="R4" s="168" t="s">
        <v>64</v>
      </c>
    </row>
    <row r="5" spans="1:31" s="33" customFormat="1" ht="33" customHeight="1">
      <c r="A5" s="92"/>
      <c r="B5" s="93" t="s">
        <v>19</v>
      </c>
      <c r="C5" s="380" t="s">
        <v>126</v>
      </c>
      <c r="D5" s="380"/>
      <c r="E5" s="50"/>
      <c r="G5" s="374" t="s">
        <v>35</v>
      </c>
      <c r="H5" s="150"/>
      <c r="I5" s="151"/>
      <c r="J5" s="151"/>
      <c r="K5" s="149" t="s">
        <v>37</v>
      </c>
      <c r="L5" s="151"/>
      <c r="M5" s="151"/>
      <c r="N5" s="152"/>
      <c r="O5" s="148" t="s">
        <v>0</v>
      </c>
      <c r="P5" s="47" t="s">
        <v>36</v>
      </c>
      <c r="Q5" s="46" t="s">
        <v>0</v>
      </c>
      <c r="R5" s="43" t="s">
        <v>25</v>
      </c>
      <c r="AD5" s="214"/>
      <c r="AE5" s="214"/>
    </row>
    <row r="6" spans="1:31" s="33" customFormat="1" ht="33" customHeight="1">
      <c r="A6" s="92"/>
      <c r="B6" s="265" t="s">
        <v>227</v>
      </c>
      <c r="C6" s="281"/>
      <c r="D6" s="282"/>
      <c r="E6" s="381"/>
      <c r="G6" s="375"/>
      <c r="H6" s="155">
        <f>Contexte!G31</f>
        <v>0</v>
      </c>
      <c r="I6" s="155">
        <f>Contexte!G32</f>
        <v>0.2</v>
      </c>
      <c r="J6" s="155">
        <f>Contexte!G33</f>
        <v>0.4</v>
      </c>
      <c r="K6" s="164">
        <f>Contexte!G34</f>
        <v>0.6</v>
      </c>
      <c r="L6" s="155">
        <f>Contexte!G35</f>
        <v>0.8</v>
      </c>
      <c r="M6" s="155">
        <f>Contexte!G36</f>
        <v>1</v>
      </c>
      <c r="N6" s="382" t="s">
        <v>38</v>
      </c>
      <c r="O6" s="384" t="s">
        <v>2</v>
      </c>
      <c r="P6" s="48" t="s">
        <v>54</v>
      </c>
      <c r="Q6" s="362" t="s">
        <v>1</v>
      </c>
      <c r="R6" s="44" t="s">
        <v>54</v>
      </c>
    </row>
    <row r="7" spans="1:31" s="33" customFormat="1" ht="33" customHeight="1">
      <c r="A7" s="389" t="s">
        <v>62</v>
      </c>
      <c r="B7" s="390"/>
      <c r="C7" s="390"/>
      <c r="D7" s="390"/>
      <c r="E7" s="391"/>
      <c r="G7" s="376"/>
      <c r="H7" s="156" t="str">
        <f>Contexte!F31</f>
        <v>Absent</v>
      </c>
      <c r="I7" s="156" t="str">
        <f>Contexte!F32</f>
        <v>Aléatoire</v>
      </c>
      <c r="J7" s="156" t="str">
        <f>Contexte!F33</f>
        <v>Défini</v>
      </c>
      <c r="K7" s="156" t="str">
        <f>Contexte!F34</f>
        <v>Maîtrisé</v>
      </c>
      <c r="L7" s="156" t="str">
        <f>Contexte!F35</f>
        <v>Optimisé</v>
      </c>
      <c r="M7" s="156" t="str">
        <f>Contexte!F36</f>
        <v>Mature</v>
      </c>
      <c r="N7" s="383"/>
      <c r="O7" s="385"/>
      <c r="P7" s="49" t="s">
        <v>24</v>
      </c>
      <c r="Q7" s="363"/>
      <c r="R7" s="45" t="s">
        <v>26</v>
      </c>
    </row>
    <row r="8" spans="1:31" s="33" customFormat="1" ht="33" customHeight="1">
      <c r="A8" s="386" t="s">
        <v>71</v>
      </c>
      <c r="B8" s="387"/>
      <c r="C8" s="387"/>
      <c r="D8" s="387"/>
      <c r="E8" s="388"/>
      <c r="G8" s="23"/>
      <c r="H8" s="24"/>
      <c r="I8" s="24"/>
      <c r="J8" s="24"/>
      <c r="K8" s="24"/>
      <c r="L8" s="24"/>
      <c r="M8" s="24"/>
      <c r="N8" s="25"/>
      <c r="O8" s="176" t="s">
        <v>4</v>
      </c>
      <c r="P8" s="12"/>
      <c r="Q8" s="74" t="s">
        <v>14</v>
      </c>
      <c r="R8" s="38"/>
      <c r="S8"/>
    </row>
    <row r="9" spans="1:31" s="33" customFormat="1" ht="33" customHeight="1">
      <c r="A9" s="128" t="s">
        <v>63</v>
      </c>
      <c r="B9" s="86"/>
      <c r="C9" s="86"/>
      <c r="D9" s="86"/>
      <c r="E9" s="87"/>
      <c r="F9" s="34"/>
      <c r="G9" s="14"/>
      <c r="H9" s="15"/>
      <c r="I9" s="15"/>
      <c r="J9" s="15"/>
      <c r="K9" s="15"/>
      <c r="L9" s="15"/>
      <c r="M9" s="15"/>
      <c r="N9" s="16"/>
      <c r="O9" s="17"/>
      <c r="P9" s="175" t="s">
        <v>7</v>
      </c>
      <c r="Q9" s="169">
        <f>Q11+Q20+Q25</f>
        <v>1</v>
      </c>
      <c r="R9" s="11">
        <f>R11+R20+R25</f>
        <v>0</v>
      </c>
      <c r="S9"/>
    </row>
    <row r="10" spans="1:31" s="33" customFormat="1" ht="33" customHeight="1">
      <c r="A10" s="139" t="s">
        <v>70</v>
      </c>
      <c r="B10" s="138"/>
      <c r="C10" s="88"/>
      <c r="D10" s="88"/>
      <c r="E10" s="89"/>
      <c r="F10" s="34"/>
      <c r="G10" s="18"/>
      <c r="H10" s="19"/>
      <c r="I10" s="19"/>
      <c r="J10" s="19"/>
      <c r="K10" s="19"/>
      <c r="L10" s="19"/>
      <c r="M10" s="19"/>
      <c r="N10" s="20"/>
      <c r="O10" s="21"/>
      <c r="P10" s="22"/>
      <c r="Q10" s="174"/>
      <c r="R10" s="11"/>
      <c r="S10"/>
    </row>
    <row r="11" spans="1:31" s="33" customFormat="1" ht="33" customHeight="1">
      <c r="A11" s="366" t="s">
        <v>139</v>
      </c>
      <c r="B11" s="367"/>
      <c r="C11" s="142" t="s">
        <v>31</v>
      </c>
      <c r="D11" s="143" t="s">
        <v>28</v>
      </c>
      <c r="E11" s="143" t="s">
        <v>29</v>
      </c>
      <c r="G11" s="8"/>
      <c r="H11" s="9"/>
      <c r="I11" s="9"/>
      <c r="J11" s="9"/>
      <c r="K11" s="9"/>
      <c r="L11" s="9"/>
      <c r="M11" s="171"/>
      <c r="N11" s="172" t="s">
        <v>7</v>
      </c>
      <c r="O11" s="158">
        <f>SUM(O12:O19)</f>
        <v>1</v>
      </c>
      <c r="P11" s="13">
        <f>SUM(P12:P19)</f>
        <v>0</v>
      </c>
      <c r="Q11" s="170">
        <v>0.33</v>
      </c>
      <c r="R11" s="11">
        <f>P11*Q11</f>
        <v>0</v>
      </c>
      <c r="S11"/>
    </row>
    <row r="12" spans="1:31" s="33" customFormat="1" ht="33" customHeight="1">
      <c r="A12" s="141" t="s">
        <v>140</v>
      </c>
      <c r="B12" s="209" t="s">
        <v>101</v>
      </c>
      <c r="C12" s="63"/>
      <c r="D12" s="58"/>
      <c r="E12" s="59"/>
      <c r="G12" s="153">
        <v>1</v>
      </c>
      <c r="H12" s="154">
        <f>IF(G12=1,$H$6,"")</f>
        <v>0</v>
      </c>
      <c r="I12" s="154" t="str">
        <f>IF(G12=2,$I$6,"")</f>
        <v/>
      </c>
      <c r="J12" s="154" t="str">
        <f>IF(G12=3,$J$6,"")</f>
        <v/>
      </c>
      <c r="K12" s="154" t="str">
        <f>IF(G12=4,$K$6,"")</f>
        <v/>
      </c>
      <c r="L12" s="154" t="str">
        <f>IF(G12=5,$L$6,"")</f>
        <v/>
      </c>
      <c r="M12" s="154" t="str">
        <f>IF(G12=6,$M$6,"")</f>
        <v/>
      </c>
      <c r="N12" s="157">
        <f>SUM(H12:M12)</f>
        <v>0</v>
      </c>
      <c r="O12" s="184">
        <f>1/8</f>
        <v>0.125</v>
      </c>
      <c r="P12" s="159">
        <f>N12*O12</f>
        <v>0</v>
      </c>
      <c r="Q12" s="10"/>
      <c r="R12" s="35"/>
    </row>
    <row r="13" spans="1:31" ht="33" customHeight="1">
      <c r="A13" s="234" t="s">
        <v>141</v>
      </c>
      <c r="B13" s="209" t="s">
        <v>113</v>
      </c>
      <c r="C13" s="63"/>
      <c r="D13" s="61"/>
      <c r="E13" s="61"/>
      <c r="G13" s="153">
        <v>1</v>
      </c>
      <c r="H13" s="154">
        <f t="shared" ref="H13:H14" si="0">IF(G13=1,$H$6,"")</f>
        <v>0</v>
      </c>
      <c r="I13" s="154" t="str">
        <f t="shared" ref="I13:I14" si="1">IF(G13=2,$I$6,"")</f>
        <v/>
      </c>
      <c r="J13" s="154" t="str">
        <f t="shared" ref="J13:J14" si="2">IF(G13=3,$J$6,"")</f>
        <v/>
      </c>
      <c r="K13" s="154" t="str">
        <f t="shared" ref="K13:K14" si="3">IF(G13=4,$K$6,"")</f>
        <v/>
      </c>
      <c r="L13" s="154" t="str">
        <f t="shared" ref="L13:L14" si="4">IF(G13=5,$L$6,"")</f>
        <v/>
      </c>
      <c r="M13" s="154" t="str">
        <f t="shared" ref="M13:M14" si="5">IF(G13=6,$M$6,"")</f>
        <v/>
      </c>
      <c r="N13" s="157">
        <f t="shared" ref="N13:N14" si="6">SUM(H13:M13)</f>
        <v>0</v>
      </c>
      <c r="O13" s="184">
        <f t="shared" ref="O13:O14" si="7">O12</f>
        <v>0.125</v>
      </c>
      <c r="P13" s="159">
        <f t="shared" ref="P13:P14" si="8">N13*O13</f>
        <v>0</v>
      </c>
      <c r="Q13" s="10"/>
      <c r="R13" s="35"/>
    </row>
    <row r="14" spans="1:31" ht="33" customHeight="1">
      <c r="A14" s="234" t="s">
        <v>142</v>
      </c>
      <c r="B14" s="209" t="s">
        <v>133</v>
      </c>
      <c r="C14" s="63"/>
      <c r="D14" s="61"/>
      <c r="E14" s="61"/>
      <c r="G14" s="153">
        <v>1</v>
      </c>
      <c r="H14" s="154">
        <f t="shared" si="0"/>
        <v>0</v>
      </c>
      <c r="I14" s="154" t="str">
        <f t="shared" si="1"/>
        <v/>
      </c>
      <c r="J14" s="154" t="str">
        <f t="shared" si="2"/>
        <v/>
      </c>
      <c r="K14" s="154" t="str">
        <f t="shared" si="3"/>
        <v/>
      </c>
      <c r="L14" s="154" t="str">
        <f t="shared" si="4"/>
        <v/>
      </c>
      <c r="M14" s="154" t="str">
        <f t="shared" si="5"/>
        <v/>
      </c>
      <c r="N14" s="157">
        <f t="shared" si="6"/>
        <v>0</v>
      </c>
      <c r="O14" s="184">
        <f t="shared" si="7"/>
        <v>0.125</v>
      </c>
      <c r="P14" s="159">
        <f t="shared" si="8"/>
        <v>0</v>
      </c>
      <c r="Q14" s="10"/>
      <c r="R14" s="35"/>
    </row>
    <row r="15" spans="1:31" s="33" customFormat="1" ht="33" customHeight="1">
      <c r="A15" s="141" t="s">
        <v>143</v>
      </c>
      <c r="B15" s="209" t="s">
        <v>105</v>
      </c>
      <c r="C15" s="64"/>
      <c r="D15" s="59"/>
      <c r="E15" s="59"/>
      <c r="G15" s="153">
        <v>1</v>
      </c>
      <c r="H15" s="154">
        <f>IF(G15=1,$H$6,"")</f>
        <v>0</v>
      </c>
      <c r="I15" s="154" t="str">
        <f>IF(G15=2,$I$6,"")</f>
        <v/>
      </c>
      <c r="J15" s="154" t="str">
        <f>IF(G15=3,$J$6,"")</f>
        <v/>
      </c>
      <c r="K15" s="154" t="str">
        <f>IF(G15=4,$K$6,"")</f>
        <v/>
      </c>
      <c r="L15" s="154" t="str">
        <f>IF(G15=5,$L$6,"")</f>
        <v/>
      </c>
      <c r="M15" s="154" t="str">
        <f>IF(G15=6,$M$6,"")</f>
        <v/>
      </c>
      <c r="N15" s="157">
        <f>SUM(H15:M15)</f>
        <v>0</v>
      </c>
      <c r="O15" s="184">
        <f>O12</f>
        <v>0.125</v>
      </c>
      <c r="P15" s="159">
        <f>N15*O15</f>
        <v>0</v>
      </c>
      <c r="Q15" s="10"/>
      <c r="R15" s="35"/>
    </row>
    <row r="16" spans="1:31" s="33" customFormat="1" ht="33" customHeight="1">
      <c r="A16" s="141" t="s">
        <v>144</v>
      </c>
      <c r="B16" s="209" t="s">
        <v>156</v>
      </c>
      <c r="C16" s="64"/>
      <c r="D16" s="59"/>
      <c r="E16" s="59"/>
      <c r="G16" s="153">
        <v>1</v>
      </c>
      <c r="H16" s="154">
        <f>IF(G16=1,$H$6,"")</f>
        <v>0</v>
      </c>
      <c r="I16" s="154" t="str">
        <f>IF(G16=2,$I$6,"")</f>
        <v/>
      </c>
      <c r="J16" s="154" t="str">
        <f>IF(G16=3,$J$6,"")</f>
        <v/>
      </c>
      <c r="K16" s="154" t="str">
        <f>IF(G16=4,$K$6,"")</f>
        <v/>
      </c>
      <c r="L16" s="154" t="str">
        <f>IF(G16=5,$L$6,"")</f>
        <v/>
      </c>
      <c r="M16" s="154" t="str">
        <f>IF(G16=6,$M$6,"")</f>
        <v/>
      </c>
      <c r="N16" s="157">
        <f>SUM(H16:M16)</f>
        <v>0</v>
      </c>
      <c r="O16" s="184">
        <f>O15</f>
        <v>0.125</v>
      </c>
      <c r="P16" s="159">
        <f>N16*O16</f>
        <v>0</v>
      </c>
      <c r="Q16" s="10"/>
      <c r="R16" s="35"/>
    </row>
    <row r="17" spans="1:28" s="33" customFormat="1" ht="33" customHeight="1">
      <c r="A17" s="141" t="s">
        <v>168</v>
      </c>
      <c r="B17" s="209" t="s">
        <v>110</v>
      </c>
      <c r="C17" s="64"/>
      <c r="D17" s="59"/>
      <c r="E17" s="59"/>
      <c r="G17" s="153">
        <v>1</v>
      </c>
      <c r="H17" s="154">
        <f>IF(G17=1,$H$6,"")</f>
        <v>0</v>
      </c>
      <c r="I17" s="154" t="str">
        <f>IF(G17=2,$I$6,"")</f>
        <v/>
      </c>
      <c r="J17" s="154" t="str">
        <f>IF(G17=3,$J$6,"")</f>
        <v/>
      </c>
      <c r="K17" s="154" t="str">
        <f>IF(G17=4,$K$6,"")</f>
        <v/>
      </c>
      <c r="L17" s="154" t="str">
        <f>IF(G17=5,$L$6,"")</f>
        <v/>
      </c>
      <c r="M17" s="154" t="str">
        <f>IF(G17=6,$M$6,"")</f>
        <v/>
      </c>
      <c r="N17" s="157">
        <f>SUM(H17:M17)</f>
        <v>0</v>
      </c>
      <c r="O17" s="184">
        <f>O16</f>
        <v>0.125</v>
      </c>
      <c r="P17" s="159">
        <f>N17*O17</f>
        <v>0</v>
      </c>
      <c r="Q17" s="10"/>
      <c r="R17" s="35"/>
    </row>
    <row r="18" spans="1:28" s="33" customFormat="1" ht="33" customHeight="1">
      <c r="A18" s="141" t="s">
        <v>167</v>
      </c>
      <c r="B18" s="235" t="s">
        <v>170</v>
      </c>
      <c r="C18" s="64"/>
      <c r="D18" s="59"/>
      <c r="E18" s="59"/>
      <c r="G18" s="153">
        <v>1</v>
      </c>
      <c r="H18" s="154">
        <f t="shared" ref="H18" si="9">IF(G18=1,$H$6,"")</f>
        <v>0</v>
      </c>
      <c r="I18" s="154" t="str">
        <f>IF(G18=2,$I$6,"")</f>
        <v/>
      </c>
      <c r="J18" s="154" t="str">
        <f>IF(G18=3,$J$6,"")</f>
        <v/>
      </c>
      <c r="K18" s="154" t="str">
        <f>IF(G18=4,$K$6,"")</f>
        <v/>
      </c>
      <c r="L18" s="154" t="str">
        <f>IF(G18=5,$L$6,"")</f>
        <v/>
      </c>
      <c r="M18" s="154" t="str">
        <f>IF(G18=6,$M$6,"")</f>
        <v/>
      </c>
      <c r="N18" s="157">
        <f>SUM(H18:M18)</f>
        <v>0</v>
      </c>
      <c r="O18" s="184">
        <f>O17</f>
        <v>0.125</v>
      </c>
      <c r="P18" s="159">
        <f>N18*O18</f>
        <v>0</v>
      </c>
      <c r="Q18" s="10"/>
      <c r="R18" s="35"/>
    </row>
    <row r="19" spans="1:28" s="33" customFormat="1" ht="33" customHeight="1">
      <c r="A19" s="141" t="s">
        <v>169</v>
      </c>
      <c r="B19" s="235" t="s">
        <v>137</v>
      </c>
      <c r="C19" s="64"/>
      <c r="D19" s="59"/>
      <c r="E19" s="59"/>
      <c r="G19" s="153">
        <v>1</v>
      </c>
      <c r="H19" s="154">
        <f>IF(G19=1,$H$6,"")</f>
        <v>0</v>
      </c>
      <c r="I19" s="154" t="str">
        <f>IF(G19=2,$I$6,"")</f>
        <v/>
      </c>
      <c r="J19" s="154" t="str">
        <f>IF(G19=3,$J$6,"")</f>
        <v/>
      </c>
      <c r="K19" s="154" t="str">
        <f>IF(G19=4,$K$6,"")</f>
        <v/>
      </c>
      <c r="L19" s="154" t="str">
        <f>IF(G19=5,$L$6,"")</f>
        <v/>
      </c>
      <c r="M19" s="154" t="str">
        <f>IF(G19=6,$M$6,"")</f>
        <v/>
      </c>
      <c r="N19" s="157">
        <f>SUM(H19:M19)</f>
        <v>0</v>
      </c>
      <c r="O19" s="184">
        <f>O17</f>
        <v>0.125</v>
      </c>
      <c r="P19" s="159">
        <f>N19*O19</f>
        <v>0</v>
      </c>
      <c r="Q19" s="10"/>
      <c r="R19" s="35"/>
    </row>
    <row r="20" spans="1:28" s="33" customFormat="1" ht="33" customHeight="1">
      <c r="A20" s="366" t="s">
        <v>145</v>
      </c>
      <c r="B20" s="367"/>
      <c r="C20" s="142" t="s">
        <v>31</v>
      </c>
      <c r="D20" s="143" t="s">
        <v>28</v>
      </c>
      <c r="E20" s="143" t="s">
        <v>29</v>
      </c>
      <c r="G20" s="8"/>
      <c r="H20" s="9"/>
      <c r="I20" s="9"/>
      <c r="J20" s="9"/>
      <c r="K20" s="9"/>
      <c r="L20" s="9"/>
      <c r="M20" s="236"/>
      <c r="N20" s="172" t="str">
        <f>N11</f>
        <v>somme = 1 ?  =&gt;</v>
      </c>
      <c r="O20" s="158">
        <f>SUM(O21:O24)</f>
        <v>1</v>
      </c>
      <c r="P20" s="39">
        <f>SUM(P21:P24)</f>
        <v>0</v>
      </c>
      <c r="Q20" s="170">
        <v>0.33</v>
      </c>
      <c r="R20" s="11">
        <f>P20*Q20</f>
        <v>0</v>
      </c>
    </row>
    <row r="21" spans="1:28" s="33" customFormat="1" ht="33" customHeight="1">
      <c r="A21" s="140" t="s">
        <v>106</v>
      </c>
      <c r="B21" s="209" t="s">
        <v>102</v>
      </c>
      <c r="C21" s="246"/>
      <c r="D21" s="237"/>
      <c r="E21" s="237"/>
      <c r="G21" s="153">
        <v>1</v>
      </c>
      <c r="H21" s="154">
        <f>IF(G21=1,$H$6,"")</f>
        <v>0</v>
      </c>
      <c r="I21" s="154" t="str">
        <f>IF(G21=2,$I$6,"")</f>
        <v/>
      </c>
      <c r="J21" s="154" t="str">
        <f>IF(G21=3,$J$6,"")</f>
        <v/>
      </c>
      <c r="K21" s="154" t="str">
        <f>IF(G21=4,$K$6,"")</f>
        <v/>
      </c>
      <c r="L21" s="154" t="str">
        <f>IF(G21=5,$L$6,"")</f>
        <v/>
      </c>
      <c r="M21" s="154" t="str">
        <f>IF(G21=6,$M$6,"")</f>
        <v/>
      </c>
      <c r="N21" s="157">
        <f>SUM(H21:M21)</f>
        <v>0</v>
      </c>
      <c r="O21" s="184">
        <f>1/4</f>
        <v>0.25</v>
      </c>
      <c r="P21" s="159">
        <f>N21*O21</f>
        <v>0</v>
      </c>
    </row>
    <row r="22" spans="1:28" s="33" customFormat="1" ht="33" customHeight="1">
      <c r="A22" s="140" t="s">
        <v>107</v>
      </c>
      <c r="B22" s="209" t="s">
        <v>103</v>
      </c>
      <c r="C22" s="63"/>
      <c r="D22" s="60"/>
      <c r="E22" s="60"/>
      <c r="G22" s="153">
        <v>1</v>
      </c>
      <c r="H22" s="154">
        <f>IF(G22=1,$H$6,"")</f>
        <v>0</v>
      </c>
      <c r="I22" s="154" t="str">
        <f>IF(G22=2,$I$6,"")</f>
        <v/>
      </c>
      <c r="J22" s="154" t="str">
        <f>IF(G22=3,$J$6,"")</f>
        <v/>
      </c>
      <c r="K22" s="154" t="str">
        <f>IF(G22=4,$K$6,"")</f>
        <v/>
      </c>
      <c r="L22" s="154" t="str">
        <f>IF(G22=5,$L$6,"")</f>
        <v/>
      </c>
      <c r="M22" s="154" t="str">
        <f>IF(G22=6,$M$6,"")</f>
        <v/>
      </c>
      <c r="N22" s="157">
        <f>SUM(H22:M22)</f>
        <v>0</v>
      </c>
      <c r="O22" s="184">
        <f>O21</f>
        <v>0.25</v>
      </c>
      <c r="P22" s="159">
        <f>N22*O22</f>
        <v>0</v>
      </c>
      <c r="Q22" s="10"/>
      <c r="R22" s="35"/>
    </row>
    <row r="23" spans="1:28" s="33" customFormat="1" ht="33" customHeight="1">
      <c r="A23" s="140" t="s">
        <v>108</v>
      </c>
      <c r="B23" s="209" t="s">
        <v>104</v>
      </c>
      <c r="C23" s="63"/>
      <c r="D23" s="60"/>
      <c r="E23" s="60"/>
      <c r="G23" s="153">
        <v>1</v>
      </c>
      <c r="H23" s="154">
        <f>IF(G23=1,$H$6,"")</f>
        <v>0</v>
      </c>
      <c r="I23" s="154" t="str">
        <f>IF(G23=2,$I$6,"")</f>
        <v/>
      </c>
      <c r="J23" s="154" t="str">
        <f>IF(G23=3,$J$6,"")</f>
        <v/>
      </c>
      <c r="K23" s="154" t="str">
        <f>IF(G23=4,$K$6,"")</f>
        <v/>
      </c>
      <c r="L23" s="154" t="str">
        <f>IF(G23=5,$L$6,"")</f>
        <v/>
      </c>
      <c r="M23" s="154" t="str">
        <f>IF(G23=6,$M$6,"")</f>
        <v/>
      </c>
      <c r="N23" s="157">
        <f>SUM(H23:M23)</f>
        <v>0</v>
      </c>
      <c r="O23" s="184">
        <f>O22</f>
        <v>0.25</v>
      </c>
      <c r="P23" s="159">
        <f>N23*O23</f>
        <v>0</v>
      </c>
      <c r="Q23" s="10"/>
      <c r="R23" s="35"/>
    </row>
    <row r="24" spans="1:28" s="33" customFormat="1" ht="33" customHeight="1">
      <c r="A24" s="140" t="s">
        <v>109</v>
      </c>
      <c r="B24" s="209" t="s">
        <v>112</v>
      </c>
      <c r="C24" s="63"/>
      <c r="D24" s="60"/>
      <c r="E24" s="60"/>
      <c r="G24" s="153">
        <v>1</v>
      </c>
      <c r="H24" s="154">
        <f>IF(G24=1,$H$6,"")</f>
        <v>0</v>
      </c>
      <c r="I24" s="154" t="str">
        <f>IF(G24=2,$I$6,"")</f>
        <v/>
      </c>
      <c r="J24" s="154" t="str">
        <f>IF(G24=3,$J$6,"")</f>
        <v/>
      </c>
      <c r="K24" s="154" t="str">
        <f>IF(G24=4,$K$6,"")</f>
        <v/>
      </c>
      <c r="L24" s="154" t="str">
        <f>IF(G24=5,$L$6,"")</f>
        <v/>
      </c>
      <c r="M24" s="154" t="str">
        <f>IF(G24=6,$M$6,"")</f>
        <v/>
      </c>
      <c r="N24" s="157">
        <f>SUM(H24:M24)</f>
        <v>0</v>
      </c>
      <c r="O24" s="184">
        <f>O23</f>
        <v>0.25</v>
      </c>
      <c r="P24" s="159">
        <f>N24*O24</f>
        <v>0</v>
      </c>
      <c r="Q24" s="10"/>
      <c r="R24" s="35"/>
    </row>
    <row r="25" spans="1:28" s="33" customFormat="1" ht="33" customHeight="1">
      <c r="A25" s="366" t="s">
        <v>72</v>
      </c>
      <c r="B25" s="367"/>
      <c r="C25" s="142" t="s">
        <v>31</v>
      </c>
      <c r="D25" s="143" t="s">
        <v>28</v>
      </c>
      <c r="E25" s="143" t="s">
        <v>29</v>
      </c>
      <c r="G25" s="8"/>
      <c r="H25" s="9"/>
      <c r="I25" s="9"/>
      <c r="J25" s="9"/>
      <c r="K25" s="9"/>
      <c r="L25" s="9"/>
      <c r="M25" s="173"/>
      <c r="N25" s="172" t="str">
        <f>N20</f>
        <v>somme = 1 ?  =&gt;</v>
      </c>
      <c r="O25" s="158">
        <f>SUM(O26:O30)</f>
        <v>1</v>
      </c>
      <c r="P25" s="39">
        <f>SUM(P26:P30)</f>
        <v>0</v>
      </c>
      <c r="Q25" s="170">
        <v>0.34</v>
      </c>
      <c r="R25" s="11">
        <f>P25*Q25</f>
        <v>0</v>
      </c>
    </row>
    <row r="26" spans="1:28" s="33" customFormat="1" ht="33" customHeight="1">
      <c r="A26" s="141" t="s">
        <v>11</v>
      </c>
      <c r="B26" s="209" t="s">
        <v>129</v>
      </c>
      <c r="C26" s="63"/>
      <c r="D26" s="61"/>
      <c r="E26" s="61"/>
      <c r="G26" s="153">
        <v>1</v>
      </c>
      <c r="H26" s="154">
        <f>IF(G26=1,$H$6,"")</f>
        <v>0</v>
      </c>
      <c r="I26" s="154" t="str">
        <f>IF(G26=2,$I$6,"")</f>
        <v/>
      </c>
      <c r="J26" s="154" t="str">
        <f>IF(G26=3,$J$6,"")</f>
        <v/>
      </c>
      <c r="K26" s="154" t="str">
        <f>IF(G26=4,$K$6,"")</f>
        <v/>
      </c>
      <c r="L26" s="154" t="str">
        <f>IF(G26=5,$L$6,"")</f>
        <v/>
      </c>
      <c r="M26" s="154" t="str">
        <f>IF(G26=6,$M$6,"")</f>
        <v/>
      </c>
      <c r="N26" s="157">
        <f>SUM(H26:M26)</f>
        <v>0</v>
      </c>
      <c r="O26" s="184">
        <f>1/5</f>
        <v>0.2</v>
      </c>
      <c r="P26" s="159">
        <f>N26*O26</f>
        <v>0</v>
      </c>
      <c r="Q26" s="10"/>
      <c r="R26" s="35"/>
    </row>
    <row r="27" spans="1:28" s="33" customFormat="1" ht="33" customHeight="1">
      <c r="A27" s="141" t="s">
        <v>16</v>
      </c>
      <c r="B27" s="209" t="s">
        <v>130</v>
      </c>
      <c r="C27" s="63"/>
      <c r="D27" s="61"/>
      <c r="E27" s="61"/>
      <c r="G27" s="153">
        <v>1</v>
      </c>
      <c r="H27" s="154">
        <f>IF(G27=1,$H$6,"")</f>
        <v>0</v>
      </c>
      <c r="I27" s="154" t="str">
        <f>IF(G27=2,$I$6,"")</f>
        <v/>
      </c>
      <c r="J27" s="154" t="str">
        <f>IF(G27=3,$J$6,"")</f>
        <v/>
      </c>
      <c r="K27" s="154" t="str">
        <f>IF(G27=4,$K$6,"")</f>
        <v/>
      </c>
      <c r="L27" s="154" t="str">
        <f>IF(G27=5,$L$6,"")</f>
        <v/>
      </c>
      <c r="M27" s="154" t="str">
        <f>IF(G27=6,$M$6,"")</f>
        <v/>
      </c>
      <c r="N27" s="157">
        <f>SUM(H27:M27)</f>
        <v>0</v>
      </c>
      <c r="O27" s="184">
        <f>O26</f>
        <v>0.2</v>
      </c>
      <c r="P27" s="159">
        <f>N27*O27</f>
        <v>0</v>
      </c>
      <c r="Q27" s="10"/>
      <c r="R27" s="35"/>
    </row>
    <row r="28" spans="1:28" s="33" customFormat="1" ht="33" customHeight="1">
      <c r="A28" s="141" t="s">
        <v>161</v>
      </c>
      <c r="B28" s="209" t="s">
        <v>166</v>
      </c>
      <c r="C28" s="63"/>
      <c r="D28" s="61"/>
      <c r="E28" s="61"/>
      <c r="G28" s="153">
        <v>1</v>
      </c>
      <c r="H28" s="154">
        <f>IF(G28=1,$H$6,"")</f>
        <v>0</v>
      </c>
      <c r="I28" s="154" t="str">
        <f>IF(G28=2,$I$6,"")</f>
        <v/>
      </c>
      <c r="J28" s="154" t="str">
        <f>IF(G28=3,$J$6,"")</f>
        <v/>
      </c>
      <c r="K28" s="154" t="str">
        <f>IF(G28=4,$K$6,"")</f>
        <v/>
      </c>
      <c r="L28" s="154" t="str">
        <f>IF(G28=5,$L$6,"")</f>
        <v/>
      </c>
      <c r="M28" s="154" t="str">
        <f>IF(G28=6,$M$6,"")</f>
        <v/>
      </c>
      <c r="N28" s="157">
        <f>SUM(H28:M28)</f>
        <v>0</v>
      </c>
      <c r="O28" s="184">
        <f>O27</f>
        <v>0.2</v>
      </c>
      <c r="P28" s="159">
        <f>N28*O28</f>
        <v>0</v>
      </c>
      <c r="Q28" s="10"/>
      <c r="R28" s="35"/>
    </row>
    <row r="29" spans="1:28" s="33" customFormat="1" ht="33" customHeight="1">
      <c r="A29" s="141" t="s">
        <v>162</v>
      </c>
      <c r="B29" s="209" t="s">
        <v>124</v>
      </c>
      <c r="C29" s="63"/>
      <c r="D29" s="61"/>
      <c r="E29" s="61"/>
      <c r="G29" s="153">
        <v>1</v>
      </c>
      <c r="H29" s="154">
        <f>IF(G29=1,$H$6,"")</f>
        <v>0</v>
      </c>
      <c r="I29" s="154" t="str">
        <f>IF(G29=2,$I$6,"")</f>
        <v/>
      </c>
      <c r="J29" s="154" t="str">
        <f>IF(G29=3,$J$6,"")</f>
        <v/>
      </c>
      <c r="K29" s="154" t="str">
        <f>IF(G29=4,$K$6,"")</f>
        <v/>
      </c>
      <c r="L29" s="154" t="str">
        <f>IF(G29=5,$L$6,"")</f>
        <v/>
      </c>
      <c r="M29" s="154" t="str">
        <f>IF(G29=6,$M$6,"")</f>
        <v/>
      </c>
      <c r="N29" s="157">
        <f>SUM(H29:M29)</f>
        <v>0</v>
      </c>
      <c r="O29" s="184">
        <f>O27</f>
        <v>0.2</v>
      </c>
      <c r="P29" s="159">
        <f>N29*O29</f>
        <v>0</v>
      </c>
      <c r="Q29" s="10"/>
      <c r="R29" s="35"/>
    </row>
    <row r="30" spans="1:28" s="33" customFormat="1" ht="33" customHeight="1">
      <c r="A30" s="141" t="s">
        <v>165</v>
      </c>
      <c r="B30" s="209" t="s">
        <v>111</v>
      </c>
      <c r="C30" s="63"/>
      <c r="D30" s="61"/>
      <c r="E30" s="61"/>
      <c r="G30" s="153">
        <v>1</v>
      </c>
      <c r="H30" s="154">
        <f>IF(G30=1,$H$6,"")</f>
        <v>0</v>
      </c>
      <c r="I30" s="154" t="str">
        <f>IF(G30=2,$I$6,"")</f>
        <v/>
      </c>
      <c r="J30" s="154" t="str">
        <f>IF(G30=3,$J$6,"")</f>
        <v/>
      </c>
      <c r="K30" s="154" t="str">
        <f>IF(G30=4,$K$6,"")</f>
        <v/>
      </c>
      <c r="L30" s="154" t="str">
        <f>IF(G30=5,$L$6,"")</f>
        <v/>
      </c>
      <c r="M30" s="154" t="str">
        <f>IF(G30=6,$M$6,"")</f>
        <v/>
      </c>
      <c r="N30" s="157">
        <f>SUM(H30:M30)</f>
        <v>0</v>
      </c>
      <c r="O30" s="184">
        <f>O29</f>
        <v>0.2</v>
      </c>
      <c r="P30" s="159">
        <f>N30*O30</f>
        <v>0</v>
      </c>
      <c r="Q30" s="10"/>
      <c r="R30" s="35"/>
      <c r="AB30" s="28"/>
    </row>
    <row r="31" spans="1:28" ht="33" customHeight="1">
      <c r="A31" s="366" t="s">
        <v>132</v>
      </c>
      <c r="B31" s="367"/>
      <c r="C31" s="142" t="s">
        <v>31</v>
      </c>
      <c r="D31" s="143" t="s">
        <v>28</v>
      </c>
      <c r="E31" s="143" t="s">
        <v>29</v>
      </c>
      <c r="G31" s="8"/>
      <c r="H31" s="9"/>
      <c r="I31" s="9"/>
      <c r="J31" s="9"/>
      <c r="K31" s="9"/>
      <c r="L31" s="9"/>
      <c r="M31" s="173"/>
      <c r="N31" s="172" t="str">
        <f>N25</f>
        <v>somme = 1 ?  =&gt;</v>
      </c>
      <c r="O31" s="158">
        <f>SUM(O32:O35)</f>
        <v>1</v>
      </c>
      <c r="P31" s="39">
        <f>SUM(P32:P35)</f>
        <v>0</v>
      </c>
      <c r="Q31" s="170">
        <v>0.34</v>
      </c>
      <c r="R31" s="11">
        <f>P31*Q31</f>
        <v>0</v>
      </c>
    </row>
    <row r="32" spans="1:28" ht="33" customHeight="1">
      <c r="A32" s="140" t="s">
        <v>8</v>
      </c>
      <c r="B32" s="209" t="s">
        <v>135</v>
      </c>
      <c r="C32" s="142"/>
      <c r="D32" s="143"/>
      <c r="E32" s="143"/>
      <c r="G32" s="153">
        <v>1</v>
      </c>
      <c r="H32" s="154">
        <f>IF(G32=1,$H$6,"")</f>
        <v>0</v>
      </c>
      <c r="I32" s="154" t="str">
        <f>IF(G32=2,$I$6,"")</f>
        <v/>
      </c>
      <c r="J32" s="154" t="str">
        <f>IF(G32=3,$J$6,"")</f>
        <v/>
      </c>
      <c r="K32" s="154" t="str">
        <f>IF(G32=4,$K$6,"")</f>
        <v/>
      </c>
      <c r="L32" s="154" t="str">
        <f>IF(G32=5,$L$6,"")</f>
        <v/>
      </c>
      <c r="M32" s="154" t="str">
        <f>IF(G32=6,$M$6,"")</f>
        <v/>
      </c>
      <c r="N32" s="157">
        <f>SUM(H32:M32)</f>
        <v>0</v>
      </c>
      <c r="O32" s="184">
        <f>1/4</f>
        <v>0.25</v>
      </c>
      <c r="P32" s="159">
        <f>N32*O32</f>
        <v>0</v>
      </c>
      <c r="Q32" s="232"/>
      <c r="R32" s="233"/>
    </row>
    <row r="33" spans="1:18" ht="33" customHeight="1">
      <c r="A33" s="140" t="s">
        <v>146</v>
      </c>
      <c r="B33" s="209" t="s">
        <v>136</v>
      </c>
      <c r="C33" s="142"/>
      <c r="D33" s="143"/>
      <c r="E33" s="143"/>
      <c r="G33" s="153">
        <v>1</v>
      </c>
      <c r="H33" s="154">
        <f>IF(G33=1,$H$6,"")</f>
        <v>0</v>
      </c>
      <c r="I33" s="154" t="str">
        <f>IF(G33=2,$I$6,"")</f>
        <v/>
      </c>
      <c r="J33" s="154" t="str">
        <f>IF(G33=3,$J$6,"")</f>
        <v/>
      </c>
      <c r="K33" s="154" t="str">
        <f>IF(G33=4,$K$6,"")</f>
        <v/>
      </c>
      <c r="L33" s="154" t="str">
        <f>IF(G33=5,$L$6,"")</f>
        <v/>
      </c>
      <c r="M33" s="154" t="str">
        <f>IF(G33=6,$M$6,"")</f>
        <v/>
      </c>
      <c r="N33" s="157">
        <f>SUM(H33:M33)</f>
        <v>0</v>
      </c>
      <c r="O33" s="184">
        <f>O32</f>
        <v>0.25</v>
      </c>
      <c r="P33" s="159">
        <f>N33*O33</f>
        <v>0</v>
      </c>
      <c r="Q33" s="232"/>
      <c r="R33" s="233"/>
    </row>
    <row r="34" spans="1:18" ht="33" customHeight="1">
      <c r="A34" s="140" t="s">
        <v>147</v>
      </c>
      <c r="B34" s="209" t="s">
        <v>134</v>
      </c>
      <c r="C34" s="63"/>
      <c r="D34" s="61"/>
      <c r="E34" s="61"/>
      <c r="G34" s="153">
        <v>1</v>
      </c>
      <c r="H34" s="154">
        <f>IF(G34=1,$H$6,"")</f>
        <v>0</v>
      </c>
      <c r="I34" s="154" t="str">
        <f>IF(G34=2,$I$6,"")</f>
        <v/>
      </c>
      <c r="J34" s="154" t="str">
        <f>IF(G34=3,$J$6,"")</f>
        <v/>
      </c>
      <c r="K34" s="154" t="str">
        <f>IF(G34=4,$K$6,"")</f>
        <v/>
      </c>
      <c r="L34" s="154" t="str">
        <f>IF(G34=5,$L$6,"")</f>
        <v/>
      </c>
      <c r="M34" s="154" t="str">
        <f>IF(G34=6,$M$6,"")</f>
        <v/>
      </c>
      <c r="N34" s="157">
        <f>SUM(H34:M34)</f>
        <v>0</v>
      </c>
      <c r="O34" s="184">
        <f>O33</f>
        <v>0.25</v>
      </c>
      <c r="P34" s="159">
        <f>N34*O34</f>
        <v>0</v>
      </c>
      <c r="Q34" s="10"/>
      <c r="R34" s="35"/>
    </row>
    <row r="35" spans="1:18" ht="33" customHeight="1">
      <c r="A35" s="140" t="s">
        <v>131</v>
      </c>
      <c r="B35" s="209" t="s">
        <v>164</v>
      </c>
      <c r="C35" s="64"/>
      <c r="D35" s="59"/>
      <c r="E35" s="59"/>
      <c r="G35" s="153">
        <v>1</v>
      </c>
      <c r="H35" s="154">
        <f>IF(G35=1,$H$6,"")</f>
        <v>0</v>
      </c>
      <c r="I35" s="154" t="str">
        <f>IF(G35=2,$I$6,"")</f>
        <v/>
      </c>
      <c r="J35" s="154" t="str">
        <f>IF(G35=3,$J$6,"")</f>
        <v/>
      </c>
      <c r="K35" s="154" t="str">
        <f>IF(G35=4,$K$6,"")</f>
        <v/>
      </c>
      <c r="L35" s="154" t="str">
        <f>IF(G35=5,$L$6,"")</f>
        <v/>
      </c>
      <c r="M35" s="154" t="str">
        <f>IF(G35=6,$M$6,"")</f>
        <v/>
      </c>
      <c r="N35" s="157">
        <f>SUM(H35:M35)</f>
        <v>0</v>
      </c>
      <c r="O35" s="184">
        <f>O34</f>
        <v>0.25</v>
      </c>
      <c r="P35" s="159">
        <f>N35*O35</f>
        <v>0</v>
      </c>
      <c r="Q35" s="10"/>
      <c r="R35" s="35"/>
    </row>
    <row r="36" spans="1:18" ht="33" customHeight="1">
      <c r="A36" s="366" t="s">
        <v>73</v>
      </c>
      <c r="B36" s="367"/>
      <c r="C36" s="142" t="s">
        <v>31</v>
      </c>
      <c r="D36" s="143" t="s">
        <v>28</v>
      </c>
      <c r="E36" s="143" t="s">
        <v>29</v>
      </c>
      <c r="G36" s="8"/>
      <c r="H36" s="9"/>
      <c r="I36" s="9"/>
      <c r="J36" s="9"/>
      <c r="K36" s="9"/>
      <c r="L36" s="9"/>
      <c r="M36" s="173"/>
      <c r="N36" s="172" t="str">
        <f>N31</f>
        <v>somme = 1 ?  =&gt;</v>
      </c>
      <c r="O36" s="158">
        <f>SUM(O37:O44)</f>
        <v>1</v>
      </c>
      <c r="P36" s="39">
        <f>SUM(P37:P44)</f>
        <v>0</v>
      </c>
      <c r="Q36" s="170">
        <v>0.34</v>
      </c>
      <c r="R36" s="11">
        <f>P36*Q36</f>
        <v>0</v>
      </c>
    </row>
    <row r="37" spans="1:18" ht="33" customHeight="1">
      <c r="A37" s="234" t="s">
        <v>148</v>
      </c>
      <c r="B37" s="209" t="s">
        <v>114</v>
      </c>
      <c r="C37" s="63"/>
      <c r="D37" s="61"/>
      <c r="E37" s="61"/>
      <c r="G37" s="153">
        <v>1</v>
      </c>
      <c r="H37" s="154">
        <f t="shared" ref="H37:H44" si="10">IF(G37=1,$H$6,"")</f>
        <v>0</v>
      </c>
      <c r="I37" s="154" t="str">
        <f t="shared" ref="I37:I44" si="11">IF(G37=2,$I$6,"")</f>
        <v/>
      </c>
      <c r="J37" s="154" t="str">
        <f t="shared" ref="J37:J44" si="12">IF(G37=3,$J$6,"")</f>
        <v/>
      </c>
      <c r="K37" s="154" t="str">
        <f t="shared" ref="K37:K44" si="13">IF(G37=4,$K$6,"")</f>
        <v/>
      </c>
      <c r="L37" s="154" t="str">
        <f t="shared" ref="L37:L44" si="14">IF(G37=5,$L$6,"")</f>
        <v/>
      </c>
      <c r="M37" s="154" t="str">
        <f t="shared" ref="M37:M44" si="15">IF(G37=6,$M$6,"")</f>
        <v/>
      </c>
      <c r="N37" s="157">
        <f t="shared" ref="N37:N44" si="16">SUM(H37:M37)</f>
        <v>0</v>
      </c>
      <c r="O37" s="184">
        <f>1/8</f>
        <v>0.125</v>
      </c>
      <c r="P37" s="159">
        <f t="shared" ref="P37:P44" si="17">N37*O37</f>
        <v>0</v>
      </c>
      <c r="Q37" s="232"/>
      <c r="R37" s="233"/>
    </row>
    <row r="38" spans="1:18" ht="33" customHeight="1">
      <c r="A38" s="234" t="s">
        <v>149</v>
      </c>
      <c r="B38" s="209" t="s">
        <v>157</v>
      </c>
      <c r="C38" s="63"/>
      <c r="D38" s="61"/>
      <c r="E38" s="61"/>
      <c r="G38" s="153">
        <v>1</v>
      </c>
      <c r="H38" s="154">
        <f t="shared" si="10"/>
        <v>0</v>
      </c>
      <c r="I38" s="154" t="str">
        <f t="shared" si="11"/>
        <v/>
      </c>
      <c r="J38" s="154" t="str">
        <f t="shared" si="12"/>
        <v/>
      </c>
      <c r="K38" s="154" t="str">
        <f t="shared" si="13"/>
        <v/>
      </c>
      <c r="L38" s="154" t="str">
        <f t="shared" si="14"/>
        <v/>
      </c>
      <c r="M38" s="154" t="str">
        <f t="shared" si="15"/>
        <v/>
      </c>
      <c r="N38" s="157">
        <f t="shared" si="16"/>
        <v>0</v>
      </c>
      <c r="O38" s="184">
        <f t="shared" ref="O38:O44" si="18">O37</f>
        <v>0.125</v>
      </c>
      <c r="P38" s="159">
        <f t="shared" si="17"/>
        <v>0</v>
      </c>
      <c r="Q38" s="10"/>
      <c r="R38" s="35"/>
    </row>
    <row r="39" spans="1:18" ht="33" customHeight="1">
      <c r="A39" s="234" t="s">
        <v>150</v>
      </c>
      <c r="B39" s="209" t="s">
        <v>115</v>
      </c>
      <c r="C39" s="63"/>
      <c r="D39" s="61"/>
      <c r="E39" s="61"/>
      <c r="G39" s="153">
        <v>1</v>
      </c>
      <c r="H39" s="154">
        <f t="shared" si="10"/>
        <v>0</v>
      </c>
      <c r="I39" s="154" t="str">
        <f t="shared" si="11"/>
        <v/>
      </c>
      <c r="J39" s="154" t="str">
        <f t="shared" si="12"/>
        <v/>
      </c>
      <c r="K39" s="154" t="str">
        <f t="shared" si="13"/>
        <v/>
      </c>
      <c r="L39" s="154" t="str">
        <f t="shared" si="14"/>
        <v/>
      </c>
      <c r="M39" s="154" t="str">
        <f t="shared" si="15"/>
        <v/>
      </c>
      <c r="N39" s="157">
        <f t="shared" si="16"/>
        <v>0</v>
      </c>
      <c r="O39" s="184">
        <f t="shared" si="18"/>
        <v>0.125</v>
      </c>
      <c r="P39" s="159">
        <f t="shared" si="17"/>
        <v>0</v>
      </c>
      <c r="Q39" s="10"/>
      <c r="R39" s="35"/>
    </row>
    <row r="40" spans="1:18" ht="33" customHeight="1">
      <c r="A40" s="234" t="s">
        <v>151</v>
      </c>
      <c r="B40" s="209" t="s">
        <v>158</v>
      </c>
      <c r="C40" s="63"/>
      <c r="D40" s="61"/>
      <c r="E40" s="61"/>
      <c r="G40" s="153">
        <v>1</v>
      </c>
      <c r="H40" s="154">
        <f t="shared" si="10"/>
        <v>0</v>
      </c>
      <c r="I40" s="154" t="str">
        <f t="shared" si="11"/>
        <v/>
      </c>
      <c r="J40" s="154" t="str">
        <f t="shared" si="12"/>
        <v/>
      </c>
      <c r="K40" s="154" t="str">
        <f t="shared" si="13"/>
        <v/>
      </c>
      <c r="L40" s="154" t="str">
        <f t="shared" si="14"/>
        <v/>
      </c>
      <c r="M40" s="154" t="str">
        <f t="shared" si="15"/>
        <v/>
      </c>
      <c r="N40" s="157">
        <f t="shared" si="16"/>
        <v>0</v>
      </c>
      <c r="O40" s="184">
        <f t="shared" si="18"/>
        <v>0.125</v>
      </c>
      <c r="P40" s="159">
        <f t="shared" si="17"/>
        <v>0</v>
      </c>
      <c r="Q40" s="10"/>
      <c r="R40" s="35"/>
    </row>
    <row r="41" spans="1:18" ht="33" customHeight="1">
      <c r="A41" s="234" t="s">
        <v>152</v>
      </c>
      <c r="B41" s="209" t="s">
        <v>116</v>
      </c>
      <c r="C41" s="63"/>
      <c r="D41" s="61"/>
      <c r="E41" s="238"/>
      <c r="G41" s="153">
        <v>1</v>
      </c>
      <c r="H41" s="154">
        <f t="shared" si="10"/>
        <v>0</v>
      </c>
      <c r="I41" s="154" t="str">
        <f t="shared" si="11"/>
        <v/>
      </c>
      <c r="J41" s="154" t="str">
        <f t="shared" si="12"/>
        <v/>
      </c>
      <c r="K41" s="154" t="str">
        <f t="shared" si="13"/>
        <v/>
      </c>
      <c r="L41" s="154" t="str">
        <f t="shared" si="14"/>
        <v/>
      </c>
      <c r="M41" s="154" t="str">
        <f t="shared" si="15"/>
        <v/>
      </c>
      <c r="N41" s="157">
        <f t="shared" si="16"/>
        <v>0</v>
      </c>
      <c r="O41" s="184">
        <f t="shared" si="18"/>
        <v>0.125</v>
      </c>
      <c r="P41" s="159">
        <f t="shared" si="17"/>
        <v>0</v>
      </c>
      <c r="Q41" s="10"/>
      <c r="R41" s="35"/>
    </row>
    <row r="42" spans="1:18" ht="33" customHeight="1">
      <c r="A42" s="234" t="s">
        <v>153</v>
      </c>
      <c r="B42" s="209" t="s">
        <v>138</v>
      </c>
      <c r="C42" s="63"/>
      <c r="D42" s="61"/>
      <c r="E42" s="61"/>
      <c r="G42" s="153">
        <v>1</v>
      </c>
      <c r="H42" s="154">
        <f t="shared" si="10"/>
        <v>0</v>
      </c>
      <c r="I42" s="154" t="str">
        <f t="shared" si="11"/>
        <v/>
      </c>
      <c r="J42" s="154" t="str">
        <f t="shared" si="12"/>
        <v/>
      </c>
      <c r="K42" s="154" t="str">
        <f t="shared" si="13"/>
        <v/>
      </c>
      <c r="L42" s="154" t="str">
        <f t="shared" si="14"/>
        <v/>
      </c>
      <c r="M42" s="154" t="str">
        <f t="shared" si="15"/>
        <v/>
      </c>
      <c r="N42" s="157">
        <f t="shared" si="16"/>
        <v>0</v>
      </c>
      <c r="O42" s="184">
        <f t="shared" si="18"/>
        <v>0.125</v>
      </c>
      <c r="P42" s="159">
        <f t="shared" si="17"/>
        <v>0</v>
      </c>
      <c r="Q42" s="10"/>
      <c r="R42" s="35"/>
    </row>
    <row r="43" spans="1:18" ht="33" customHeight="1">
      <c r="A43" s="234" t="s">
        <v>154</v>
      </c>
      <c r="B43" s="209" t="s">
        <v>171</v>
      </c>
      <c r="C43" s="63"/>
      <c r="D43" s="61"/>
      <c r="E43" s="61"/>
      <c r="G43" s="153">
        <v>1</v>
      </c>
      <c r="H43" s="154">
        <f t="shared" si="10"/>
        <v>0</v>
      </c>
      <c r="I43" s="154" t="str">
        <f t="shared" si="11"/>
        <v/>
      </c>
      <c r="J43" s="154" t="str">
        <f t="shared" si="12"/>
        <v/>
      </c>
      <c r="K43" s="154" t="str">
        <f t="shared" si="13"/>
        <v/>
      </c>
      <c r="L43" s="154" t="str">
        <f t="shared" si="14"/>
        <v/>
      </c>
      <c r="M43" s="154" t="str">
        <f t="shared" si="15"/>
        <v/>
      </c>
      <c r="N43" s="157">
        <f t="shared" si="16"/>
        <v>0</v>
      </c>
      <c r="O43" s="184">
        <f t="shared" si="18"/>
        <v>0.125</v>
      </c>
      <c r="P43" s="159">
        <f t="shared" si="17"/>
        <v>0</v>
      </c>
      <c r="Q43" s="10"/>
      <c r="R43" s="35"/>
    </row>
    <row r="44" spans="1:18" ht="33" customHeight="1">
      <c r="A44" s="234" t="s">
        <v>155</v>
      </c>
      <c r="B44" s="209" t="s">
        <v>172</v>
      </c>
      <c r="C44" s="63"/>
      <c r="D44" s="61"/>
      <c r="E44" s="61"/>
      <c r="G44" s="153">
        <v>1</v>
      </c>
      <c r="H44" s="154">
        <f t="shared" si="10"/>
        <v>0</v>
      </c>
      <c r="I44" s="154" t="str">
        <f t="shared" si="11"/>
        <v/>
      </c>
      <c r="J44" s="154" t="str">
        <f t="shared" si="12"/>
        <v/>
      </c>
      <c r="K44" s="154" t="str">
        <f t="shared" si="13"/>
        <v/>
      </c>
      <c r="L44" s="154" t="str">
        <f t="shared" si="14"/>
        <v/>
      </c>
      <c r="M44" s="154" t="str">
        <f t="shared" si="15"/>
        <v/>
      </c>
      <c r="N44" s="157">
        <f t="shared" si="16"/>
        <v>0</v>
      </c>
      <c r="O44" s="184">
        <f t="shared" si="18"/>
        <v>0.125</v>
      </c>
      <c r="P44" s="159">
        <f t="shared" si="17"/>
        <v>0</v>
      </c>
      <c r="Q44" s="10"/>
      <c r="R44" s="35"/>
    </row>
    <row r="54" spans="2:6" ht="33" customHeight="1">
      <c r="B54" s="42"/>
      <c r="C54" s="42"/>
      <c r="D54" s="42"/>
      <c r="E54" s="42"/>
      <c r="F54" s="42"/>
    </row>
  </sheetData>
  <mergeCells count="19">
    <mergeCell ref="A36:B36"/>
    <mergeCell ref="C5:D5"/>
    <mergeCell ref="G5:G7"/>
    <mergeCell ref="N6:N7"/>
    <mergeCell ref="A8:E8"/>
    <mergeCell ref="A11:B11"/>
    <mergeCell ref="A20:B20"/>
    <mergeCell ref="A25:B25"/>
    <mergeCell ref="A31:B31"/>
    <mergeCell ref="O6:O7"/>
    <mergeCell ref="Q6:Q7"/>
    <mergeCell ref="A7:E7"/>
    <mergeCell ref="A2:E2"/>
    <mergeCell ref="A3:E3"/>
    <mergeCell ref="O3:O4"/>
    <mergeCell ref="Q3:Q4"/>
    <mergeCell ref="C4:D4"/>
    <mergeCell ref="H4:N4"/>
    <mergeCell ref="C6:E6"/>
  </mergeCells>
  <pageMargins left="0.39000000000000007" right="0.39000000000000007" top="0.39000000000000007" bottom="0.39000000000000007" header="0.12000000000000001" footer="0.12000000000000001"/>
  <pageSetup paperSize="9" scale="70" orientation="landscape" useFirstPageNumber="1" horizontalDpi="4294967293" verticalDpi="4294967293" r:id="rId1"/>
  <headerFooter alignWithMargins="0">
    <oddHeader>&amp;L© 2012 - Y. Abouo, I. Charles; O. Legrand; J. Sorencen&amp;RAutodiagnostic - BPAC AFSSAPS v2011</oddHeader>
    <oddFooter>&amp;LVersion du &amp;D&amp;R&amp;P/&amp;N</oddFooter>
  </headerFooter>
  <rowBreaks count="1" manualBreakCount="1">
    <brk id="24" max="16383" man="1"/>
  </rowBreaks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Feuil6"/>
  <dimension ref="A1:Q53"/>
  <sheetViews>
    <sheetView zoomScaleNormal="100" workbookViewId="0">
      <selection activeCell="C4" sqref="C4"/>
    </sheetView>
  </sheetViews>
  <sheetFormatPr baseColWidth="10" defaultRowHeight="12.75"/>
  <cols>
    <col min="1" max="1" width="29.42578125" customWidth="1"/>
    <col min="2" max="2" width="54" customWidth="1"/>
    <col min="3" max="3" width="42.5703125" customWidth="1"/>
    <col min="4" max="4" width="30.28515625" customWidth="1"/>
  </cols>
  <sheetData>
    <row r="1" spans="1:17" s="28" customFormat="1" ht="18" customHeight="1">
      <c r="A1" s="119" t="str">
        <f>Contexte!C1</f>
        <v>Autodiagnostic :</v>
      </c>
      <c r="B1" s="104" t="s">
        <v>58</v>
      </c>
      <c r="C1" s="166" t="s">
        <v>13</v>
      </c>
      <c r="D1" s="52"/>
      <c r="M1" s="26"/>
      <c r="N1" s="26"/>
      <c r="O1" s="26"/>
      <c r="P1" s="26"/>
    </row>
    <row r="2" spans="1:17" s="28" customFormat="1" ht="30.95" customHeight="1">
      <c r="A2" s="394" t="str">
        <f>Contexte!A2:G2</f>
        <v>"La maintenance DES DISPOSITIFS MEDICAUX" - Recommandations AFSSAPS Octobre 2011</v>
      </c>
      <c r="B2" s="395"/>
      <c r="C2" s="396"/>
      <c r="D2" s="52"/>
      <c r="M2" s="26"/>
      <c r="N2" s="26"/>
      <c r="O2" s="26"/>
      <c r="P2" s="26"/>
    </row>
    <row r="3" spans="1:17" s="28" customFormat="1" ht="18.95" customHeight="1">
      <c r="A3" s="397" t="str">
        <f>Contexte!A3:G3</f>
        <v>Avertissement : toute zone blanche peut être remplie ou modifiée. Les données peuvent ensuite être utilisées dans d'autres onglets</v>
      </c>
      <c r="B3" s="398"/>
      <c r="C3" s="399"/>
      <c r="D3" s="53"/>
      <c r="M3" s="26"/>
      <c r="N3" s="26"/>
      <c r="O3" s="26"/>
      <c r="P3" s="26"/>
    </row>
    <row r="4" spans="1:17" s="28" customFormat="1" ht="20.100000000000001" customHeight="1">
      <c r="A4" s="220" t="s">
        <v>43</v>
      </c>
      <c r="B4" s="228" t="str">
        <f>Contexte!C4</f>
        <v>Service biomédical du CH de …</v>
      </c>
      <c r="C4" s="118" t="s">
        <v>60</v>
      </c>
      <c r="D4" s="54"/>
      <c r="E4" s="27"/>
      <c r="N4" s="26"/>
      <c r="O4" s="26"/>
      <c r="P4" s="26"/>
      <c r="Q4" s="26"/>
    </row>
    <row r="5" spans="1:17" s="28" customFormat="1" ht="20.100000000000001" customHeight="1">
      <c r="A5" s="220" t="s">
        <v>44</v>
      </c>
      <c r="B5" s="229" t="str">
        <f>Contexte!C5</f>
        <v>jour, mois, année</v>
      </c>
      <c r="C5" s="41"/>
      <c r="D5" s="54"/>
      <c r="E5" s="27"/>
      <c r="N5" s="26"/>
      <c r="O5" s="26"/>
      <c r="P5" s="26"/>
      <c r="Q5" s="26"/>
    </row>
    <row r="6" spans="1:17" s="28" customFormat="1" ht="34.5" customHeight="1">
      <c r="A6" s="221" t="s">
        <v>33</v>
      </c>
      <c r="B6" s="230" t="str">
        <f>Contexte!C6</f>
        <v>Prénon NOM - Responsable biomédical</v>
      </c>
      <c r="C6" s="40"/>
      <c r="D6" s="55"/>
      <c r="E6" s="31"/>
      <c r="F6" s="32"/>
      <c r="G6" s="32"/>
      <c r="N6" s="26"/>
      <c r="O6" s="26"/>
      <c r="P6" s="26"/>
      <c r="Q6" s="26"/>
    </row>
    <row r="7" spans="1:17" ht="15" customHeight="1">
      <c r="A7" s="66" t="s">
        <v>49</v>
      </c>
      <c r="B7" s="392"/>
      <c r="C7" s="393"/>
    </row>
    <row r="8" spans="1:17" ht="15" customHeight="1">
      <c r="A8" s="129"/>
      <c r="B8" s="68"/>
      <c r="C8" s="70"/>
    </row>
    <row r="9" spans="1:17" ht="15" customHeight="1">
      <c r="A9" s="130"/>
      <c r="B9" s="69"/>
      <c r="C9" s="71"/>
    </row>
    <row r="10" spans="1:17" ht="15" customHeight="1">
      <c r="A10" s="130"/>
      <c r="B10" s="69"/>
      <c r="C10" s="71"/>
    </row>
    <row r="11" spans="1:17" ht="15" customHeight="1">
      <c r="A11" s="130"/>
      <c r="B11" s="131"/>
      <c r="C11" s="132"/>
    </row>
    <row r="12" spans="1:17" ht="15" customHeight="1">
      <c r="A12" s="130"/>
      <c r="B12" s="131"/>
      <c r="C12" s="132"/>
    </row>
    <row r="13" spans="1:17" ht="15" customHeight="1">
      <c r="A13" s="130"/>
      <c r="B13" s="131"/>
      <c r="C13" s="132"/>
    </row>
    <row r="14" spans="1:17" ht="15" customHeight="1">
      <c r="A14" s="133"/>
      <c r="B14" s="134"/>
      <c r="C14" s="135"/>
    </row>
    <row r="15" spans="1:17" ht="15" customHeight="1">
      <c r="A15" s="66" t="s">
        <v>50</v>
      </c>
      <c r="B15" s="67"/>
      <c r="C15" s="65"/>
    </row>
    <row r="16" spans="1:17" ht="15" customHeight="1">
      <c r="A16" s="129"/>
      <c r="B16" s="136"/>
      <c r="C16" s="137"/>
    </row>
    <row r="17" spans="1:3" ht="15" customHeight="1">
      <c r="A17" s="130"/>
      <c r="B17" s="131"/>
      <c r="C17" s="132"/>
    </row>
    <row r="18" spans="1:3" ht="15" customHeight="1">
      <c r="A18" s="130"/>
      <c r="B18" s="131"/>
      <c r="C18" s="132"/>
    </row>
    <row r="19" spans="1:3" ht="15" customHeight="1">
      <c r="A19" s="130"/>
      <c r="B19" s="131"/>
      <c r="C19" s="132"/>
    </row>
    <row r="20" spans="1:3" ht="15" customHeight="1">
      <c r="A20" s="130"/>
      <c r="B20" s="131"/>
      <c r="C20" s="132"/>
    </row>
    <row r="21" spans="1:3" ht="15" customHeight="1">
      <c r="A21" s="130"/>
      <c r="B21" s="131"/>
      <c r="C21" s="132"/>
    </row>
    <row r="22" spans="1:3" ht="15" customHeight="1">
      <c r="A22" s="130"/>
      <c r="B22" s="131"/>
      <c r="C22" s="132"/>
    </row>
    <row r="23" spans="1:3" ht="15" customHeight="1">
      <c r="A23" s="130"/>
      <c r="B23" s="131"/>
      <c r="C23" s="132"/>
    </row>
    <row r="24" spans="1:3" ht="15" customHeight="1">
      <c r="A24" s="130"/>
      <c r="B24" s="131"/>
      <c r="C24" s="132"/>
    </row>
    <row r="25" spans="1:3" ht="15" customHeight="1">
      <c r="A25" s="130"/>
      <c r="B25" s="131"/>
      <c r="C25" s="132"/>
    </row>
    <row r="26" spans="1:3" ht="15" customHeight="1">
      <c r="A26" s="130"/>
      <c r="B26" s="131"/>
      <c r="C26" s="132"/>
    </row>
    <row r="27" spans="1:3" ht="15" customHeight="1">
      <c r="A27" s="130"/>
      <c r="B27" s="131"/>
      <c r="C27" s="132"/>
    </row>
    <row r="28" spans="1:3" ht="15" customHeight="1">
      <c r="A28" s="130"/>
      <c r="B28" s="131"/>
      <c r="C28" s="132"/>
    </row>
    <row r="29" spans="1:3" ht="15" customHeight="1">
      <c r="A29" s="130"/>
      <c r="B29" s="131"/>
      <c r="C29" s="132"/>
    </row>
    <row r="30" spans="1:3" ht="15" customHeight="1">
      <c r="A30" s="130"/>
      <c r="B30" s="131"/>
      <c r="C30" s="132"/>
    </row>
    <row r="31" spans="1:3" ht="15" customHeight="1">
      <c r="A31" s="130"/>
      <c r="B31" s="131"/>
      <c r="C31" s="132"/>
    </row>
    <row r="32" spans="1:3" ht="15" customHeight="1">
      <c r="A32" s="133"/>
      <c r="B32" s="134"/>
      <c r="C32" s="135"/>
    </row>
    <row r="33" spans="1:3" ht="15" customHeight="1">
      <c r="A33" s="66" t="s">
        <v>51</v>
      </c>
      <c r="B33" s="67"/>
      <c r="C33" s="65"/>
    </row>
    <row r="34" spans="1:3" ht="15" customHeight="1">
      <c r="A34" s="129"/>
      <c r="B34" s="136"/>
      <c r="C34" s="137"/>
    </row>
    <row r="35" spans="1:3" ht="15" customHeight="1">
      <c r="A35" s="130"/>
      <c r="B35" s="131"/>
      <c r="C35" s="132"/>
    </row>
    <row r="36" spans="1:3" ht="15" customHeight="1">
      <c r="A36" s="130"/>
      <c r="B36" s="131"/>
      <c r="C36" s="132"/>
    </row>
    <row r="37" spans="1:3" ht="15" customHeight="1">
      <c r="A37" s="130"/>
      <c r="B37" s="131"/>
      <c r="C37" s="132"/>
    </row>
    <row r="38" spans="1:3" ht="15" customHeight="1">
      <c r="A38" s="130"/>
      <c r="B38" s="131"/>
      <c r="C38" s="132"/>
    </row>
    <row r="39" spans="1:3" ht="15" customHeight="1">
      <c r="A39" s="130"/>
      <c r="B39" s="131"/>
      <c r="C39" s="132"/>
    </row>
    <row r="40" spans="1:3" ht="15" customHeight="1">
      <c r="A40" s="130"/>
      <c r="B40" s="131"/>
      <c r="C40" s="132"/>
    </row>
    <row r="41" spans="1:3" ht="15" customHeight="1">
      <c r="A41" s="130"/>
      <c r="B41" s="131"/>
      <c r="C41" s="132"/>
    </row>
    <row r="42" spans="1:3" ht="15" customHeight="1">
      <c r="A42" s="133"/>
      <c r="B42" s="134"/>
      <c r="C42" s="135"/>
    </row>
    <row r="43" spans="1:3" ht="15" customHeight="1">
      <c r="A43" s="66" t="s">
        <v>52</v>
      </c>
      <c r="B43" s="67"/>
      <c r="C43" s="65"/>
    </row>
    <row r="44" spans="1:3" ht="15" customHeight="1">
      <c r="A44" s="129"/>
      <c r="B44" s="136"/>
      <c r="C44" s="137"/>
    </row>
    <row r="45" spans="1:3" ht="15" customHeight="1">
      <c r="A45" s="130"/>
      <c r="B45" s="131"/>
      <c r="C45" s="132"/>
    </row>
    <row r="46" spans="1:3" ht="15" customHeight="1">
      <c r="A46" s="130"/>
      <c r="B46" s="131"/>
      <c r="C46" s="132"/>
    </row>
    <row r="47" spans="1:3" ht="15" customHeight="1">
      <c r="A47" s="130"/>
      <c r="B47" s="131"/>
      <c r="C47" s="132"/>
    </row>
    <row r="48" spans="1:3" ht="15" customHeight="1">
      <c r="A48" s="130"/>
      <c r="B48" s="131"/>
      <c r="C48" s="132"/>
    </row>
    <row r="49" spans="1:3" ht="15" customHeight="1">
      <c r="A49" s="130"/>
      <c r="B49" s="131"/>
      <c r="C49" s="132"/>
    </row>
    <row r="50" spans="1:3" ht="15" customHeight="1">
      <c r="A50" s="130"/>
      <c r="B50" s="131"/>
      <c r="C50" s="132"/>
    </row>
    <row r="51" spans="1:3" ht="15" customHeight="1">
      <c r="A51" s="130"/>
      <c r="B51" s="131"/>
      <c r="C51" s="132"/>
    </row>
    <row r="52" spans="1:3" ht="15" customHeight="1">
      <c r="A52" s="130"/>
      <c r="B52" s="131"/>
      <c r="C52" s="132"/>
    </row>
    <row r="53" spans="1:3" ht="15" customHeight="1">
      <c r="A53" s="133"/>
      <c r="B53" s="134"/>
      <c r="C53" s="135"/>
    </row>
  </sheetData>
  <mergeCells count="3">
    <mergeCell ref="B7:C7"/>
    <mergeCell ref="A2:C2"/>
    <mergeCell ref="A3:C3"/>
  </mergeCells>
  <phoneticPr fontId="0" type="noConversion"/>
  <pageMargins left="0.39000000000000007" right="0.39000000000000007" top="0.59" bottom="0.59" header="0.2" footer="0.2"/>
  <pageSetup paperSize="9" scale="77" orientation="portrait" r:id="rId1"/>
  <headerFooter alignWithMargins="0">
    <oddHeader>&amp;L© 2012 - Y. Abouo, I. Charles; O. Legrand; J. Sorencen&amp;RAutodiagnostic - BPAC AFSSAPS v2011</oddHeader>
    <oddFooter>&amp;LVersion du &amp;D&amp;R&amp;P/&amp;N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baseColWidth="10" defaultRowHeight="12.75"/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5"/>
  <dimension ref="A1:R46"/>
  <sheetViews>
    <sheetView zoomScaleNormal="100" workbookViewId="0">
      <selection activeCell="C4" sqref="C4:D4"/>
    </sheetView>
  </sheetViews>
  <sheetFormatPr baseColWidth="10" defaultRowHeight="12.75"/>
  <cols>
    <col min="1" max="1" width="34" customWidth="1"/>
    <col min="2" max="2" width="88.42578125" customWidth="1"/>
    <col min="3" max="3" width="16.140625" customWidth="1"/>
    <col min="4" max="4" width="12.7109375" customWidth="1"/>
    <col min="8" max="8" width="13.140625" bestFit="1" customWidth="1"/>
    <col min="11" max="11" width="19.85546875" customWidth="1"/>
  </cols>
  <sheetData>
    <row r="1" spans="1:18" s="28" customFormat="1" ht="15.95" customHeight="1">
      <c r="A1" s="119" t="str">
        <f>Contexte!C1</f>
        <v>Autodiagnostic :</v>
      </c>
      <c r="B1" s="104" t="s">
        <v>12</v>
      </c>
      <c r="C1" s="104"/>
      <c r="D1" s="166" t="s">
        <v>13</v>
      </c>
      <c r="E1" s="52"/>
      <c r="N1" s="26"/>
      <c r="O1" s="26"/>
      <c r="P1" s="26"/>
      <c r="Q1" s="26"/>
    </row>
    <row r="2" spans="1:18" s="28" customFormat="1" ht="24.95" customHeight="1">
      <c r="A2" s="310" t="str">
        <f>Contexte!A2:G2</f>
        <v>"La maintenance DES DISPOSITIFS MEDICAUX" - Recommandations AFSSAPS Octobre 2011</v>
      </c>
      <c r="B2" s="311"/>
      <c r="C2" s="311"/>
      <c r="D2" s="312"/>
      <c r="E2" s="52"/>
      <c r="N2" s="26"/>
      <c r="O2" s="26"/>
      <c r="P2" s="26"/>
      <c r="Q2" s="26"/>
    </row>
    <row r="3" spans="1:18" s="28" customFormat="1" ht="17.100000000000001" customHeight="1">
      <c r="A3" s="313" t="str">
        <f>Contexte!A3:G3</f>
        <v>Avertissement : toute zone blanche peut être remplie ou modifiée. Les données peuvent ensuite être utilisées dans d'autres onglets</v>
      </c>
      <c r="B3" s="314"/>
      <c r="C3" s="314"/>
      <c r="D3" s="315"/>
      <c r="E3" s="53"/>
      <c r="N3" s="26"/>
      <c r="O3" s="26"/>
      <c r="P3" s="26"/>
      <c r="Q3" s="26"/>
    </row>
    <row r="4" spans="1:18" s="28" customFormat="1" ht="20.100000000000001" customHeight="1">
      <c r="A4" s="220" t="s">
        <v>43</v>
      </c>
      <c r="B4" s="228" t="str">
        <f>Contexte!C4</f>
        <v>Service biomédical du CH de …</v>
      </c>
      <c r="C4" s="321" t="s">
        <v>21</v>
      </c>
      <c r="D4" s="321"/>
      <c r="O4" s="26"/>
      <c r="P4" s="26"/>
      <c r="Q4" s="26"/>
      <c r="R4" s="26"/>
    </row>
    <row r="5" spans="1:18" s="28" customFormat="1" ht="20.100000000000001" customHeight="1">
      <c r="A5" s="220" t="s">
        <v>44</v>
      </c>
      <c r="B5" s="229" t="str">
        <f>Contexte!C5</f>
        <v>jour, mois, année</v>
      </c>
      <c r="C5" s="322"/>
      <c r="D5" s="322"/>
      <c r="O5" s="26"/>
      <c r="P5" s="26"/>
      <c r="Q5" s="26"/>
      <c r="R5" s="26"/>
    </row>
    <row r="6" spans="1:18" s="28" customFormat="1" ht="20.100000000000001" customHeight="1">
      <c r="A6" s="221" t="s">
        <v>33</v>
      </c>
      <c r="B6" s="230" t="str">
        <f>Contexte!C6</f>
        <v>Prénon NOM - Responsable biomédical</v>
      </c>
      <c r="C6" s="309"/>
      <c r="D6" s="309"/>
      <c r="E6" s="32"/>
      <c r="F6" s="32"/>
      <c r="G6" s="32"/>
      <c r="H6" s="32"/>
      <c r="O6" s="26"/>
      <c r="P6" s="26"/>
      <c r="Q6" s="26"/>
      <c r="R6" s="26"/>
    </row>
    <row r="7" spans="1:18" ht="27" customHeight="1">
      <c r="A7" s="316" t="str">
        <f>'Evaluateur 1'!A10</f>
        <v>Se situer par rapport au respect et au suivi des recommandations AFSSAPS</v>
      </c>
      <c r="B7" s="317"/>
      <c r="C7" s="145" t="s">
        <v>46</v>
      </c>
      <c r="D7" s="146">
        <f>Résultats!E9</f>
        <v>0</v>
      </c>
      <c r="E7" s="28"/>
      <c r="F7" s="28"/>
    </row>
    <row r="8" spans="1:18" ht="21" customHeight="1">
      <c r="A8" s="83" t="s">
        <v>23</v>
      </c>
      <c r="B8" s="318" t="s">
        <v>59</v>
      </c>
      <c r="C8" s="319"/>
      <c r="D8" s="320"/>
    </row>
    <row r="9" spans="1:18" ht="21" customHeight="1">
      <c r="A9" s="84">
        <f>Contexte!A29</f>
        <v>0</v>
      </c>
      <c r="B9" s="224"/>
      <c r="C9" s="225"/>
      <c r="D9" s="226"/>
      <c r="F9" s="212"/>
    </row>
    <row r="10" spans="1:18" ht="21" customHeight="1">
      <c r="A10" s="84">
        <f>Contexte!A30</f>
        <v>0</v>
      </c>
      <c r="B10" s="224"/>
      <c r="C10" s="225"/>
      <c r="D10" s="226"/>
    </row>
    <row r="11" spans="1:18" ht="21" customHeight="1">
      <c r="A11" s="84">
        <f>Contexte!A31</f>
        <v>0</v>
      </c>
      <c r="B11" s="224"/>
      <c r="C11" s="225"/>
      <c r="D11" s="226"/>
    </row>
    <row r="12" spans="1:18" ht="21" customHeight="1">
      <c r="A12" s="84">
        <f>Contexte!A32</f>
        <v>0</v>
      </c>
      <c r="B12" s="224"/>
      <c r="C12" s="225"/>
      <c r="D12" s="226"/>
    </row>
    <row r="13" spans="1:18" ht="21" customHeight="1">
      <c r="A13" s="84">
        <f>Contexte!A33</f>
        <v>0</v>
      </c>
      <c r="B13" s="224"/>
      <c r="C13" s="225"/>
      <c r="D13" s="226"/>
    </row>
    <row r="14" spans="1:18" ht="21" customHeight="1">
      <c r="A14" s="84">
        <f>Contexte!A34</f>
        <v>0</v>
      </c>
      <c r="B14" s="224"/>
      <c r="C14" s="225"/>
      <c r="D14" s="226"/>
    </row>
    <row r="15" spans="1:18" ht="21" customHeight="1">
      <c r="A15" s="84">
        <f>Contexte!A35</f>
        <v>0</v>
      </c>
      <c r="B15" s="224"/>
      <c r="C15" s="225"/>
      <c r="D15" s="226"/>
    </row>
    <row r="16" spans="1:18" ht="21" customHeight="1">
      <c r="A16" s="85">
        <f>Contexte!A36</f>
        <v>0</v>
      </c>
      <c r="B16" s="224"/>
      <c r="C16" s="225"/>
      <c r="D16" s="226"/>
    </row>
    <row r="17" spans="1:4" ht="12.95" customHeight="1">
      <c r="A17" s="109" t="s">
        <v>53</v>
      </c>
      <c r="B17" s="224"/>
      <c r="C17" s="225"/>
      <c r="D17" s="226"/>
    </row>
    <row r="18" spans="1:4" ht="12.95" customHeight="1">
      <c r="A18" s="110"/>
      <c r="B18" s="224"/>
      <c r="C18" s="225"/>
      <c r="D18" s="226"/>
    </row>
    <row r="19" spans="1:4" ht="12.95" customHeight="1">
      <c r="A19" s="110"/>
      <c r="B19" s="224"/>
      <c r="C19" s="225"/>
      <c r="D19" s="226"/>
    </row>
    <row r="20" spans="1:4" ht="12.95" customHeight="1">
      <c r="A20" s="110"/>
      <c r="B20" s="224"/>
      <c r="C20" s="225"/>
      <c r="D20" s="226"/>
    </row>
    <row r="21" spans="1:4" ht="12.95" customHeight="1">
      <c r="A21" s="110"/>
      <c r="B21" s="224"/>
      <c r="C21" s="225"/>
      <c r="D21" s="226"/>
    </row>
    <row r="22" spans="1:4" ht="12.95" customHeight="1">
      <c r="A22" s="110"/>
      <c r="B22" s="224"/>
      <c r="C22" s="225"/>
      <c r="D22" s="226"/>
    </row>
    <row r="23" spans="1:4" ht="12.95" customHeight="1">
      <c r="A23" s="110"/>
      <c r="B23" s="224"/>
      <c r="C23" s="225"/>
      <c r="D23" s="226"/>
    </row>
    <row r="24" spans="1:4" ht="12.95" customHeight="1">
      <c r="A24" s="110"/>
      <c r="C24" s="225"/>
      <c r="D24" s="226"/>
    </row>
    <row r="25" spans="1:4" ht="12.95" customHeight="1">
      <c r="A25" s="110"/>
      <c r="C25" s="225"/>
      <c r="D25" s="226"/>
    </row>
    <row r="26" spans="1:4" ht="12.95" customHeight="1">
      <c r="A26" s="110"/>
      <c r="C26" s="225"/>
      <c r="D26" s="226"/>
    </row>
    <row r="27" spans="1:4" ht="12.95" customHeight="1">
      <c r="A27" s="110"/>
      <c r="C27" s="225"/>
      <c r="D27" s="226"/>
    </row>
    <row r="28" spans="1:4" ht="12.95" customHeight="1">
      <c r="A28" s="110"/>
      <c r="C28" s="225"/>
      <c r="D28" s="226"/>
    </row>
    <row r="29" spans="1:4" ht="12.95" customHeight="1">
      <c r="A29" s="110"/>
      <c r="B29" s="400" t="s">
        <v>232</v>
      </c>
      <c r="C29" s="225"/>
      <c r="D29" s="226"/>
    </row>
    <row r="30" spans="1:4" ht="12.95" customHeight="1">
      <c r="A30" s="110"/>
      <c r="B30" s="400" t="s">
        <v>233</v>
      </c>
      <c r="C30" s="225"/>
      <c r="D30" s="226"/>
    </row>
    <row r="31" spans="1:4" ht="12.95" customHeight="1">
      <c r="A31" s="110"/>
      <c r="B31" s="400" t="s">
        <v>234</v>
      </c>
      <c r="C31" s="225"/>
      <c r="D31" s="226"/>
    </row>
    <row r="32" spans="1:4" ht="12.95" customHeight="1">
      <c r="A32" s="110"/>
      <c r="B32" s="400" t="s">
        <v>235</v>
      </c>
      <c r="C32" s="225"/>
      <c r="D32" s="226"/>
    </row>
    <row r="33" spans="1:7">
      <c r="A33" s="110"/>
      <c r="B33" s="400" t="s">
        <v>236</v>
      </c>
      <c r="C33" s="225"/>
      <c r="D33" s="226"/>
    </row>
    <row r="34" spans="1:7">
      <c r="A34" s="111"/>
      <c r="B34" s="227"/>
      <c r="C34" s="222"/>
      <c r="D34" s="223"/>
    </row>
    <row r="38" spans="1:7">
      <c r="F38" s="3"/>
      <c r="G38" s="4"/>
    </row>
    <row r="42" spans="1:7">
      <c r="B42" s="208"/>
    </row>
    <row r="43" spans="1:7">
      <c r="B43" s="208"/>
    </row>
    <row r="44" spans="1:7">
      <c r="B44" s="208"/>
    </row>
    <row r="45" spans="1:7">
      <c r="B45" s="208"/>
    </row>
    <row r="46" spans="1:7">
      <c r="B46" s="208"/>
    </row>
  </sheetData>
  <mergeCells count="7">
    <mergeCell ref="C6:D6"/>
    <mergeCell ref="A2:D2"/>
    <mergeCell ref="A3:D3"/>
    <mergeCell ref="A7:B7"/>
    <mergeCell ref="B8:D8"/>
    <mergeCell ref="C4:D4"/>
    <mergeCell ref="C5:D5"/>
  </mergeCells>
  <phoneticPr fontId="0" type="noConversion"/>
  <pageMargins left="0.39370078740157483" right="0.19685039370078741" top="0.59055118110236227" bottom="0.59055118110236227" header="0.31496062992125984" footer="0.31496062992125984"/>
  <pageSetup paperSize="9" scale="90" pageOrder="overThenDown" orientation="landscape" r:id="rId1"/>
  <headerFooter alignWithMargins="0">
    <oddHeader>&amp;L© 2012 - Y. Abouo, I. Charles; O. Legrand; J. Sorencen&amp;RAutodiagnostic - BPAC AFSSAPS v2011</oddHeader>
    <oddFooter>&amp;L&amp;9Version du 10/04/2012&amp;R&amp;P/&amp;N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7"/>
  <dimension ref="A1:R66"/>
  <sheetViews>
    <sheetView zoomScaleNormal="100" workbookViewId="0">
      <selection activeCell="C4" sqref="C4:D4"/>
    </sheetView>
  </sheetViews>
  <sheetFormatPr baseColWidth="10" defaultRowHeight="12.75"/>
  <cols>
    <col min="1" max="1" width="34" customWidth="1"/>
    <col min="2" max="2" width="88.42578125" customWidth="1"/>
    <col min="3" max="3" width="16.140625" customWidth="1"/>
    <col min="4" max="4" width="12.7109375" customWidth="1"/>
    <col min="6" max="7" width="11.42578125" customWidth="1"/>
    <col min="8" max="8" width="13.140625" bestFit="1" customWidth="1"/>
    <col min="11" max="11" width="19.85546875" customWidth="1"/>
  </cols>
  <sheetData>
    <row r="1" spans="1:18" s="28" customFormat="1" ht="15.95" customHeight="1">
      <c r="A1" s="119" t="str">
        <f>Contexte!C1</f>
        <v>Autodiagnostic :</v>
      </c>
      <c r="B1" s="104" t="s">
        <v>231</v>
      </c>
      <c r="C1" s="104"/>
      <c r="D1" s="166" t="s">
        <v>13</v>
      </c>
      <c r="E1" s="52"/>
      <c r="N1" s="26"/>
      <c r="O1" s="26"/>
      <c r="P1" s="26"/>
      <c r="Q1" s="26"/>
    </row>
    <row r="2" spans="1:18" s="28" customFormat="1" ht="24.95" customHeight="1">
      <c r="A2" s="310" t="str">
        <f>Contexte!A2:G2</f>
        <v>"La maintenance DES DISPOSITIFS MEDICAUX" - Recommandations AFSSAPS Octobre 2011</v>
      </c>
      <c r="B2" s="311"/>
      <c r="C2" s="311"/>
      <c r="D2" s="312"/>
      <c r="E2" s="52"/>
      <c r="N2" s="26"/>
      <c r="O2" s="26"/>
      <c r="P2" s="26"/>
      <c r="Q2" s="26"/>
    </row>
    <row r="3" spans="1:18" s="28" customFormat="1" ht="17.100000000000001" customHeight="1">
      <c r="A3" s="313" t="str">
        <f>Contexte!A3:G3</f>
        <v>Avertissement : toute zone blanche peut être remplie ou modifiée. Les données peuvent ensuite être utilisées dans d'autres onglets</v>
      </c>
      <c r="B3" s="314"/>
      <c r="C3" s="314"/>
      <c r="D3" s="315"/>
      <c r="E3" s="53"/>
      <c r="N3" s="26"/>
      <c r="O3" s="26"/>
      <c r="P3" s="26"/>
      <c r="Q3" s="26"/>
    </row>
    <row r="4" spans="1:18" s="28" customFormat="1" ht="20.100000000000001" customHeight="1">
      <c r="A4" s="220" t="s">
        <v>43</v>
      </c>
      <c r="B4" s="228" t="str">
        <f>Contexte!C4</f>
        <v>Service biomédical du CH de …</v>
      </c>
      <c r="C4" s="321" t="s">
        <v>21</v>
      </c>
      <c r="D4" s="321"/>
      <c r="O4" s="26"/>
      <c r="P4" s="26"/>
      <c r="Q4" s="26"/>
      <c r="R4" s="26"/>
    </row>
    <row r="5" spans="1:18" s="28" customFormat="1" ht="20.100000000000001" customHeight="1">
      <c r="A5" s="220" t="s">
        <v>44</v>
      </c>
      <c r="B5" s="229" t="str">
        <f>Contexte!C5</f>
        <v>jour, mois, année</v>
      </c>
      <c r="C5" s="322"/>
      <c r="D5" s="322"/>
      <c r="O5" s="26"/>
      <c r="P5" s="26"/>
      <c r="Q5" s="26"/>
      <c r="R5" s="26"/>
    </row>
    <row r="6" spans="1:18" s="28" customFormat="1" ht="20.100000000000001" customHeight="1">
      <c r="A6" s="221" t="s">
        <v>33</v>
      </c>
      <c r="B6" s="230" t="str">
        <f>Contexte!C6</f>
        <v>Prénon NOM - Responsable biomédical</v>
      </c>
      <c r="C6" s="309"/>
      <c r="D6" s="309"/>
      <c r="E6" s="32"/>
      <c r="F6" s="32"/>
      <c r="G6" s="32"/>
      <c r="H6" s="32"/>
      <c r="O6" s="26"/>
      <c r="P6" s="26"/>
      <c r="Q6" s="26"/>
      <c r="R6" s="26"/>
    </row>
    <row r="7" spans="1:18" ht="27" customHeight="1">
      <c r="A7" s="316" t="str">
        <f>'Evaluateur 1'!A10</f>
        <v>Se situer par rapport au respect et au suivi des recommandations AFSSAPS</v>
      </c>
      <c r="B7" s="317"/>
      <c r="C7" s="317"/>
      <c r="D7" s="323"/>
      <c r="E7" s="28"/>
      <c r="F7" s="28"/>
    </row>
    <row r="8" spans="1:18" ht="21" customHeight="1">
      <c r="A8" s="83" t="s">
        <v>23</v>
      </c>
      <c r="B8" s="318" t="s">
        <v>59</v>
      </c>
      <c r="C8" s="319"/>
      <c r="D8" s="320"/>
    </row>
    <row r="9" spans="1:18" ht="21" customHeight="1">
      <c r="A9" s="84">
        <f>Contexte!A29</f>
        <v>0</v>
      </c>
      <c r="B9" s="224"/>
      <c r="C9" s="225"/>
      <c r="D9" s="226"/>
      <c r="F9" s="212"/>
    </row>
    <row r="10" spans="1:18" ht="21" customHeight="1">
      <c r="A10" s="84">
        <f>Contexte!A30</f>
        <v>0</v>
      </c>
      <c r="B10" s="224"/>
      <c r="C10" s="225"/>
      <c r="D10" s="226"/>
    </row>
    <row r="11" spans="1:18" ht="21" customHeight="1">
      <c r="A11" s="84">
        <f>Contexte!A31</f>
        <v>0</v>
      </c>
      <c r="B11" s="224"/>
      <c r="C11" s="225"/>
      <c r="D11" s="226"/>
    </row>
    <row r="12" spans="1:18" ht="21" customHeight="1">
      <c r="A12" s="84">
        <f>Contexte!A32</f>
        <v>0</v>
      </c>
      <c r="B12" s="224"/>
      <c r="C12" s="225"/>
      <c r="D12" s="226"/>
    </row>
    <row r="13" spans="1:18" ht="21" customHeight="1">
      <c r="A13" s="84">
        <f>Contexte!A33</f>
        <v>0</v>
      </c>
      <c r="B13" s="224"/>
      <c r="C13" s="225"/>
      <c r="D13" s="226"/>
    </row>
    <row r="14" spans="1:18" ht="21" customHeight="1">
      <c r="A14" s="84">
        <f>Contexte!A34</f>
        <v>0</v>
      </c>
      <c r="B14" s="224"/>
      <c r="C14" s="225"/>
      <c r="D14" s="226"/>
    </row>
    <row r="15" spans="1:18" ht="21" customHeight="1">
      <c r="A15" s="84">
        <f>Contexte!A35</f>
        <v>0</v>
      </c>
      <c r="B15" s="224"/>
      <c r="C15" s="225"/>
      <c r="D15" s="226"/>
    </row>
    <row r="16" spans="1:18" ht="21" customHeight="1">
      <c r="A16" s="85">
        <f>Contexte!A36</f>
        <v>0</v>
      </c>
      <c r="B16" s="224"/>
      <c r="C16" s="225"/>
      <c r="D16" s="226"/>
    </row>
    <row r="17" spans="1:4" ht="12.95" customHeight="1">
      <c r="A17" s="109" t="s">
        <v>53</v>
      </c>
      <c r="B17" s="224"/>
      <c r="C17" s="225"/>
      <c r="D17" s="226"/>
    </row>
    <row r="18" spans="1:4" ht="12.95" customHeight="1">
      <c r="A18" s="110"/>
      <c r="B18" s="224"/>
      <c r="C18" s="225"/>
      <c r="D18" s="226"/>
    </row>
    <row r="19" spans="1:4" ht="12.95" customHeight="1">
      <c r="A19" s="110"/>
      <c r="B19" s="224"/>
      <c r="C19" s="225"/>
      <c r="D19" s="226"/>
    </row>
    <row r="20" spans="1:4" ht="12.95" customHeight="1">
      <c r="A20" s="110"/>
      <c r="B20" s="224"/>
      <c r="C20" s="225"/>
      <c r="D20" s="226"/>
    </row>
    <row r="21" spans="1:4" ht="12.95" customHeight="1">
      <c r="A21" s="110"/>
      <c r="B21" s="224"/>
      <c r="C21" s="225"/>
      <c r="D21" s="226"/>
    </row>
    <row r="22" spans="1:4" ht="12.95" customHeight="1">
      <c r="A22" s="110"/>
      <c r="B22" s="224"/>
      <c r="C22" s="225"/>
      <c r="D22" s="226"/>
    </row>
    <row r="23" spans="1:4" ht="12.95" customHeight="1">
      <c r="A23" s="110"/>
      <c r="B23" s="224"/>
      <c r="C23" s="225"/>
      <c r="D23" s="226"/>
    </row>
    <row r="24" spans="1:4" ht="12.95" customHeight="1">
      <c r="A24" s="110"/>
      <c r="B24" t="s">
        <v>119</v>
      </c>
      <c r="C24" s="225"/>
      <c r="D24" s="226"/>
    </row>
    <row r="25" spans="1:4" ht="12.95" customHeight="1">
      <c r="A25" s="110"/>
      <c r="B25" t="s">
        <v>120</v>
      </c>
      <c r="C25" s="225"/>
      <c r="D25" s="226"/>
    </row>
    <row r="26" spans="1:4" ht="12.95" customHeight="1">
      <c r="A26" s="110"/>
      <c r="B26" t="s">
        <v>121</v>
      </c>
      <c r="C26" s="225"/>
      <c r="D26" s="226"/>
    </row>
    <row r="27" spans="1:4" ht="12.95" customHeight="1">
      <c r="A27" s="110"/>
      <c r="B27" t="s">
        <v>122</v>
      </c>
      <c r="C27" s="225"/>
      <c r="D27" s="226"/>
    </row>
    <row r="28" spans="1:4" ht="12.95" customHeight="1">
      <c r="A28" s="110"/>
      <c r="B28" t="s">
        <v>123</v>
      </c>
      <c r="C28" s="225"/>
      <c r="D28" s="226"/>
    </row>
    <row r="29" spans="1:4" ht="12.95" customHeight="1">
      <c r="A29" s="110"/>
      <c r="B29" s="224"/>
      <c r="C29" s="225"/>
      <c r="D29" s="226"/>
    </row>
    <row r="30" spans="1:4" ht="12.95" customHeight="1">
      <c r="A30" s="110"/>
      <c r="B30" s="224"/>
      <c r="C30" s="225"/>
      <c r="D30" s="226"/>
    </row>
    <row r="31" spans="1:4" ht="12.95" customHeight="1">
      <c r="A31" s="110"/>
      <c r="B31" s="224"/>
      <c r="C31" s="225"/>
      <c r="D31" s="226"/>
    </row>
    <row r="32" spans="1:4" ht="12.95" customHeight="1">
      <c r="A32" s="110"/>
      <c r="B32" s="224"/>
      <c r="C32" s="225"/>
      <c r="D32" s="226"/>
    </row>
    <row r="33" spans="1:7">
      <c r="A33" s="110"/>
      <c r="B33" s="224"/>
      <c r="C33" s="225"/>
      <c r="D33" s="226"/>
    </row>
    <row r="34" spans="1:7">
      <c r="A34" s="111"/>
      <c r="B34" s="227"/>
      <c r="C34" s="222"/>
      <c r="D34" s="223"/>
    </row>
    <row r="35" spans="1:7">
      <c r="B35" s="208"/>
    </row>
    <row r="36" spans="1:7">
      <c r="B36" s="208"/>
    </row>
    <row r="37" spans="1:7" ht="15" customHeight="1">
      <c r="B37" s="264" t="s">
        <v>173</v>
      </c>
      <c r="C37" s="239"/>
    </row>
    <row r="38" spans="1:7" ht="15" customHeight="1">
      <c r="B38" s="264" t="s">
        <v>174</v>
      </c>
      <c r="C38" s="239"/>
    </row>
    <row r="39" spans="1:7" ht="15" customHeight="1">
      <c r="B39" s="264" t="s">
        <v>175</v>
      </c>
      <c r="C39" s="239"/>
    </row>
    <row r="40" spans="1:7">
      <c r="B40" s="264" t="s">
        <v>176</v>
      </c>
      <c r="C40" s="239"/>
      <c r="G40" s="4"/>
    </row>
    <row r="41" spans="1:7">
      <c r="B41" s="264" t="s">
        <v>177</v>
      </c>
      <c r="C41" s="239"/>
    </row>
    <row r="42" spans="1:7" ht="15" customHeight="1">
      <c r="B42" s="264" t="s">
        <v>178</v>
      </c>
      <c r="C42" s="239"/>
    </row>
    <row r="43" spans="1:7" ht="15" customHeight="1">
      <c r="B43" s="264" t="s">
        <v>184</v>
      </c>
      <c r="C43" s="239"/>
    </row>
    <row r="44" spans="1:7" ht="15" customHeight="1">
      <c r="B44" s="264" t="s">
        <v>179</v>
      </c>
      <c r="C44" s="239"/>
    </row>
    <row r="45" spans="1:7" ht="15" customHeight="1">
      <c r="B45" s="264" t="s">
        <v>180</v>
      </c>
      <c r="C45" s="239"/>
    </row>
    <row r="46" spans="1:7" ht="15" customHeight="1">
      <c r="B46" s="264" t="s">
        <v>181</v>
      </c>
      <c r="C46" s="239"/>
    </row>
    <row r="47" spans="1:7">
      <c r="B47" s="264" t="s">
        <v>182</v>
      </c>
      <c r="C47" s="239"/>
    </row>
    <row r="48" spans="1:7">
      <c r="B48" s="264" t="s">
        <v>183</v>
      </c>
      <c r="C48" s="239"/>
    </row>
    <row r="49" spans="2:3">
      <c r="B49" s="264" t="s">
        <v>185</v>
      </c>
      <c r="C49" s="239"/>
    </row>
    <row r="50" spans="2:3">
      <c r="B50" s="264" t="s">
        <v>186</v>
      </c>
      <c r="C50" s="239"/>
    </row>
    <row r="51" spans="2:3">
      <c r="B51" s="264" t="s">
        <v>197</v>
      </c>
      <c r="C51" s="239"/>
    </row>
    <row r="52" spans="2:3">
      <c r="B52" s="264" t="s">
        <v>198</v>
      </c>
      <c r="C52" s="239"/>
    </row>
    <row r="53" spans="2:3">
      <c r="B53" s="264" t="s">
        <v>199</v>
      </c>
      <c r="C53" s="239"/>
    </row>
    <row r="54" spans="2:3">
      <c r="B54" s="264" t="s">
        <v>187</v>
      </c>
      <c r="C54" s="239"/>
    </row>
    <row r="55" spans="2:3">
      <c r="B55" s="264" t="s">
        <v>188</v>
      </c>
      <c r="C55" s="239"/>
    </row>
    <row r="56" spans="2:3">
      <c r="B56" s="264" t="s">
        <v>189</v>
      </c>
      <c r="C56" s="239"/>
    </row>
    <row r="57" spans="2:3">
      <c r="B57" s="264" t="s">
        <v>190</v>
      </c>
      <c r="C57" s="239"/>
    </row>
    <row r="58" spans="2:3">
      <c r="B58" s="264" t="s">
        <v>191</v>
      </c>
      <c r="C58" s="239"/>
    </row>
    <row r="59" spans="2:3">
      <c r="B59" s="264" t="s">
        <v>192</v>
      </c>
      <c r="C59" s="239"/>
    </row>
    <row r="60" spans="2:3">
      <c r="B60" s="264" t="s">
        <v>193</v>
      </c>
      <c r="C60" s="239"/>
    </row>
    <row r="61" spans="2:3">
      <c r="B61" s="264" t="s">
        <v>194</v>
      </c>
    </row>
    <row r="62" spans="2:3">
      <c r="B62" s="264" t="s">
        <v>195</v>
      </c>
    </row>
    <row r="63" spans="2:3">
      <c r="B63" s="264" t="s">
        <v>196</v>
      </c>
    </row>
    <row r="64" spans="2:3">
      <c r="B64" s="264" t="s">
        <v>201</v>
      </c>
    </row>
    <row r="65" spans="2:2">
      <c r="B65" s="264" t="s">
        <v>200</v>
      </c>
    </row>
    <row r="66" spans="2:2">
      <c r="B66" s="208"/>
    </row>
  </sheetData>
  <mergeCells count="7">
    <mergeCell ref="A7:D7"/>
    <mergeCell ref="B8:D8"/>
    <mergeCell ref="A2:D2"/>
    <mergeCell ref="A3:D3"/>
    <mergeCell ref="C4:D4"/>
    <mergeCell ref="C5:D5"/>
    <mergeCell ref="C6:D6"/>
  </mergeCells>
  <pageMargins left="0.39000000000000007" right="0.2" top="0.59" bottom="0.59" header="0.31" footer="0.31"/>
  <pageSetup paperSize="9" scale="90" pageOrder="overThenDown" orientation="landscape" r:id="rId1"/>
  <headerFooter alignWithMargins="0">
    <oddHeader>&amp;L© 2012 - Y. Abouo, I. Charles; O. Legrand; J. Sorencen&amp;RAutodiagnostic - BPAC AFSSAPS v2011</oddHeader>
    <oddFooter>&amp;L&amp;9Version du &amp;D&amp;R&amp;P/&amp;N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3">
    <pageSetUpPr fitToPage="1"/>
  </sheetPr>
  <dimension ref="A1:X49"/>
  <sheetViews>
    <sheetView zoomScale="80" zoomScaleNormal="80" workbookViewId="0">
      <selection activeCell="E4" sqref="E4"/>
    </sheetView>
  </sheetViews>
  <sheetFormatPr baseColWidth="10" defaultColWidth="10.85546875" defaultRowHeight="12.75"/>
  <cols>
    <col min="1" max="1" width="22.5703125" style="28" customWidth="1"/>
    <col min="2" max="2" width="35.28515625" style="28" customWidth="1"/>
    <col min="3" max="3" width="35.28515625" style="29" customWidth="1"/>
    <col min="4" max="4" width="37.5703125" style="29" customWidth="1"/>
    <col min="5" max="5" width="39.42578125" style="30" customWidth="1"/>
    <col min="6" max="6" width="6" style="57" customWidth="1"/>
    <col min="7" max="7" width="12.85546875" style="57" customWidth="1"/>
    <col min="8" max="8" width="6" style="57" customWidth="1"/>
    <col min="9" max="9" width="16.140625" style="241" customWidth="1"/>
    <col min="10" max="16" width="16.140625" style="28" customWidth="1"/>
    <col min="17" max="17" width="12.42578125" customWidth="1"/>
    <col min="18" max="18" width="12.42578125" style="28" customWidth="1"/>
    <col min="19" max="21" width="12.42578125" style="26" customWidth="1"/>
    <col min="22" max="22" width="10.85546875" style="28"/>
    <col min="23" max="23" width="13.42578125" style="28" bestFit="1" customWidth="1"/>
    <col min="24" max="16384" width="10.85546875" style="28"/>
  </cols>
  <sheetData>
    <row r="1" spans="1:24" ht="18.95" customHeight="1">
      <c r="A1" s="102"/>
      <c r="B1" s="105" t="str">
        <f>Contexte!C1</f>
        <v>Autodiagnostic :</v>
      </c>
      <c r="C1" s="104" t="s">
        <v>47</v>
      </c>
      <c r="D1" s="103"/>
      <c r="E1" s="166" t="s">
        <v>13</v>
      </c>
      <c r="F1" s="52"/>
      <c r="G1" s="52"/>
      <c r="H1" s="52"/>
      <c r="R1" s="26"/>
      <c r="U1" s="28"/>
    </row>
    <row r="2" spans="1:24" ht="27" customHeight="1">
      <c r="A2" s="310" t="str">
        <f>Contexte!A2:G2</f>
        <v>"La maintenance DES DISPOSITIFS MEDICAUX" - Recommandations AFSSAPS Octobre 2011</v>
      </c>
      <c r="B2" s="311"/>
      <c r="C2" s="311"/>
      <c r="D2" s="311"/>
      <c r="E2" s="312"/>
      <c r="F2" s="52"/>
      <c r="G2" s="211"/>
      <c r="H2" s="52"/>
      <c r="R2" s="26"/>
      <c r="U2" s="28"/>
    </row>
    <row r="3" spans="1:24" ht="20.100000000000001" customHeight="1">
      <c r="A3" s="313" t="str">
        <f>Contexte!A3:G3</f>
        <v>Avertissement : toute zone blanche peut être remplie ou modifiée. Les données peuvent ensuite être utilisées dans d'autres onglets</v>
      </c>
      <c r="B3" s="314"/>
      <c r="C3" s="314"/>
      <c r="D3" s="314"/>
      <c r="E3" s="315"/>
      <c r="F3" s="53"/>
      <c r="G3" s="53"/>
      <c r="H3" s="53"/>
      <c r="R3" s="26"/>
      <c r="U3" s="28"/>
    </row>
    <row r="4" spans="1:24" ht="23.1" customHeight="1">
      <c r="A4" s="220" t="s">
        <v>43</v>
      </c>
      <c r="B4" s="349" t="str">
        <f>Contexte!C4</f>
        <v>Service biomédical du CH de …</v>
      </c>
      <c r="C4" s="350"/>
      <c r="D4" s="213"/>
      <c r="E4" s="108" t="s">
        <v>21</v>
      </c>
      <c r="F4" s="75"/>
      <c r="G4" s="54"/>
      <c r="H4" s="54"/>
      <c r="I4" s="242"/>
      <c r="J4" s="73"/>
      <c r="K4" s="73"/>
      <c r="L4" s="73"/>
      <c r="M4" s="73"/>
      <c r="N4" s="73"/>
      <c r="O4" s="73"/>
      <c r="P4" s="73"/>
      <c r="R4" s="178" t="s">
        <v>27</v>
      </c>
      <c r="S4" s="179"/>
      <c r="T4" s="179"/>
      <c r="U4" s="180"/>
    </row>
    <row r="5" spans="1:24" ht="23.1" customHeight="1">
      <c r="A5" s="220" t="s">
        <v>44</v>
      </c>
      <c r="B5" s="344" t="str">
        <f>Contexte!C5</f>
        <v>jour, mois, année</v>
      </c>
      <c r="C5" s="345"/>
      <c r="D5" s="215"/>
      <c r="E5" s="41"/>
      <c r="F5" s="54"/>
      <c r="G5" s="351"/>
      <c r="H5" s="54"/>
      <c r="I5" s="346" t="s">
        <v>117</v>
      </c>
      <c r="J5" s="347"/>
      <c r="K5" s="347"/>
      <c r="L5" s="347"/>
      <c r="M5" s="347"/>
      <c r="N5" s="347"/>
      <c r="O5" s="347"/>
      <c r="P5" s="348"/>
      <c r="R5" s="181" t="s">
        <v>10</v>
      </c>
      <c r="S5" s="182"/>
      <c r="T5" s="182"/>
      <c r="U5" s="183"/>
    </row>
    <row r="6" spans="1:24" ht="40.5" customHeight="1">
      <c r="A6" s="221" t="s">
        <v>45</v>
      </c>
      <c r="B6" s="344" t="str">
        <f>Contexte!C6</f>
        <v>Prénon NOM - Responsable biomédical</v>
      </c>
      <c r="C6" s="345"/>
      <c r="D6" s="215"/>
      <c r="E6" s="72"/>
      <c r="F6" s="55"/>
      <c r="G6" s="352"/>
      <c r="H6" s="55"/>
      <c r="I6" s="341">
        <f>Contexte!A29</f>
        <v>0</v>
      </c>
      <c r="J6" s="341">
        <f>Contexte!A30</f>
        <v>0</v>
      </c>
      <c r="K6" s="341">
        <f>Contexte!A31</f>
        <v>0</v>
      </c>
      <c r="L6" s="341">
        <f>Contexte!A32</f>
        <v>0</v>
      </c>
      <c r="M6" s="341">
        <f>Contexte!A33</f>
        <v>0</v>
      </c>
      <c r="N6" s="341">
        <f>Contexte!A34</f>
        <v>0</v>
      </c>
      <c r="O6" s="341">
        <f>Contexte!A35</f>
        <v>0</v>
      </c>
      <c r="P6" s="341">
        <f>Contexte!A36</f>
        <v>0</v>
      </c>
      <c r="R6" s="339" t="s">
        <v>40</v>
      </c>
      <c r="S6" s="339" t="s">
        <v>41</v>
      </c>
      <c r="T6" s="339" t="s">
        <v>15</v>
      </c>
      <c r="U6" s="337" t="s">
        <v>42</v>
      </c>
    </row>
    <row r="7" spans="1:24" s="2" customFormat="1" ht="15.75">
      <c r="A7" s="343"/>
      <c r="B7" s="343"/>
      <c r="C7" s="343"/>
      <c r="D7" s="210"/>
      <c r="E7" s="72"/>
      <c r="F7" s="72"/>
      <c r="G7" s="353"/>
      <c r="H7" s="56"/>
      <c r="I7" s="342"/>
      <c r="J7" s="342"/>
      <c r="K7" s="342"/>
      <c r="L7" s="342"/>
      <c r="M7" s="342"/>
      <c r="N7" s="342"/>
      <c r="O7" s="342"/>
      <c r="P7" s="342"/>
      <c r="Q7"/>
      <c r="R7" s="340"/>
      <c r="S7" s="340"/>
      <c r="T7" s="340"/>
      <c r="U7" s="338"/>
    </row>
    <row r="8" spans="1:24" s="2" customFormat="1" ht="23.1" customHeight="1">
      <c r="A8" s="122" t="s">
        <v>57</v>
      </c>
      <c r="B8" s="123"/>
      <c r="C8" s="124"/>
      <c r="D8" s="123"/>
      <c r="E8" s="144" t="s">
        <v>48</v>
      </c>
      <c r="F8" s="76"/>
      <c r="G8" s="79"/>
      <c r="H8" s="56"/>
      <c r="I8" s="243"/>
      <c r="Q8"/>
      <c r="R8" s="82"/>
      <c r="S8" s="82"/>
      <c r="T8" s="82"/>
      <c r="U8" s="82"/>
    </row>
    <row r="9" spans="1:24" s="6" customFormat="1" ht="23.1" customHeight="1">
      <c r="A9" s="125" t="str">
        <f>'Evaluateur 1'!A10</f>
        <v>Se situer par rapport au respect et au suivi des recommandations AFSSAPS</v>
      </c>
      <c r="B9" s="126"/>
      <c r="C9" s="126"/>
      <c r="D9" s="126"/>
      <c r="E9" s="127">
        <f>AVERAGE(R10:R14)</f>
        <v>0</v>
      </c>
      <c r="F9" s="77"/>
      <c r="G9"/>
      <c r="H9" s="81"/>
      <c r="I9" s="244"/>
      <c r="J9"/>
      <c r="K9"/>
      <c r="L9"/>
      <c r="M9"/>
      <c r="N9"/>
      <c r="O9"/>
      <c r="P9"/>
      <c r="Q9"/>
      <c r="R9" s="1"/>
      <c r="S9" s="1"/>
      <c r="T9" s="1"/>
      <c r="U9" s="1"/>
    </row>
    <row r="10" spans="1:24" ht="23.1" customHeight="1">
      <c r="A10" s="335" t="str">
        <f>'Evaluateur 1'!A11</f>
        <v>1) Les responsabilités et les missions des acteurs de maintenance sont formalisées.</v>
      </c>
      <c r="B10" s="336"/>
      <c r="C10" s="336"/>
      <c r="D10" s="336"/>
      <c r="E10" s="120">
        <f>IF(SUM(I10:P10)=0,'Evaluateur 1'!P11,AVERAGE(I10:P10))</f>
        <v>0</v>
      </c>
      <c r="F10" s="78"/>
      <c r="G10" s="165"/>
      <c r="H10" s="81"/>
      <c r="I10" s="240" t="str">
        <f>IF(I$6=0,"",'Evaluateur 1'!$P$11)</f>
        <v/>
      </c>
      <c r="J10" s="240" t="str">
        <f>IF(J6=0,"",'Evaluateur 2'!$P$11)</f>
        <v/>
      </c>
      <c r="K10" s="240" t="str">
        <f>IF(K6=0,"",'Evaluateur 3'!$P$11)</f>
        <v/>
      </c>
      <c r="L10" s="240" t="str">
        <f>IF(L6=0,"",'Evaluateur 4'!$P$11)</f>
        <v/>
      </c>
      <c r="M10" s="240" t="str">
        <f>IF(M6=0,"",'Evaluateur 5'!$P$11)</f>
        <v/>
      </c>
      <c r="N10" s="240" t="str">
        <f>IF(N6=0,"",'Evaluateur 6'!$P$11)</f>
        <v/>
      </c>
      <c r="O10" s="240" t="str">
        <f>IF(O6=0,"",'Evaluateur 7'!$P$11)</f>
        <v/>
      </c>
      <c r="P10" s="240" t="str">
        <f>IF(P6=0,"",'Evaluateur 8'!$P$11)</f>
        <v/>
      </c>
      <c r="R10" s="147">
        <f>IF(SUM(I10:P10)=0,0,AVERAGE(I10:P10))</f>
        <v>0</v>
      </c>
      <c r="S10" s="147">
        <f>R10+U10</f>
        <v>0</v>
      </c>
      <c r="T10" s="147">
        <f>R10-U10</f>
        <v>0</v>
      </c>
      <c r="U10" s="164">
        <f>IF(SUM(I10:P10)=0,0,STDEV(I10:P10))</f>
        <v>0</v>
      </c>
      <c r="W10" s="231"/>
      <c r="X10" s="231"/>
    </row>
    <row r="11" spans="1:24" ht="23.1" customHeight="1">
      <c r="A11" s="333" t="str">
        <f>'Evaluateur 1'!A20</f>
        <v>2) La gestion documentaire pour la maintenance des dispositifs médicaux est assurée et tracée.</v>
      </c>
      <c r="B11" s="334"/>
      <c r="C11" s="334"/>
      <c r="D11" s="334"/>
      <c r="E11" s="120">
        <f>IF(SUM(I11:P11)=0,'Evaluateur 1'!P20,AVERAGE(I11:P11))</f>
        <v>0</v>
      </c>
      <c r="F11" s="78"/>
      <c r="G11" s="165"/>
      <c r="H11" s="81"/>
      <c r="I11" s="240" t="str">
        <f>IF(I$6=0,"",'Evaluateur 1'!$P$20)</f>
        <v/>
      </c>
      <c r="J11" s="240" t="str">
        <f>IF(J$6=0,"",'Evaluateur 2'!$P$20)</f>
        <v/>
      </c>
      <c r="K11" s="240" t="str">
        <f>IF(K$6=0,"",'Evaluateur 3'!$P$20)</f>
        <v/>
      </c>
      <c r="L11" s="240" t="str">
        <f>IF(L$6=0,"",'Evaluateur 4'!$P$20)</f>
        <v/>
      </c>
      <c r="M11" s="240" t="str">
        <f>IF(M$6=0,"",'Evaluateur 5'!$P$20)</f>
        <v/>
      </c>
      <c r="N11" s="240" t="str">
        <f>IF(N$6=0,"",'Evaluateur 6'!$P$20)</f>
        <v/>
      </c>
      <c r="O11" s="240" t="str">
        <f>IF(O$6=0,"",'Evaluateur 7'!$P$20)</f>
        <v/>
      </c>
      <c r="P11" s="240" t="str">
        <f>IF(P$6=0,"",'Evaluateur 8'!$P$20)</f>
        <v/>
      </c>
      <c r="R11" s="147">
        <f>IF(SUM(I11:P11)=0,0,AVERAGE(I11:P11))</f>
        <v>0</v>
      </c>
      <c r="S11" s="147">
        <f>R11+U11</f>
        <v>0</v>
      </c>
      <c r="T11" s="147">
        <f>R11-U11</f>
        <v>0</v>
      </c>
      <c r="U11" s="164">
        <f>IF(SUM(I11:P11)=0,0,STDEV(I11:P11))</f>
        <v>0</v>
      </c>
      <c r="W11" s="231"/>
    </row>
    <row r="12" spans="1:24" ht="23.1" customHeight="1">
      <c r="A12" s="333" t="str">
        <f>'Evaluateur 1'!A25</f>
        <v>3) La réglementation et les recommandations sont suivies et respectées.</v>
      </c>
      <c r="B12" s="334"/>
      <c r="C12" s="334"/>
      <c r="D12" s="334"/>
      <c r="E12" s="120">
        <f>IF(SUM(I12:P12)=0,'Evaluateur 1'!P25,AVERAGE(I12:P12))</f>
        <v>0</v>
      </c>
      <c r="F12" s="78"/>
      <c r="G12" s="165"/>
      <c r="H12" s="81"/>
      <c r="I12" s="240" t="str">
        <f>IF(I$6=0,"",'Evaluateur 1'!$P$25)</f>
        <v/>
      </c>
      <c r="J12" s="240" t="str">
        <f>IF(J$6=0,"",'Evaluateur 2'!$P$25)</f>
        <v/>
      </c>
      <c r="K12" s="240" t="str">
        <f>IF(K$6=0,"",'Evaluateur 3'!$P$25)</f>
        <v/>
      </c>
      <c r="L12" s="240" t="str">
        <f>IF(L$6=0,"",'Evaluateur 4'!$P$25)</f>
        <v/>
      </c>
      <c r="M12" s="240" t="str">
        <f>IF(M$6=0,"",'Evaluateur 5'!$P$25)</f>
        <v/>
      </c>
      <c r="N12" s="240" t="str">
        <f>IF(N$6=0,"",'Evaluateur 6'!$P$25)</f>
        <v/>
      </c>
      <c r="O12" s="240" t="str">
        <f>IF(O$6=0,"",'Evaluateur 7'!$P$25)</f>
        <v/>
      </c>
      <c r="P12" s="240" t="str">
        <f>IF(P$6=0,"",'Evaluateur 8'!$P$25)</f>
        <v/>
      </c>
      <c r="R12" s="147">
        <f>IF(SUM(I12:P12)=0,0,AVERAGE(I12:P12))</f>
        <v>0</v>
      </c>
      <c r="S12" s="147">
        <f>R12+U12</f>
        <v>0</v>
      </c>
      <c r="T12" s="147">
        <f>R12-U12</f>
        <v>0</v>
      </c>
      <c r="U12" s="164">
        <f>IF(SUM(I12:P12)=0,0,STDEV(I12:P12))</f>
        <v>0</v>
      </c>
    </row>
    <row r="13" spans="1:24" ht="23.1" customHeight="1">
      <c r="A13" s="333" t="str">
        <f>'Evaluateur 1'!A31</f>
        <v>4) La criticité de chaque dispositif médical est identifiée et maîtrisée</v>
      </c>
      <c r="B13" s="334"/>
      <c r="C13" s="334"/>
      <c r="D13" s="334"/>
      <c r="E13" s="120">
        <f>IF(SUM(I13:P13)=0,'Evaluateur 1'!P31,AVERAGE(I13:P13))</f>
        <v>0</v>
      </c>
      <c r="F13" s="78"/>
      <c r="G13" s="165"/>
      <c r="H13" s="81"/>
      <c r="I13" s="240" t="str">
        <f>IF(I$6=0,"",'Evaluateur 1'!$P$31)</f>
        <v/>
      </c>
      <c r="J13" s="240" t="str">
        <f>IF(J$6=0,"",'Evaluateur 2'!$P$31)</f>
        <v/>
      </c>
      <c r="K13" s="240" t="str">
        <f>IF(K$6=0,"",'Evaluateur 3'!$P$31)</f>
        <v/>
      </c>
      <c r="L13" s="240" t="str">
        <f>IF(L$6=0,"",'Evaluateur 4'!$P$31)</f>
        <v/>
      </c>
      <c r="M13" s="240" t="str">
        <f>IF(M$6=0,"",'Evaluateur 5'!$P$31)</f>
        <v/>
      </c>
      <c r="N13" s="240" t="str">
        <f>IF(N$6=0,"",'Evaluateur 6'!$P$31)</f>
        <v/>
      </c>
      <c r="O13" s="240" t="str">
        <f>IF(O$6=0,"",'Evaluateur 7'!$P$31)</f>
        <v/>
      </c>
      <c r="P13" s="240" t="str">
        <f>IF(P$6=0,"",'Evaluateur 8'!$P$31)</f>
        <v/>
      </c>
      <c r="R13" s="147">
        <f>IF(SUM(I13:P13)=0,0,AVERAGE(I13:P13))</f>
        <v>0</v>
      </c>
      <c r="S13" s="147">
        <f>R13+U13</f>
        <v>0</v>
      </c>
      <c r="T13" s="147">
        <f>R13-U13</f>
        <v>0</v>
      </c>
      <c r="U13" s="164">
        <f>IF(SUM(I13:P13)=0,0,STDEV(I13:P13))</f>
        <v>0</v>
      </c>
    </row>
    <row r="14" spans="1:24" ht="23.1" customHeight="1">
      <c r="A14" s="333" t="str">
        <f>'Evaluateur 1'!A36</f>
        <v>5)  L’organisation de la maintenance est définie, mise en œuvre, tracée, et améliorée de façon continue.</v>
      </c>
      <c r="B14" s="334"/>
      <c r="C14" s="334"/>
      <c r="D14" s="334"/>
      <c r="E14" s="121">
        <f>IF(SUM(I14:P14)=0,'Evaluateur 1'!P36,AVERAGE(I14:P14))</f>
        <v>0</v>
      </c>
      <c r="F14" s="78"/>
      <c r="G14" s="165"/>
      <c r="H14" s="80"/>
      <c r="I14" s="240" t="str">
        <f>IF(I$6=0,"",'Evaluateur 1'!$P$36)</f>
        <v/>
      </c>
      <c r="J14" s="240" t="str">
        <f>IF(J$6=0,"",'Evaluateur 2'!$P$36)</f>
        <v/>
      </c>
      <c r="K14" s="240" t="str">
        <f>IF(K$6=0,"",'Evaluateur 3'!$P$36)</f>
        <v/>
      </c>
      <c r="L14" s="240" t="str">
        <f>IF(L$6=0,"",'Evaluateur 4'!$P$36)</f>
        <v/>
      </c>
      <c r="M14" s="240" t="str">
        <f>IF(M$6=0,"",'Evaluateur 5'!$P$36)</f>
        <v/>
      </c>
      <c r="N14" s="240" t="str">
        <f>IF(N$6=0,"",'Evaluateur 6'!$P$36)</f>
        <v/>
      </c>
      <c r="O14" s="240" t="str">
        <f>IF(O$6=0,"",'Evaluateur 7'!$P$36)</f>
        <v/>
      </c>
      <c r="P14" s="240" t="str">
        <f>IF(P$6=0,"",'Evaluateur 8'!$P$36)</f>
        <v/>
      </c>
      <c r="R14" s="147">
        <f>IF(SUM(I14:P14)=0,0,AVERAGE(I14:P14))</f>
        <v>0</v>
      </c>
      <c r="S14" s="147">
        <f>R14+U14</f>
        <v>0</v>
      </c>
      <c r="T14" s="147">
        <f>R14-U14</f>
        <v>0</v>
      </c>
      <c r="U14" s="164">
        <f>IF(SUM(I14:P14)=0,0,STDEV(I14:P14))</f>
        <v>0</v>
      </c>
    </row>
    <row r="15" spans="1:24" ht="23.1" customHeight="1">
      <c r="A15" s="324" t="s">
        <v>118</v>
      </c>
      <c r="B15" s="325"/>
      <c r="C15" s="325"/>
      <c r="D15" s="325"/>
      <c r="E15" s="326"/>
      <c r="F15" s="78"/>
      <c r="G15" s="28"/>
      <c r="H15" s="80"/>
      <c r="I15" s="245"/>
      <c r="J15" s="216"/>
      <c r="K15" s="216"/>
      <c r="L15" s="216"/>
      <c r="M15" s="216"/>
      <c r="N15" s="216"/>
      <c r="O15" s="216"/>
      <c r="P15" s="216"/>
      <c r="R15"/>
      <c r="S15"/>
      <c r="T15"/>
      <c r="U15"/>
      <c r="V15"/>
    </row>
    <row r="16" spans="1:24" ht="23.1" customHeight="1">
      <c r="A16" s="141" t="s">
        <v>32</v>
      </c>
      <c r="B16" s="327" t="str">
        <f>'Evaluateur 1'!B12</f>
        <v xml:space="preserve">Processus de formalisation opérationnel d’une politique de maintenance au sein de votre établissement </v>
      </c>
      <c r="C16" s="328"/>
      <c r="D16" s="328"/>
      <c r="E16" s="329"/>
      <c r="F16" s="78"/>
      <c r="G16" s="165"/>
      <c r="H16" s="80"/>
      <c r="I16" s="240" t="str">
        <f>IF(I$6=0,"",'Evaluateur 1'!$N$12)</f>
        <v/>
      </c>
      <c r="J16" s="240" t="str">
        <f>IF(J$6=0,"",'Evaluateur 2'!$N$12)</f>
        <v/>
      </c>
      <c r="K16" s="240" t="str">
        <f>IF(K$6=0,"",'Evaluateur 3'!$N$12)</f>
        <v/>
      </c>
      <c r="L16" s="240" t="str">
        <f>IF(L$6=0,"",'Evaluateur 4'!$N$12)</f>
        <v/>
      </c>
      <c r="M16" s="240" t="str">
        <f>IF(M$6=0,"",'Evaluateur 5'!$N$12)</f>
        <v/>
      </c>
      <c r="N16" s="240" t="str">
        <f>IF(N$6=0,"",'Evaluateur 6'!$N$12)</f>
        <v/>
      </c>
      <c r="O16" s="240" t="str">
        <f>IF(O$6=0,"",'Evaluateur 7'!$N$12)</f>
        <v/>
      </c>
      <c r="P16" s="240" t="str">
        <f>IF(P$6=0,"",'Evaluateur 8'!$N$12)</f>
        <v/>
      </c>
      <c r="R16" s="147">
        <f t="shared" ref="R16:R44" si="0">IF(SUM(I16:P16)=0,0,AVERAGE(I16:P16))</f>
        <v>0</v>
      </c>
      <c r="S16" s="147">
        <f>R16+U16</f>
        <v>0</v>
      </c>
      <c r="T16" s="147">
        <f>R16-U16</f>
        <v>0</v>
      </c>
      <c r="U16" s="164">
        <f>IF(SUM(I16:P16)=0,0,STDEV(I16:P16))</f>
        <v>0</v>
      </c>
    </row>
    <row r="17" spans="1:21" ht="23.1" customHeight="1">
      <c r="A17" s="217" t="s">
        <v>141</v>
      </c>
      <c r="B17" s="357" t="str">
        <f>'Evaluateur 1'!B13</f>
        <v>Processus intégrant les dispositifs médicaux de classe I et IIa dans la politique de maintenance préventive (lèves malades, lits médicalisés…)</v>
      </c>
      <c r="C17" s="358"/>
      <c r="D17" s="358"/>
      <c r="E17" s="359"/>
      <c r="F17" s="78"/>
      <c r="G17" s="165"/>
      <c r="H17" s="80"/>
      <c r="I17" s="240" t="str">
        <f>IF(I$6=0,"",'Evaluateur 1'!$N$13)</f>
        <v/>
      </c>
      <c r="J17" s="240" t="str">
        <f>IF(J$6=0,"",'Evaluateur 2'!$N$13)</f>
        <v/>
      </c>
      <c r="K17" s="240" t="str">
        <f>IF(K$6=0,"",'Evaluateur 3'!$N$13)</f>
        <v/>
      </c>
      <c r="L17" s="240" t="str">
        <f>IF(L$6=0,"",'Evaluateur 4'!$N$13)</f>
        <v/>
      </c>
      <c r="M17" s="240" t="str">
        <f>IF(M$6=0,"",'Evaluateur 5'!$N$13)</f>
        <v/>
      </c>
      <c r="N17" s="240" t="str">
        <f>IF(N$6=0,"",'Evaluateur 6'!$N$13)</f>
        <v/>
      </c>
      <c r="O17" s="240" t="str">
        <f>IF(O$6=0,"",'Evaluateur 7'!$N$13)</f>
        <v/>
      </c>
      <c r="P17" s="240" t="str">
        <f>IF(P$6=0,"",'Evaluateur 8'!$N$13)</f>
        <v/>
      </c>
      <c r="R17" s="147">
        <f t="shared" si="0"/>
        <v>0</v>
      </c>
      <c r="S17" s="147">
        <f t="shared" ref="S17:S18" si="1">R17+U17</f>
        <v>0</v>
      </c>
      <c r="T17" s="147">
        <f t="shared" ref="T17:T18" si="2">R17-U17</f>
        <v>0</v>
      </c>
      <c r="U17" s="164">
        <f t="shared" ref="U17:U18" si="3">IF(SUM(I17:P17)=0,0,STDEV(I17:P17))</f>
        <v>0</v>
      </c>
    </row>
    <row r="18" spans="1:21" ht="23.1" customHeight="1">
      <c r="A18" s="217" t="s">
        <v>142</v>
      </c>
      <c r="B18" s="330" t="str">
        <f>'Evaluateur 1'!B14</f>
        <v>Processus intégrant les dispositifs médicaux de classe IIb et III dans la politique de maintenance préventive</v>
      </c>
      <c r="C18" s="360"/>
      <c r="D18" s="360"/>
      <c r="E18" s="361"/>
      <c r="F18" s="78"/>
      <c r="G18" s="165"/>
      <c r="H18" s="80"/>
      <c r="I18" s="240" t="str">
        <f>IF(I$6=0,"",'Evaluateur 1'!$N$14)</f>
        <v/>
      </c>
      <c r="J18" s="240" t="str">
        <f>IF(J$6=0,"",'Evaluateur 2'!$N$14)</f>
        <v/>
      </c>
      <c r="K18" s="240" t="str">
        <f>IF(K$6=0,"",'Evaluateur 3'!$N$14)</f>
        <v/>
      </c>
      <c r="L18" s="240" t="str">
        <f>IF(L$6=0,"",'Evaluateur 4'!$N$14)</f>
        <v/>
      </c>
      <c r="M18" s="240" t="str">
        <f>IF(M$6=0,"",'Evaluateur 5'!$N$14)</f>
        <v/>
      </c>
      <c r="N18" s="240" t="str">
        <f>IF(N$6=0,"",'Evaluateur 6'!$N$14)</f>
        <v/>
      </c>
      <c r="O18" s="240" t="str">
        <f>IF(O$6=0,"",'Evaluateur 7'!$N$14)</f>
        <v/>
      </c>
      <c r="P18" s="240" t="str">
        <f>IF(P$6=0,"",'Evaluateur 8'!$N$14)</f>
        <v/>
      </c>
      <c r="R18" s="147">
        <f t="shared" si="0"/>
        <v>0</v>
      </c>
      <c r="S18" s="147">
        <f t="shared" si="1"/>
        <v>0</v>
      </c>
      <c r="T18" s="147">
        <f t="shared" si="2"/>
        <v>0</v>
      </c>
      <c r="U18" s="164">
        <f t="shared" si="3"/>
        <v>0</v>
      </c>
    </row>
    <row r="19" spans="1:21" ht="23.1" customHeight="1">
      <c r="A19" s="217" t="s">
        <v>143</v>
      </c>
      <c r="B19" s="330" t="str">
        <f>'Evaluateur 1'!B15</f>
        <v>Processus de définition des acteurs et des responsabilités liées aux maintenances internes</v>
      </c>
      <c r="C19" s="331"/>
      <c r="D19" s="331"/>
      <c r="E19" s="332"/>
      <c r="F19" s="78"/>
      <c r="G19" s="165"/>
      <c r="H19" s="80"/>
      <c r="I19" s="240" t="str">
        <f>IF(I$6=0,"",'Evaluateur 1'!$N$15)</f>
        <v/>
      </c>
      <c r="J19" s="240" t="str">
        <f>IF(J$6=0,"",'Evaluateur 2'!$N$15)</f>
        <v/>
      </c>
      <c r="K19" s="240" t="str">
        <f>IF(K$6=0,"",'Evaluateur 3'!$N$15)</f>
        <v/>
      </c>
      <c r="L19" s="240" t="str">
        <f>IF(L$6=0,"",'Evaluateur 4'!$N$15)</f>
        <v/>
      </c>
      <c r="M19" s="240" t="str">
        <f>IF(M$6=0,"",'Evaluateur 5'!$N$15)</f>
        <v/>
      </c>
      <c r="N19" s="240" t="str">
        <f>IF(N$6=0,"",'Evaluateur 6'!$N$15)</f>
        <v/>
      </c>
      <c r="O19" s="240" t="str">
        <f>IF(O$6=0,"",'Evaluateur 7'!$N$15)</f>
        <v/>
      </c>
      <c r="P19" s="240" t="str">
        <f>IF(P$6=0,"",'Evaluateur 8'!$N$15)</f>
        <v/>
      </c>
      <c r="R19" s="147">
        <f t="shared" si="0"/>
        <v>0</v>
      </c>
      <c r="S19" s="147">
        <f t="shared" ref="S19:S44" si="4">R19+U19</f>
        <v>0</v>
      </c>
      <c r="T19" s="147">
        <f t="shared" ref="T19:T44" si="5">R19-U19</f>
        <v>0</v>
      </c>
      <c r="U19" s="164">
        <f t="shared" ref="U19:U44" si="6">IF(SUM(I19:P19)=0,0,STDEV(I19:P19))</f>
        <v>0</v>
      </c>
    </row>
    <row r="20" spans="1:21" ht="23.1" customHeight="1">
      <c r="A20" s="217" t="s">
        <v>144</v>
      </c>
      <c r="B20" s="330" t="str">
        <f>'Evaluateur 1'!B16</f>
        <v>Processus garantissant les recommandations des fournisseurs dans la politique de maintenance</v>
      </c>
      <c r="C20" s="331"/>
      <c r="D20" s="331"/>
      <c r="E20" s="332"/>
      <c r="F20" s="78"/>
      <c r="G20" s="165"/>
      <c r="H20" s="80"/>
      <c r="I20" s="240" t="str">
        <f>IF(I$6=0,"",'Evaluateur 1'!$N$16)</f>
        <v/>
      </c>
      <c r="J20" s="240" t="str">
        <f>IF(J$6=0,"",'Evaluateur 2'!$N$16)</f>
        <v/>
      </c>
      <c r="K20" s="240" t="str">
        <f>IF(K$6=0,"",'Evaluateur 3'!$N$16)</f>
        <v/>
      </c>
      <c r="L20" s="240" t="str">
        <f>IF(L$6=0,"",'Evaluateur 4'!$N$16)</f>
        <v/>
      </c>
      <c r="M20" s="240" t="str">
        <f>IF(M$6=0,"",'Evaluateur 5'!$N$16)</f>
        <v/>
      </c>
      <c r="N20" s="240" t="str">
        <f>IF(N$6=0,"",'Evaluateur 6'!$N$16)</f>
        <v/>
      </c>
      <c r="O20" s="240" t="str">
        <f>IF(O$6=0,"",'Evaluateur 7'!$N$16)</f>
        <v/>
      </c>
      <c r="P20" s="240" t="str">
        <f>IF(P$6=0,"",'Evaluateur 8'!$N$16)</f>
        <v/>
      </c>
      <c r="R20" s="147">
        <f t="shared" si="0"/>
        <v>0</v>
      </c>
      <c r="S20" s="147">
        <f t="shared" si="4"/>
        <v>0</v>
      </c>
      <c r="T20" s="147">
        <f t="shared" si="5"/>
        <v>0</v>
      </c>
      <c r="U20" s="164">
        <f t="shared" si="6"/>
        <v>0</v>
      </c>
    </row>
    <row r="21" spans="1:21" ht="23.1" customHeight="1">
      <c r="A21" s="217" t="s">
        <v>168</v>
      </c>
      <c r="B21" s="330" t="str">
        <f>'Evaluateur 1'!B17</f>
        <v>Processus de plan de formation pour la qualification et l’habilitation du personnel biomédical</v>
      </c>
      <c r="C21" s="331"/>
      <c r="D21" s="331"/>
      <c r="E21" s="332"/>
      <c r="F21" s="78"/>
      <c r="G21" s="165"/>
      <c r="H21" s="80"/>
      <c r="I21" s="240" t="str">
        <f>IF(I$6=0,"",'Evaluateur 1'!$N$17)</f>
        <v/>
      </c>
      <c r="J21" s="240" t="str">
        <f>IF(J$6=0,"",'Evaluateur 2'!$N$17)</f>
        <v/>
      </c>
      <c r="K21" s="240" t="str">
        <f>IF(K$6=0,"",'Evaluateur 3'!$N$17)</f>
        <v/>
      </c>
      <c r="L21" s="240" t="str">
        <f>IF(L$6=0,"",'Evaluateur 4'!$N$17)</f>
        <v/>
      </c>
      <c r="M21" s="240" t="str">
        <f>IF(M$6=0,"",'Evaluateur 5'!$N$17)</f>
        <v/>
      </c>
      <c r="N21" s="240" t="str">
        <f>IF(N$6=0,"",'Evaluateur 6'!$N$17)</f>
        <v/>
      </c>
      <c r="O21" s="240" t="str">
        <f>IF(O$6=0,"",'Evaluateur 7'!$N$17)</f>
        <v/>
      </c>
      <c r="P21" s="240" t="str">
        <f>IF(P$6=0,"",'Evaluateur 8'!$N$17)</f>
        <v/>
      </c>
      <c r="R21" s="147">
        <f t="shared" si="0"/>
        <v>0</v>
      </c>
      <c r="S21" s="147">
        <f t="shared" si="4"/>
        <v>0</v>
      </c>
      <c r="T21" s="147">
        <f t="shared" si="5"/>
        <v>0</v>
      </c>
      <c r="U21" s="164">
        <f t="shared" si="6"/>
        <v>0</v>
      </c>
    </row>
    <row r="22" spans="1:21" ht="23.1" customHeight="1">
      <c r="A22" s="217" t="s">
        <v>167</v>
      </c>
      <c r="B22" s="330" t="str">
        <f>'Evaluateur 1'!B18</f>
        <v>Processus de formalisation opérationnel d’une politique de maintenance des laveurs désinfecteurs et des stérilisateurs</v>
      </c>
      <c r="C22" s="331"/>
      <c r="D22" s="331"/>
      <c r="E22" s="332"/>
      <c r="F22" s="78"/>
      <c r="G22" s="165"/>
      <c r="H22" s="80"/>
      <c r="I22" s="240" t="str">
        <f>IF(I$6=0,"",'Evaluateur 1'!$N$18)</f>
        <v/>
      </c>
      <c r="J22" s="240" t="str">
        <f>IF(J$6=0,"",'Evaluateur 2'!$N$18)</f>
        <v/>
      </c>
      <c r="K22" s="240" t="str">
        <f>IF(K$6=0,"",'Evaluateur 3'!$N$18)</f>
        <v/>
      </c>
      <c r="L22" s="240" t="str">
        <f>IF(L$6=0,"",'Evaluateur 4'!$N$18)</f>
        <v/>
      </c>
      <c r="M22" s="240" t="str">
        <f>IF(M$6=0,"",'Evaluateur 5'!$N$18)</f>
        <v/>
      </c>
      <c r="N22" s="240" t="str">
        <f>IF(N$6=0,"",'Evaluateur 6'!$N$18)</f>
        <v/>
      </c>
      <c r="O22" s="240" t="str">
        <f>IF(O$6=0,"",'Evaluateur 7'!$N$18)</f>
        <v/>
      </c>
      <c r="P22" s="240" t="str">
        <f>IF(P$6=0,"",'Evaluateur 8'!$N$18)</f>
        <v/>
      </c>
      <c r="R22" s="147">
        <f t="shared" si="0"/>
        <v>0</v>
      </c>
      <c r="S22" s="147">
        <f t="shared" ref="S22" si="7">R22+U22</f>
        <v>0</v>
      </c>
      <c r="T22" s="147">
        <f t="shared" ref="T22" si="8">R22-U22</f>
        <v>0</v>
      </c>
      <c r="U22" s="164">
        <f t="shared" ref="U22" si="9">IF(SUM(I22:P22)=0,0,STDEV(I22:P22))</f>
        <v>0</v>
      </c>
    </row>
    <row r="23" spans="1:21" ht="23.1" customHeight="1">
      <c r="A23" s="218" t="s">
        <v>169</v>
      </c>
      <c r="B23" s="354" t="str">
        <f>'Evaluateur 1'!B19</f>
        <v xml:space="preserve">Processus de contrôle et d'amélioration en continue de chaque activité </v>
      </c>
      <c r="C23" s="355"/>
      <c r="D23" s="355"/>
      <c r="E23" s="356"/>
      <c r="F23" s="78"/>
      <c r="G23" s="165"/>
      <c r="H23" s="80"/>
      <c r="I23" s="240" t="str">
        <f>IF(I$6=0,"",'Evaluateur 1'!$N$19)</f>
        <v/>
      </c>
      <c r="J23" s="240" t="str">
        <f>IF(J$6=0,"",'Evaluateur 2'!$N$19)</f>
        <v/>
      </c>
      <c r="K23" s="240" t="str">
        <f>IF(K$6=0,"",'Evaluateur 3'!$N$19)</f>
        <v/>
      </c>
      <c r="L23" s="240" t="str">
        <f>IF(L$6=0,"",'Evaluateur 4'!$N$19)</f>
        <v/>
      </c>
      <c r="M23" s="240" t="str">
        <f>IF(M$6=0,"",'Evaluateur 5'!$N$19)</f>
        <v/>
      </c>
      <c r="N23" s="240" t="str">
        <f>IF(N$6=0,"",'Evaluateur 6'!$N$19)</f>
        <v/>
      </c>
      <c r="O23" s="240" t="str">
        <f>IF(O$6=0,"",'Evaluateur 7'!$N$19)</f>
        <v/>
      </c>
      <c r="P23" s="240" t="str">
        <f>IF(P$6=0,"",'Evaluateur 8'!$N$19)</f>
        <v/>
      </c>
      <c r="R23" s="147">
        <f t="shared" si="0"/>
        <v>0</v>
      </c>
      <c r="S23" s="147">
        <f t="shared" si="4"/>
        <v>0</v>
      </c>
      <c r="T23" s="147">
        <f t="shared" si="5"/>
        <v>0</v>
      </c>
      <c r="U23" s="164">
        <f t="shared" si="6"/>
        <v>0</v>
      </c>
    </row>
    <row r="24" spans="1:21" ht="23.1" customHeight="1">
      <c r="A24" s="141" t="s">
        <v>106</v>
      </c>
      <c r="B24" s="327" t="str">
        <f>'Evaluateur 1'!B21</f>
        <v>Processus opérationnel et applicatif du RSQM (Registre de Sécurité Qualité Maintenance)</v>
      </c>
      <c r="C24" s="328"/>
      <c r="D24" s="328"/>
      <c r="E24" s="329"/>
      <c r="F24" s="78"/>
      <c r="G24" s="165"/>
      <c r="H24" s="80"/>
      <c r="I24" s="240" t="str">
        <f>IF(I$6=0,"",'Evaluateur 1'!$N$21)</f>
        <v/>
      </c>
      <c r="J24" s="240" t="str">
        <f>IF(J$6=0,"",'Evaluateur 2'!$N$21)</f>
        <v/>
      </c>
      <c r="K24" s="240" t="str">
        <f>IF(K$6=0,"",'Evaluateur 3'!$N$21)</f>
        <v/>
      </c>
      <c r="L24" s="240" t="str">
        <f>IF(L$6=0,"",'Evaluateur 4'!$N$21)</f>
        <v/>
      </c>
      <c r="M24" s="240" t="str">
        <f>IF(M$6=0,"",'Evaluateur 5'!$N$21)</f>
        <v/>
      </c>
      <c r="N24" s="240" t="str">
        <f>IF(N$6=0,"",'Evaluateur 6'!$N$21)</f>
        <v/>
      </c>
      <c r="O24" s="240" t="str">
        <f>IF(O$6=0,"",'Evaluateur 7'!$N$21)</f>
        <v/>
      </c>
      <c r="P24" s="240" t="str">
        <f>IF(P$6=0,"",'Evaluateur 8'!$N$21)</f>
        <v/>
      </c>
      <c r="R24" s="147">
        <f t="shared" si="0"/>
        <v>0</v>
      </c>
      <c r="S24" s="147">
        <f t="shared" si="4"/>
        <v>0</v>
      </c>
      <c r="T24" s="147">
        <f t="shared" si="5"/>
        <v>0</v>
      </c>
      <c r="U24" s="164">
        <f t="shared" si="6"/>
        <v>0</v>
      </c>
    </row>
    <row r="25" spans="1:21" ht="23.1" customHeight="1">
      <c r="A25" s="217" t="s">
        <v>107</v>
      </c>
      <c r="B25" s="330" t="str">
        <f>'Evaluateur 1'!B22</f>
        <v>Processus de conservation des fiches du RSQM d'un dispositif médical sur 5 ans après la fin d’exploitation</v>
      </c>
      <c r="C25" s="331"/>
      <c r="D25" s="331"/>
      <c r="E25" s="332"/>
      <c r="F25" s="78"/>
      <c r="G25" s="165"/>
      <c r="H25" s="80"/>
      <c r="I25" s="240" t="str">
        <f>IF(I$6=0,"",'Evaluateur 1'!$N$22)</f>
        <v/>
      </c>
      <c r="J25" s="240" t="str">
        <f>IF(J$6=0,"",'Evaluateur 2'!$N$22)</f>
        <v/>
      </c>
      <c r="K25" s="240" t="str">
        <f>IF(K$6=0,"",'Evaluateur 3'!$N$22)</f>
        <v/>
      </c>
      <c r="L25" s="240" t="str">
        <f>IF(L$6=0,"",'Evaluateur 4'!$N$22)</f>
        <v/>
      </c>
      <c r="M25" s="240" t="str">
        <f>IF(M$6=0,"",'Evaluateur 5'!$N$22)</f>
        <v/>
      </c>
      <c r="N25" s="240" t="str">
        <f>IF(N$6=0,"",'Evaluateur 6'!$N$22)</f>
        <v/>
      </c>
      <c r="O25" s="240" t="str">
        <f>IF(O$6=0,"",'Evaluateur 7'!$N$22)</f>
        <v/>
      </c>
      <c r="P25" s="240" t="str">
        <f>IF(P$6=0,"",'Evaluateur 8'!$N$22)</f>
        <v/>
      </c>
      <c r="R25" s="147">
        <f t="shared" si="0"/>
        <v>0</v>
      </c>
      <c r="S25" s="147">
        <f t="shared" si="4"/>
        <v>0</v>
      </c>
      <c r="T25" s="147">
        <f t="shared" si="5"/>
        <v>0</v>
      </c>
      <c r="U25" s="164">
        <f t="shared" si="6"/>
        <v>0</v>
      </c>
    </row>
    <row r="26" spans="1:21" ht="23.1" customHeight="1">
      <c r="A26" s="217" t="s">
        <v>108</v>
      </c>
      <c r="B26" s="330" t="str">
        <f>'Evaluateur 1'!B23</f>
        <v>Processus assurant la mise à disposition du manuel d’utilisation en français pour chaque modèle de dispositif médical</v>
      </c>
      <c r="C26" s="331"/>
      <c r="D26" s="331"/>
      <c r="E26" s="332"/>
      <c r="F26" s="78"/>
      <c r="G26" s="165"/>
      <c r="H26" s="80"/>
      <c r="I26" s="240" t="str">
        <f>IF(I$6=0,"",'Evaluateur 1'!$N$23)</f>
        <v/>
      </c>
      <c r="J26" s="240" t="str">
        <f>IF(J$6=0,"",'Evaluateur 2'!$N$23)</f>
        <v/>
      </c>
      <c r="K26" s="240" t="str">
        <f>IF(K$6=0,"",'Evaluateur 3'!$N$23)</f>
        <v/>
      </c>
      <c r="L26" s="240" t="str">
        <f>IF(L$6=0,"",'Evaluateur 4'!$N$23)</f>
        <v/>
      </c>
      <c r="M26" s="240" t="str">
        <f>IF(M$6=0,"",'Evaluateur 5'!$N$23)</f>
        <v/>
      </c>
      <c r="N26" s="240" t="str">
        <f>IF(N$6=0,"",'Evaluateur 6'!$N$23)</f>
        <v/>
      </c>
      <c r="O26" s="240" t="str">
        <f>IF(O$6=0,"",'Evaluateur 7'!$N$23)</f>
        <v/>
      </c>
      <c r="P26" s="240" t="str">
        <f>IF(P$6=0,"",'Evaluateur 8'!$N$23)</f>
        <v/>
      </c>
      <c r="R26" s="147">
        <f t="shared" si="0"/>
        <v>0</v>
      </c>
      <c r="S26" s="147">
        <f t="shared" si="4"/>
        <v>0</v>
      </c>
      <c r="T26" s="147">
        <f t="shared" si="5"/>
        <v>0</v>
      </c>
      <c r="U26" s="164">
        <f t="shared" si="6"/>
        <v>0</v>
      </c>
    </row>
    <row r="27" spans="1:21" ht="23.1" customHeight="1">
      <c r="A27" s="218" t="s">
        <v>109</v>
      </c>
      <c r="B27" s="354" t="str">
        <f>'Evaluateur 1'!B24</f>
        <v>Processus demandant le RSQM lors de prêts ou échanges standards</v>
      </c>
      <c r="C27" s="355"/>
      <c r="D27" s="355"/>
      <c r="E27" s="356"/>
      <c r="F27" s="78"/>
      <c r="G27" s="165"/>
      <c r="H27" s="80"/>
      <c r="I27" s="240" t="str">
        <f>IF(I$6=0,"",'Evaluateur 1'!$N$24)</f>
        <v/>
      </c>
      <c r="J27" s="240" t="str">
        <f>IF(J$6=0,"",'Evaluateur 2'!$N$24)</f>
        <v/>
      </c>
      <c r="K27" s="240" t="str">
        <f>IF(K$6=0,"",'Evaluateur 3'!$N$24)</f>
        <v/>
      </c>
      <c r="L27" s="240" t="str">
        <f>IF(L$6=0,"",'Evaluateur 4'!$N$24)</f>
        <v/>
      </c>
      <c r="M27" s="240" t="str">
        <f>IF(M$6=0,"",'Evaluateur 5'!$N$24)</f>
        <v/>
      </c>
      <c r="N27" s="240" t="str">
        <f>IF(N$6=0,"",'Evaluateur 6'!$N$24)</f>
        <v/>
      </c>
      <c r="O27" s="240" t="str">
        <f>IF(O$6=0,"",'Evaluateur 7'!$N$24)</f>
        <v/>
      </c>
      <c r="P27" s="240" t="str">
        <f>IF(P$6=0,"",'Evaluateur 8'!$N$24)</f>
        <v/>
      </c>
      <c r="R27" s="147">
        <f t="shared" si="0"/>
        <v>0</v>
      </c>
      <c r="S27" s="147">
        <f t="shared" si="4"/>
        <v>0</v>
      </c>
      <c r="T27" s="147">
        <f t="shared" si="5"/>
        <v>0</v>
      </c>
      <c r="U27" s="164">
        <f t="shared" si="6"/>
        <v>0</v>
      </c>
    </row>
    <row r="28" spans="1:21" ht="23.1" customHeight="1">
      <c r="A28" s="141" t="s">
        <v>159</v>
      </c>
      <c r="B28" s="327" t="str">
        <f>'Evaluateur 1'!B26</f>
        <v>Processus formalisant et assurant la veille réglementaire</v>
      </c>
      <c r="C28" s="328"/>
      <c r="D28" s="328"/>
      <c r="E28" s="329"/>
      <c r="F28" s="78"/>
      <c r="G28" s="165"/>
      <c r="H28" s="80"/>
      <c r="I28" s="240" t="str">
        <f>IF(I$6=0,"",'Evaluateur 1'!$N$26)</f>
        <v/>
      </c>
      <c r="J28" s="240" t="str">
        <f>IF(J$6=0,"",'Evaluateur 2'!$N$26)</f>
        <v/>
      </c>
      <c r="K28" s="240" t="str">
        <f>IF(K$6=0,"",'Evaluateur 3'!$N$26)</f>
        <v/>
      </c>
      <c r="L28" s="240" t="str">
        <f>IF(L$6=0,"",'Evaluateur 4'!$N$26)</f>
        <v/>
      </c>
      <c r="M28" s="240" t="str">
        <f>IF(M$6=0,"",'Evaluateur 5'!$N$26)</f>
        <v/>
      </c>
      <c r="N28" s="240" t="str">
        <f>IF(N$6=0,"",'Evaluateur 6'!$N$26)</f>
        <v/>
      </c>
      <c r="O28" s="240" t="str">
        <f>IF(O$6=0,"",'Evaluateur 7'!$N$26)</f>
        <v/>
      </c>
      <c r="P28" s="240" t="str">
        <f>IF(P$6=0,"",'Evaluateur 8'!$N$26)</f>
        <v/>
      </c>
      <c r="R28" s="147">
        <f t="shared" si="0"/>
        <v>0</v>
      </c>
      <c r="S28" s="147">
        <f t="shared" si="4"/>
        <v>0</v>
      </c>
      <c r="T28" s="147">
        <f t="shared" si="5"/>
        <v>0</v>
      </c>
      <c r="U28" s="164">
        <f t="shared" si="6"/>
        <v>0</v>
      </c>
    </row>
    <row r="29" spans="1:21" ht="23.1" customHeight="1">
      <c r="A29" s="217" t="s">
        <v>160</v>
      </c>
      <c r="B29" s="330" t="str">
        <f>'Evaluateur 1'!B27</f>
        <v>Processus formalisant et assurant la veille normative</v>
      </c>
      <c r="C29" s="331"/>
      <c r="D29" s="331"/>
      <c r="E29" s="332"/>
      <c r="F29" s="78"/>
      <c r="G29" s="165"/>
      <c r="H29" s="80"/>
      <c r="I29" s="240" t="str">
        <f>IF(I$6=0,"",'Evaluateur 1'!$N$27)</f>
        <v/>
      </c>
      <c r="J29" s="240" t="str">
        <f>IF(J$6=0,"",'Evaluateur 2'!$N$27)</f>
        <v/>
      </c>
      <c r="K29" s="240" t="str">
        <f>IF(K$6=0,"",'Evaluateur 3'!$N$27)</f>
        <v/>
      </c>
      <c r="L29" s="240" t="str">
        <f>IF(L$6=0,"",'Evaluateur 4'!$N$27)</f>
        <v/>
      </c>
      <c r="M29" s="240" t="str">
        <f>IF(M$6=0,"",'Evaluateur 5'!$N$27)</f>
        <v/>
      </c>
      <c r="N29" s="240" t="str">
        <f>IF(N$6=0,"",'Evaluateur 6'!$N$27)</f>
        <v/>
      </c>
      <c r="O29" s="240" t="str">
        <f>IF(O$6=0,"",'Evaluateur 7'!$N$27)</f>
        <v/>
      </c>
      <c r="P29" s="240" t="str">
        <f>IF(P$6=0,"",'Evaluateur 8'!$N$27)</f>
        <v/>
      </c>
      <c r="R29" s="147">
        <f t="shared" si="0"/>
        <v>0</v>
      </c>
      <c r="S29" s="147">
        <f t="shared" si="4"/>
        <v>0</v>
      </c>
      <c r="T29" s="147">
        <f t="shared" si="5"/>
        <v>0</v>
      </c>
      <c r="U29" s="164">
        <f t="shared" si="6"/>
        <v>0</v>
      </c>
    </row>
    <row r="30" spans="1:21" ht="23.1" customHeight="1">
      <c r="A30" s="217" t="s">
        <v>161</v>
      </c>
      <c r="B30" s="330" t="str">
        <f>'Evaluateur 1'!$B$28</f>
        <v>Processus formalisant et assurant la matériovigilance</v>
      </c>
      <c r="C30" s="360"/>
      <c r="D30" s="360"/>
      <c r="E30" s="361"/>
      <c r="F30" s="78"/>
      <c r="G30" s="165"/>
      <c r="H30" s="80"/>
      <c r="I30" s="240" t="str">
        <f>IF(I$6=0,"",'Evaluateur 1'!$N$28)</f>
        <v/>
      </c>
      <c r="J30" s="240" t="str">
        <f>IF(J$6=0,"",'Evaluateur 2'!$N$28)</f>
        <v/>
      </c>
      <c r="K30" s="240" t="str">
        <f>IF(K$6=0,"",'Evaluateur 3'!$N$28)</f>
        <v/>
      </c>
      <c r="L30" s="240" t="str">
        <f>IF(L$6=0,"",'Evaluateur 4'!$N$28)</f>
        <v/>
      </c>
      <c r="M30" s="240" t="str">
        <f>IF(M$6=0,"",'Evaluateur 5'!$N$28)</f>
        <v/>
      </c>
      <c r="N30" s="240" t="str">
        <f>IF(N$6=0,"",'Evaluateur 6'!$N$28)</f>
        <v/>
      </c>
      <c r="O30" s="240" t="str">
        <f>IF(O$6=0,"",'Evaluateur 7'!$N$28)</f>
        <v/>
      </c>
      <c r="P30" s="240" t="str">
        <f>IF(P$6=0,"",'Evaluateur 8'!$N$28)</f>
        <v/>
      </c>
      <c r="R30" s="147">
        <f t="shared" si="0"/>
        <v>0</v>
      </c>
      <c r="S30" s="147">
        <f t="shared" ref="S30" si="10">R30+U30</f>
        <v>0</v>
      </c>
      <c r="T30" s="147">
        <f t="shared" ref="T30" si="11">R30-U30</f>
        <v>0</v>
      </c>
      <c r="U30" s="164">
        <f t="shared" ref="U30" si="12">IF(SUM(I30:P30)=0,0,STDEV(I30:P30))</f>
        <v>0</v>
      </c>
    </row>
    <row r="31" spans="1:21" ht="23.1" customHeight="1">
      <c r="A31" s="217" t="s">
        <v>162</v>
      </c>
      <c r="B31" s="330" t="str">
        <f>'Evaluateur 1'!B29</f>
        <v>Processus respectant les préconisations des fabricants en matière de maintenance préventive</v>
      </c>
      <c r="C31" s="331"/>
      <c r="D31" s="331"/>
      <c r="E31" s="332"/>
      <c r="F31" s="78"/>
      <c r="G31" s="165"/>
      <c r="H31" s="80"/>
      <c r="I31" s="240" t="str">
        <f>IF(I$6=0,"",'Evaluateur 1'!$N$29)</f>
        <v/>
      </c>
      <c r="J31" s="240" t="str">
        <f>IF(J$6=0,"",'Evaluateur 2'!$N$29)</f>
        <v/>
      </c>
      <c r="K31" s="240" t="str">
        <f>IF(K$6=0,"",'Evaluateur 3'!$N$29)</f>
        <v/>
      </c>
      <c r="L31" s="240" t="str">
        <f>IF(L$6=0,"",'Evaluateur 4'!$N$29)</f>
        <v/>
      </c>
      <c r="M31" s="240" t="str">
        <f>IF(M$6=0,"",'Evaluateur 5'!$N$29)</f>
        <v/>
      </c>
      <c r="N31" s="240" t="str">
        <f>IF(N$6=0,"",'Evaluateur 6'!$N$29)</f>
        <v/>
      </c>
      <c r="O31" s="240" t="str">
        <f>IF(O$6=0,"",'Evaluateur 7'!$N$29)</f>
        <v/>
      </c>
      <c r="P31" s="240" t="str">
        <f>IF(P$6=0,"",'Evaluateur 8'!$N$29)</f>
        <v/>
      </c>
      <c r="R31" s="147">
        <f t="shared" si="0"/>
        <v>0</v>
      </c>
      <c r="S31" s="147">
        <f t="shared" si="4"/>
        <v>0</v>
      </c>
      <c r="T31" s="147">
        <f t="shared" si="5"/>
        <v>0</v>
      </c>
      <c r="U31" s="164">
        <f t="shared" si="6"/>
        <v>0</v>
      </c>
    </row>
    <row r="32" spans="1:21" ht="23.1" customHeight="1">
      <c r="A32" s="218" t="s">
        <v>165</v>
      </c>
      <c r="B32" s="354" t="str">
        <f>'Evaluateur 1'!B30</f>
        <v>Processus identifiant clairement les missions du prestataire externe dans un contrat de maintenance</v>
      </c>
      <c r="C32" s="355"/>
      <c r="D32" s="355"/>
      <c r="E32" s="356"/>
      <c r="F32" s="78"/>
      <c r="G32" s="165"/>
      <c r="H32" s="80"/>
      <c r="I32" s="240" t="str">
        <f>IF(I$6=0,"",'Evaluateur 1'!$N$30)</f>
        <v/>
      </c>
      <c r="J32" s="240" t="str">
        <f>IF(J$6=0,"",'Evaluateur 2'!$N$30)</f>
        <v/>
      </c>
      <c r="K32" s="240" t="str">
        <f>IF(K$6=0,"",'Evaluateur 3'!$N$30)</f>
        <v/>
      </c>
      <c r="L32" s="240" t="str">
        <f>IF(L$6=0,"",'Evaluateur 4'!$N$30)</f>
        <v/>
      </c>
      <c r="M32" s="240" t="str">
        <f>IF(M$6=0,"",'Evaluateur 5'!$N$30)</f>
        <v/>
      </c>
      <c r="N32" s="240" t="str">
        <f>IF(N$6=0,"",'Evaluateur 6'!$N$30)</f>
        <v/>
      </c>
      <c r="O32" s="240" t="str">
        <f>IF(O$6=0,"",'Evaluateur 7'!$N$30)</f>
        <v/>
      </c>
      <c r="P32" s="240" t="str">
        <f>IF(P$6=0,"",'Evaluateur 8'!$N$30)</f>
        <v/>
      </c>
      <c r="R32" s="147">
        <f t="shared" si="0"/>
        <v>0</v>
      </c>
      <c r="S32" s="147">
        <f t="shared" si="4"/>
        <v>0</v>
      </c>
      <c r="T32" s="147">
        <f t="shared" si="5"/>
        <v>0</v>
      </c>
      <c r="U32" s="164">
        <f t="shared" si="6"/>
        <v>0</v>
      </c>
    </row>
    <row r="33" spans="1:21" ht="23.1" customHeight="1">
      <c r="A33" s="141" t="s">
        <v>163</v>
      </c>
      <c r="B33" s="327" t="str">
        <f>'Evaluateur 1'!B32</f>
        <v>Processus identifiant la criticité des dispositifs médicaux (y compris in vitro)</v>
      </c>
      <c r="C33" s="328"/>
      <c r="D33" s="328"/>
      <c r="E33" s="329"/>
      <c r="F33" s="78"/>
      <c r="G33" s="165"/>
      <c r="H33" s="80"/>
      <c r="I33" s="240" t="str">
        <f>IF(I$6=0,"",'Evaluateur 1'!$N$32)</f>
        <v/>
      </c>
      <c r="J33" s="240" t="str">
        <f>IF(J$6=0,"",'Evaluateur 2'!$N$32)</f>
        <v/>
      </c>
      <c r="K33" s="240" t="str">
        <f>IF(K$6=0,"",'Evaluateur 3'!$N$32)</f>
        <v/>
      </c>
      <c r="L33" s="240" t="str">
        <f>IF(L$6=0,"",'Evaluateur 4'!$N$32)</f>
        <v/>
      </c>
      <c r="M33" s="240" t="str">
        <f>IF(M$6=0,"",'Evaluateur 5'!$N$32)</f>
        <v/>
      </c>
      <c r="N33" s="240" t="str">
        <f>IF(N$6=0,"",'Evaluateur 6'!$N$32)</f>
        <v/>
      </c>
      <c r="O33" s="240" t="str">
        <f>IF(O$6=0,"",'Evaluateur 7'!$N$32)</f>
        <v/>
      </c>
      <c r="P33" s="240" t="str">
        <f>IF(P$6=0,"",'Evaluateur 8'!$N$32)</f>
        <v/>
      </c>
      <c r="R33" s="147">
        <f t="shared" si="0"/>
        <v>0</v>
      </c>
      <c r="S33" s="147">
        <f t="shared" si="4"/>
        <v>0</v>
      </c>
      <c r="T33" s="147">
        <f t="shared" si="5"/>
        <v>0</v>
      </c>
      <c r="U33" s="164">
        <f t="shared" si="6"/>
        <v>0</v>
      </c>
    </row>
    <row r="34" spans="1:21" ht="23.1" customHeight="1">
      <c r="A34" s="217" t="s">
        <v>146</v>
      </c>
      <c r="B34" s="330" t="str">
        <f>'Evaluateur 1'!B33</f>
        <v>Processus assurant et traçant les actions menées sur les dispositifs médicaux critiques (y compris in vitro)</v>
      </c>
      <c r="C34" s="331"/>
      <c r="D34" s="331"/>
      <c r="E34" s="332"/>
      <c r="F34" s="78"/>
      <c r="G34" s="165"/>
      <c r="H34" s="80"/>
      <c r="I34" s="240" t="str">
        <f>IF(I$6=0,"",'Evaluateur 1'!$N$33)</f>
        <v/>
      </c>
      <c r="J34" s="240" t="str">
        <f>IF(J$6=0,"",'Evaluateur 2'!$N$33)</f>
        <v/>
      </c>
      <c r="K34" s="240" t="str">
        <f>IF(K$6=0,"",'Evaluateur 3'!$N$33)</f>
        <v/>
      </c>
      <c r="L34" s="240" t="str">
        <f>IF(L$6=0,"",'Evaluateur 4'!$N$33)</f>
        <v/>
      </c>
      <c r="M34" s="240" t="str">
        <f>IF(M$6=0,"",'Evaluateur 5'!$N$33)</f>
        <v/>
      </c>
      <c r="N34" s="240" t="str">
        <f>IF(N$6=0,"",'Evaluateur 6'!$N$33)</f>
        <v/>
      </c>
      <c r="O34" s="240" t="str">
        <f>IF(O$6=0,"",'Evaluateur 7'!$N$33)</f>
        <v/>
      </c>
      <c r="P34" s="240" t="str">
        <f>IF(P$6=0,"",'Evaluateur 8'!$N$33)</f>
        <v/>
      </c>
      <c r="R34" s="147">
        <f t="shared" si="0"/>
        <v>0</v>
      </c>
      <c r="S34" s="147">
        <f t="shared" si="4"/>
        <v>0</v>
      </c>
      <c r="T34" s="147">
        <f t="shared" si="5"/>
        <v>0</v>
      </c>
      <c r="U34" s="164">
        <f t="shared" si="6"/>
        <v>0</v>
      </c>
    </row>
    <row r="35" spans="1:21" ht="23.1" customHeight="1">
      <c r="A35" s="217" t="s">
        <v>147</v>
      </c>
      <c r="B35" s="330" t="str">
        <f>'Evaluateur 1'!B34</f>
        <v>Processus assurant la maintenance des dispositifs médicaux critiques (y compris in vitro)</v>
      </c>
      <c r="C35" s="331"/>
      <c r="D35" s="331"/>
      <c r="E35" s="332"/>
      <c r="F35" s="78"/>
      <c r="G35" s="165"/>
      <c r="H35" s="80"/>
      <c r="I35" s="240" t="str">
        <f>IF(I$6=0,"",'Evaluateur 1'!$N$34)</f>
        <v/>
      </c>
      <c r="J35" s="240" t="str">
        <f>IF(J$6=0,"",'Evaluateur 2'!$N$34)</f>
        <v/>
      </c>
      <c r="K35" s="240" t="str">
        <f>IF(K$6=0,"",'Evaluateur 3'!$N$34)</f>
        <v/>
      </c>
      <c r="L35" s="240" t="str">
        <f>IF(L$6=0,"",'Evaluateur 4'!$N$34)</f>
        <v/>
      </c>
      <c r="M35" s="240" t="str">
        <f>IF(M$6=0,"",'Evaluateur 5'!$N$34)</f>
        <v/>
      </c>
      <c r="N35" s="240" t="str">
        <f>IF(N$6=0,"",'Evaluateur 6'!$N$34)</f>
        <v/>
      </c>
      <c r="O35" s="240" t="str">
        <f>IF(O$6=0,"",'Evaluateur 7'!$N$34)</f>
        <v/>
      </c>
      <c r="P35" s="240" t="str">
        <f>IF(P$6=0,"",'Evaluateur 8'!$N$34)</f>
        <v/>
      </c>
      <c r="R35" s="147">
        <f t="shared" si="0"/>
        <v>0</v>
      </c>
      <c r="S35" s="147">
        <f t="shared" si="4"/>
        <v>0</v>
      </c>
      <c r="T35" s="147">
        <f t="shared" si="5"/>
        <v>0</v>
      </c>
      <c r="U35" s="164">
        <f t="shared" si="6"/>
        <v>0</v>
      </c>
    </row>
    <row r="36" spans="1:21" ht="23.1" customHeight="1">
      <c r="A36" s="218" t="s">
        <v>131</v>
      </c>
      <c r="B36" s="354" t="str">
        <f>'Evaluateur 1'!B35</f>
        <v>Processus d'amélioration de formation du personnel, contrôle des pratiques et des acquis</v>
      </c>
      <c r="C36" s="355"/>
      <c r="D36" s="355"/>
      <c r="E36" s="356"/>
      <c r="F36" s="78"/>
      <c r="G36" s="165"/>
      <c r="H36" s="80"/>
      <c r="I36" s="240" t="str">
        <f>IF(I$6=0,"",'Evaluateur 1'!$N$35)</f>
        <v/>
      </c>
      <c r="J36" s="240" t="str">
        <f>IF(J$6=0,"",'Evaluateur 2'!$N$35)</f>
        <v/>
      </c>
      <c r="K36" s="240" t="str">
        <f>IF(K$6=0,"",'Evaluateur 3'!$N$35)</f>
        <v/>
      </c>
      <c r="L36" s="240" t="str">
        <f>IF(L$6=0,"",'Evaluateur 4'!$N$35)</f>
        <v/>
      </c>
      <c r="M36" s="240" t="str">
        <f>IF(M$6=0,"",'Evaluateur 5'!$N$35)</f>
        <v/>
      </c>
      <c r="N36" s="240" t="str">
        <f>IF(N$6=0,"",'Evaluateur 6'!$N$35)</f>
        <v/>
      </c>
      <c r="O36" s="240" t="str">
        <f>IF(O$6=0,"",'Evaluateur 7'!$N$35)</f>
        <v/>
      </c>
      <c r="P36" s="240" t="str">
        <f>IF(P$6=0,"",'Evaluateur 8'!$N$35)</f>
        <v/>
      </c>
      <c r="R36" s="147">
        <f t="shared" si="0"/>
        <v>0</v>
      </c>
      <c r="S36" s="147">
        <f t="shared" si="4"/>
        <v>0</v>
      </c>
      <c r="T36" s="147">
        <f t="shared" si="5"/>
        <v>0</v>
      </c>
      <c r="U36" s="164">
        <f t="shared" si="6"/>
        <v>0</v>
      </c>
    </row>
    <row r="37" spans="1:21" ht="23.1" customHeight="1">
      <c r="A37" s="217" t="s">
        <v>148</v>
      </c>
      <c r="B37" s="330" t="str">
        <f>'Evaluateur 1'!B37</f>
        <v>Processus de mise à jour continue de l'inventaire du parc d’équipements par le service biomédical</v>
      </c>
      <c r="C37" s="331"/>
      <c r="D37" s="331"/>
      <c r="E37" s="332"/>
      <c r="F37" s="78"/>
      <c r="G37" s="165"/>
      <c r="H37" s="80"/>
      <c r="I37" s="240" t="str">
        <f>IF(I$6=0,"",'Evaluateur 1'!$N$37)</f>
        <v/>
      </c>
      <c r="J37" s="240" t="str">
        <f>IF(J$6=0,"",'Evaluateur 2'!$N$37)</f>
        <v/>
      </c>
      <c r="K37" s="240" t="str">
        <f>IF(K$6=0,"",'Evaluateur 3'!$N$37)</f>
        <v/>
      </c>
      <c r="L37" s="240" t="str">
        <f>IF(L$6=0,"",'Evaluateur 4'!$N$37)</f>
        <v/>
      </c>
      <c r="M37" s="240" t="str">
        <f>IF(M$6=0,"",'Evaluateur 5'!$N$37)</f>
        <v/>
      </c>
      <c r="N37" s="240" t="str">
        <f>IF(N$6=0,"",'Evaluateur 6'!$N$37)</f>
        <v/>
      </c>
      <c r="O37" s="240" t="str">
        <f>IF(O$6=0,"",'Evaluateur 7'!$N$37)</f>
        <v/>
      </c>
      <c r="P37" s="240" t="str">
        <f>IF(P$6=0,"",'Evaluateur 8'!$N$37)</f>
        <v/>
      </c>
      <c r="R37" s="147">
        <f t="shared" si="0"/>
        <v>0</v>
      </c>
      <c r="S37" s="147">
        <f t="shared" si="4"/>
        <v>0</v>
      </c>
      <c r="T37" s="147">
        <f t="shared" si="5"/>
        <v>0</v>
      </c>
      <c r="U37" s="164">
        <f t="shared" si="6"/>
        <v>0</v>
      </c>
    </row>
    <row r="38" spans="1:21" ht="23.1" customHeight="1">
      <c r="A38" s="217" t="s">
        <v>149</v>
      </c>
      <c r="B38" s="330" t="str">
        <f>'Evaluateur 1'!B38</f>
        <v>Processus de traçabilité des interventions internes</v>
      </c>
      <c r="C38" s="331"/>
      <c r="D38" s="331"/>
      <c r="E38" s="332"/>
      <c r="F38" s="78"/>
      <c r="G38" s="165"/>
      <c r="H38" s="80"/>
      <c r="I38" s="240" t="str">
        <f>IF(I$6=0,"",'Evaluateur 1'!$N$38)</f>
        <v/>
      </c>
      <c r="J38" s="240" t="str">
        <f>IF(J$6=0,"",'Evaluateur 2'!$N$38)</f>
        <v/>
      </c>
      <c r="K38" s="240" t="str">
        <f>IF(K$6=0,"",'Evaluateur 3'!$N$38)</f>
        <v/>
      </c>
      <c r="L38" s="240" t="str">
        <f>IF(L$6=0,"",'Evaluateur 4'!$N$38)</f>
        <v/>
      </c>
      <c r="M38" s="240" t="str">
        <f>IF(M$6=0,"",'Evaluateur 5'!$N$38)</f>
        <v/>
      </c>
      <c r="N38" s="240" t="str">
        <f>IF(N$6=0,"",'Evaluateur 6'!$N$38)</f>
        <v/>
      </c>
      <c r="O38" s="240" t="str">
        <f>IF(O$6=0,"",'Evaluateur 7'!$N$38)</f>
        <v/>
      </c>
      <c r="P38" s="240" t="str">
        <f>IF(P$6=0,"",'Evaluateur 8'!$N$38)</f>
        <v/>
      </c>
      <c r="R38" s="147">
        <f t="shared" si="0"/>
        <v>0</v>
      </c>
      <c r="S38" s="147">
        <f t="shared" si="4"/>
        <v>0</v>
      </c>
      <c r="T38" s="147">
        <f t="shared" si="5"/>
        <v>0</v>
      </c>
      <c r="U38" s="164">
        <f t="shared" si="6"/>
        <v>0</v>
      </c>
    </row>
    <row r="39" spans="1:21" ht="23.1" customHeight="1">
      <c r="A39" s="217" t="s">
        <v>150</v>
      </c>
      <c r="B39" s="330" t="str">
        <f>'Evaluateur 1'!B39</f>
        <v>Processus de tracabilité des interventions externes</v>
      </c>
      <c r="C39" s="331"/>
      <c r="D39" s="331"/>
      <c r="E39" s="332"/>
      <c r="F39" s="78"/>
      <c r="G39" s="165"/>
      <c r="H39" s="80"/>
      <c r="I39" s="240" t="str">
        <f>IF(I$6=0,"",'Evaluateur 1'!$N$39)</f>
        <v/>
      </c>
      <c r="J39" s="240" t="str">
        <f>IF(J$6=0,"",'Evaluateur 2'!$N$39)</f>
        <v/>
      </c>
      <c r="K39" s="240" t="str">
        <f>IF(K$6=0,"",'Evaluateur 3'!$N$39)</f>
        <v/>
      </c>
      <c r="L39" s="240" t="str">
        <f>IF(L$6=0,"",'Evaluateur 4'!$N$39)</f>
        <v/>
      </c>
      <c r="M39" s="240" t="str">
        <f>IF(M$6=0,"",'Evaluateur 5'!$N$39)</f>
        <v/>
      </c>
      <c r="N39" s="240" t="str">
        <f>IF(N$6=0,"",'Evaluateur 6'!$N$39)</f>
        <v/>
      </c>
      <c r="O39" s="240" t="str">
        <f>IF(O$6=0,"",'Evaluateur 7'!$N$39)</f>
        <v/>
      </c>
      <c r="P39" s="240" t="str">
        <f>IF(P$6=0,"",'Evaluateur 8'!$N$39)</f>
        <v/>
      </c>
      <c r="R39" s="147">
        <f t="shared" si="0"/>
        <v>0</v>
      </c>
      <c r="S39" s="147">
        <f t="shared" si="4"/>
        <v>0</v>
      </c>
      <c r="T39" s="147">
        <f t="shared" si="5"/>
        <v>0</v>
      </c>
      <c r="U39" s="164">
        <f t="shared" si="6"/>
        <v>0</v>
      </c>
    </row>
    <row r="40" spans="1:21" ht="23.1" customHeight="1">
      <c r="A40" s="217" t="s">
        <v>151</v>
      </c>
      <c r="B40" s="330" t="str">
        <f>'Evaluateur 1'!B40</f>
        <v>Processus de traçabilité de la maintenance des logiciels d’application (Upgrade et Update)</v>
      </c>
      <c r="C40" s="331"/>
      <c r="D40" s="331"/>
      <c r="E40" s="332"/>
      <c r="F40" s="78"/>
      <c r="G40" s="165"/>
      <c r="H40" s="80"/>
      <c r="I40" s="240" t="str">
        <f>IF(I$6=0,"",'Evaluateur 1'!$N$40)</f>
        <v/>
      </c>
      <c r="J40" s="240" t="str">
        <f>IF(J$6=0,"",'Evaluateur 2'!$N$40)</f>
        <v/>
      </c>
      <c r="K40" s="240" t="str">
        <f>IF(K$6=0,"",'Evaluateur 3'!$N$40)</f>
        <v/>
      </c>
      <c r="L40" s="240" t="str">
        <f>IF(L$6=0,"",'Evaluateur 4'!$N$40)</f>
        <v/>
      </c>
      <c r="M40" s="240" t="str">
        <f>IF(M$6=0,"",'Evaluateur 5'!$N$40)</f>
        <v/>
      </c>
      <c r="N40" s="240" t="str">
        <f>IF(N$6=0,"",'Evaluateur 6'!$N$40)</f>
        <v/>
      </c>
      <c r="O40" s="240" t="str">
        <f>IF(O$6=0,"",'Evaluateur 7'!$N$40)</f>
        <v/>
      </c>
      <c r="P40" s="240" t="str">
        <f>IF(P$6=0,"",'Evaluateur 8'!$N$40)</f>
        <v/>
      </c>
      <c r="R40" s="147">
        <f t="shared" si="0"/>
        <v>0</v>
      </c>
      <c r="S40" s="147">
        <f t="shared" si="4"/>
        <v>0</v>
      </c>
      <c r="T40" s="147">
        <f t="shared" si="5"/>
        <v>0</v>
      </c>
      <c r="U40" s="164">
        <f t="shared" si="6"/>
        <v>0</v>
      </c>
    </row>
    <row r="41" spans="1:21" ht="23.1" customHeight="1">
      <c r="A41" s="217" t="s">
        <v>152</v>
      </c>
      <c r="B41" s="330" t="str">
        <f>'Evaluateur 1'!B41</f>
        <v>Processus contractualisant  les conditions avec le fabricant suivant le guide des bonnes pratiques de la télémaintenance</v>
      </c>
      <c r="C41" s="331"/>
      <c r="D41" s="331"/>
      <c r="E41" s="332"/>
      <c r="F41" s="78"/>
      <c r="G41" s="165"/>
      <c r="H41" s="80"/>
      <c r="I41" s="240" t="str">
        <f>IF(I$6=0,"",'Evaluateur 1'!$N$41)</f>
        <v/>
      </c>
      <c r="J41" s="240" t="str">
        <f>IF(J$6=0,"",'Evaluateur 2'!$N$41)</f>
        <v/>
      </c>
      <c r="K41" s="240" t="str">
        <f>IF(K$6=0,"",'Evaluateur 3'!$N$41)</f>
        <v/>
      </c>
      <c r="L41" s="240" t="str">
        <f>IF(L$6=0,"",'Evaluateur 4'!$N$41)</f>
        <v/>
      </c>
      <c r="M41" s="240" t="str">
        <f>IF(M$6=0,"",'Evaluateur 5'!$N$41)</f>
        <v/>
      </c>
      <c r="N41" s="240" t="str">
        <f>IF(N$6=0,"",'Evaluateur 6'!$N$41)</f>
        <v/>
      </c>
      <c r="O41" s="240" t="str">
        <f>IF(O$6=0,"",'Evaluateur 7'!$N$41)</f>
        <v/>
      </c>
      <c r="P41" s="240" t="str">
        <f>IF(P$6=0,"",'Evaluateur 8'!$N$41)</f>
        <v/>
      </c>
      <c r="R41" s="147">
        <f t="shared" si="0"/>
        <v>0</v>
      </c>
      <c r="S41" s="147">
        <f t="shared" si="4"/>
        <v>0</v>
      </c>
      <c r="T41" s="147">
        <f t="shared" si="5"/>
        <v>0</v>
      </c>
      <c r="U41" s="164">
        <f t="shared" si="6"/>
        <v>0</v>
      </c>
    </row>
    <row r="42" spans="1:21" ht="23.1" customHeight="1">
      <c r="A42" s="217" t="s">
        <v>153</v>
      </c>
      <c r="B42" s="330" t="str">
        <f>'Evaluateur 1'!B42</f>
        <v>Processus permettant au service biomédical de disposer du matériel nécessaire à la réalisation de la maintenance</v>
      </c>
      <c r="C42" s="331"/>
      <c r="D42" s="331"/>
      <c r="E42" s="332"/>
      <c r="F42" s="78"/>
      <c r="G42" s="165"/>
      <c r="H42" s="80"/>
      <c r="I42" s="240" t="str">
        <f>IF(I$6=0,"",'Evaluateur 1'!$N$42)</f>
        <v/>
      </c>
      <c r="J42" s="240" t="str">
        <f>IF(J$6=0,"",'Evaluateur 2'!$N$42)</f>
        <v/>
      </c>
      <c r="K42" s="240" t="str">
        <f>IF(K$6=0,"",'Evaluateur 3'!$N$42)</f>
        <v/>
      </c>
      <c r="L42" s="240" t="str">
        <f>IF(L$6=0,"",'Evaluateur 4'!$N$42)</f>
        <v/>
      </c>
      <c r="M42" s="240" t="str">
        <f>IF(M$6=0,"",'Evaluateur 5'!$N$42)</f>
        <v/>
      </c>
      <c r="N42" s="240" t="str">
        <f>IF(N$6=0,"",'Evaluateur 6'!$N$42)</f>
        <v/>
      </c>
      <c r="O42" s="240" t="str">
        <f>IF(O$6=0,"",'Evaluateur 7'!$N$42)</f>
        <v/>
      </c>
      <c r="P42" s="240" t="str">
        <f>IF(P$6=0,"",'Evaluateur 8'!$N$42)</f>
        <v/>
      </c>
      <c r="R42" s="147">
        <f t="shared" si="0"/>
        <v>0</v>
      </c>
      <c r="S42" s="147">
        <f t="shared" si="4"/>
        <v>0</v>
      </c>
      <c r="T42" s="147">
        <f t="shared" si="5"/>
        <v>0</v>
      </c>
      <c r="U42" s="164">
        <f t="shared" si="6"/>
        <v>0</v>
      </c>
    </row>
    <row r="43" spans="1:21" ht="23.1" customHeight="1">
      <c r="A43" s="217" t="s">
        <v>154</v>
      </c>
      <c r="B43" s="330" t="str">
        <f>'Evaluateur 1'!B43</f>
        <v>Processus contractualisant  les conditions de mise à disposition de dispositifs médicaux à domicile</v>
      </c>
      <c r="C43" s="331"/>
      <c r="D43" s="331"/>
      <c r="E43" s="332"/>
      <c r="F43" s="78"/>
      <c r="G43" s="165"/>
      <c r="H43" s="80"/>
      <c r="I43" s="240" t="str">
        <f>IF(I$6=0,"",'Evaluateur 1'!$N$43)</f>
        <v/>
      </c>
      <c r="J43" s="240" t="str">
        <f>IF(J$6=0,"",'Evaluateur 2'!$N$43)</f>
        <v/>
      </c>
      <c r="K43" s="240" t="str">
        <f>IF(K$6=0,"",'Evaluateur 3'!$N$43)</f>
        <v/>
      </c>
      <c r="L43" s="240" t="str">
        <f>IF(L$6=0,"",'Evaluateur 4'!$N$43)</f>
        <v/>
      </c>
      <c r="M43" s="240" t="str">
        <f>IF(M$6=0,"",'Evaluateur 5'!$N$43)</f>
        <v/>
      </c>
      <c r="N43" s="240" t="str">
        <f>IF(N$6=0,"",'Evaluateur 6'!$N$43)</f>
        <v/>
      </c>
      <c r="O43" s="240" t="str">
        <f>IF(O$6=0,"",'Evaluateur 7'!$N$43)</f>
        <v/>
      </c>
      <c r="P43" s="240" t="str">
        <f>IF(P$6=0,"",'Evaluateur 8'!$N$43)</f>
        <v/>
      </c>
      <c r="R43" s="147">
        <f t="shared" si="0"/>
        <v>0</v>
      </c>
      <c r="S43" s="147">
        <f t="shared" si="4"/>
        <v>0</v>
      </c>
      <c r="T43" s="147">
        <f t="shared" si="5"/>
        <v>0</v>
      </c>
      <c r="U43" s="164">
        <f t="shared" si="6"/>
        <v>0</v>
      </c>
    </row>
    <row r="44" spans="1:21" ht="23.1" customHeight="1">
      <c r="A44" s="217" t="s">
        <v>155</v>
      </c>
      <c r="B44" s="330" t="str">
        <f>'Evaluateur 1'!B44</f>
        <v>Processus de traçabilité des interventions nécessitant l'utilisation d'une pièce de rechange</v>
      </c>
      <c r="C44" s="331"/>
      <c r="D44" s="331"/>
      <c r="E44" s="332"/>
      <c r="F44" s="78"/>
      <c r="G44" s="165"/>
      <c r="H44" s="80"/>
      <c r="I44" s="240" t="str">
        <f>IF(I$6=0,"",'Evaluateur 1'!$N$44)</f>
        <v/>
      </c>
      <c r="J44" s="240" t="str">
        <f>IF(J$6=0,"",'Evaluateur 2'!$N$44)</f>
        <v/>
      </c>
      <c r="K44" s="240" t="str">
        <f>IF(K$6=0,"",'Evaluateur 3'!$N$44)</f>
        <v/>
      </c>
      <c r="L44" s="240" t="str">
        <f>IF(L$6=0,"",'Evaluateur 4'!$N$44)</f>
        <v/>
      </c>
      <c r="M44" s="240" t="str">
        <f>IF(M$6=0,"",'Evaluateur 5'!$N$44)</f>
        <v/>
      </c>
      <c r="N44" s="240" t="str">
        <f>IF(N$6=0,"",'Evaluateur 6'!$N$44)</f>
        <v/>
      </c>
      <c r="O44" s="240" t="str">
        <f>IF(O$6=0,"",'Evaluateur 7'!$N$44)</f>
        <v/>
      </c>
      <c r="P44" s="240" t="str">
        <f>IF(P$6=0,"",'Evaluateur 8'!$N$44)</f>
        <v/>
      </c>
      <c r="R44" s="147">
        <f t="shared" si="0"/>
        <v>0</v>
      </c>
      <c r="S44" s="147">
        <f t="shared" si="4"/>
        <v>0</v>
      </c>
      <c r="T44" s="147">
        <f t="shared" si="5"/>
        <v>0</v>
      </c>
      <c r="U44" s="164">
        <f t="shared" si="6"/>
        <v>0</v>
      </c>
    </row>
    <row r="45" spans="1:21" ht="23.1" customHeight="1">
      <c r="A45" s="106">
        <f>Contexte!A29</f>
        <v>0</v>
      </c>
      <c r="B45" s="106">
        <f>Contexte!A33</f>
        <v>0</v>
      </c>
      <c r="C45" s="112" t="s">
        <v>22</v>
      </c>
      <c r="D45" s="113"/>
      <c r="E45" s="114"/>
      <c r="F45" s="55"/>
    </row>
    <row r="46" spans="1:21" ht="23.1" customHeight="1">
      <c r="A46" s="106">
        <f>Contexte!A30</f>
        <v>0</v>
      </c>
      <c r="B46" s="106">
        <f>Contexte!A34</f>
        <v>0</v>
      </c>
      <c r="C46" s="115"/>
      <c r="D46" s="116"/>
      <c r="E46" s="117"/>
      <c r="F46" s="55"/>
    </row>
    <row r="47" spans="1:21" ht="23.1" customHeight="1">
      <c r="A47" s="106">
        <f>Contexte!A31</f>
        <v>0</v>
      </c>
      <c r="B47" s="106">
        <f>Contexte!A35</f>
        <v>0</v>
      </c>
      <c r="C47" s="115"/>
      <c r="D47" s="116"/>
      <c r="E47" s="117"/>
      <c r="F47" s="55"/>
    </row>
    <row r="48" spans="1:21" ht="23.1" customHeight="1">
      <c r="A48" s="107">
        <f>Contexte!A32</f>
        <v>0</v>
      </c>
      <c r="B48" s="107">
        <f>Contexte!A36</f>
        <v>0</v>
      </c>
      <c r="C48" s="115"/>
      <c r="D48" s="116"/>
      <c r="E48" s="117"/>
      <c r="F48" s="55"/>
    </row>
    <row r="49" spans="3:6" ht="23.1" customHeight="1">
      <c r="C49" s="113"/>
      <c r="D49" s="113"/>
      <c r="E49" s="219"/>
      <c r="F49" s="55"/>
    </row>
  </sheetData>
  <mergeCells count="55">
    <mergeCell ref="B40:E40"/>
    <mergeCell ref="B41:E41"/>
    <mergeCell ref="B42:E42"/>
    <mergeCell ref="B43:E43"/>
    <mergeCell ref="B44:E44"/>
    <mergeCell ref="B38:E38"/>
    <mergeCell ref="B39:E39"/>
    <mergeCell ref="B31:E31"/>
    <mergeCell ref="B32:E32"/>
    <mergeCell ref="B33:E33"/>
    <mergeCell ref="B34:E34"/>
    <mergeCell ref="B35:E35"/>
    <mergeCell ref="B36:E36"/>
    <mergeCell ref="B27:E27"/>
    <mergeCell ref="B28:E28"/>
    <mergeCell ref="B17:E17"/>
    <mergeCell ref="B18:E18"/>
    <mergeCell ref="B37:E37"/>
    <mergeCell ref="B30:E30"/>
    <mergeCell ref="B29:E29"/>
    <mergeCell ref="B23:E23"/>
    <mergeCell ref="B24:E24"/>
    <mergeCell ref="B25:E25"/>
    <mergeCell ref="B26:E26"/>
    <mergeCell ref="B22:E22"/>
    <mergeCell ref="A7:C7"/>
    <mergeCell ref="B5:C5"/>
    <mergeCell ref="B6:C6"/>
    <mergeCell ref="I5:P5"/>
    <mergeCell ref="A2:E2"/>
    <mergeCell ref="A3:E3"/>
    <mergeCell ref="B4:C4"/>
    <mergeCell ref="G5:G7"/>
    <mergeCell ref="U6:U7"/>
    <mergeCell ref="S6:S7"/>
    <mergeCell ref="O6:O7"/>
    <mergeCell ref="P6:P7"/>
    <mergeCell ref="I6:I7"/>
    <mergeCell ref="M6:M7"/>
    <mergeCell ref="N6:N7"/>
    <mergeCell ref="T6:T7"/>
    <mergeCell ref="R6:R7"/>
    <mergeCell ref="L6:L7"/>
    <mergeCell ref="K6:K7"/>
    <mergeCell ref="J6:J7"/>
    <mergeCell ref="A11:D11"/>
    <mergeCell ref="A10:D10"/>
    <mergeCell ref="A12:D12"/>
    <mergeCell ref="A13:D13"/>
    <mergeCell ref="A14:D14"/>
    <mergeCell ref="A15:E15"/>
    <mergeCell ref="B16:E16"/>
    <mergeCell ref="B19:E19"/>
    <mergeCell ref="B20:E20"/>
    <mergeCell ref="B21:E21"/>
  </mergeCells>
  <phoneticPr fontId="0" type="noConversion"/>
  <printOptions horizontalCentered="1"/>
  <pageMargins left="0.31496062992125984" right="0.31496062992125984" top="0.59055118110236227" bottom="0.59055118110236227" header="0.27559055118110237" footer="0.27559055118110237"/>
  <pageSetup paperSize="9" scale="58" firstPageNumber="18" orientation="portrait" useFirstPageNumber="1" r:id="rId1"/>
  <headerFooter alignWithMargins="0">
    <oddHeader>&amp;L© 2012 - Y. Abouo, I. Charles; O. Legrand; J. Sorencen&amp;RAutodiagnostic - BPAC AFSSAPS v2011</oddHeader>
    <oddFooter>&amp;LVersion du 10/04/2012&amp;R&amp;N/&amp;N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Feuil2"/>
  <dimension ref="A1:AE54"/>
  <sheetViews>
    <sheetView zoomScale="90" zoomScaleNormal="90" workbookViewId="0">
      <selection activeCell="E4" sqref="E4"/>
    </sheetView>
  </sheetViews>
  <sheetFormatPr baseColWidth="10" defaultColWidth="10.85546875" defaultRowHeight="33" customHeight="1" outlineLevelCol="1"/>
  <cols>
    <col min="1" max="1" width="7.28515625" style="2" customWidth="1"/>
    <col min="2" max="2" width="80" style="29" customWidth="1"/>
    <col min="3" max="3" width="20.7109375" style="29" customWidth="1"/>
    <col min="4" max="4" width="29.42578125" style="28" customWidth="1"/>
    <col min="5" max="5" width="39.140625" style="28" customWidth="1"/>
    <col min="6" max="6" width="3.85546875" style="28" hidden="1" customWidth="1" outlineLevel="1"/>
    <col min="7" max="7" width="18" style="5" hidden="1" customWidth="1" outlineLevel="1"/>
    <col min="8" max="10" width="10.85546875" style="28" hidden="1" customWidth="1" outlineLevel="1"/>
    <col min="11" max="11" width="9.42578125" style="28" hidden="1" customWidth="1" outlineLevel="1"/>
    <col min="12" max="13" width="10.85546875" style="28" hidden="1" customWidth="1" outlineLevel="1"/>
    <col min="14" max="14" width="11.85546875" style="26" hidden="1" customWidth="1" outlineLevel="1"/>
    <col min="15" max="15" width="19.7109375" style="36" hidden="1" customWidth="1" outlineLevel="1"/>
    <col min="16" max="16" width="19.42578125" style="37" hidden="1" customWidth="1" outlineLevel="1"/>
    <col min="17" max="17" width="20.7109375" style="36" hidden="1" customWidth="1" outlineLevel="1"/>
    <col min="18" max="18" width="19.28515625" style="37" hidden="1" customWidth="1" outlineLevel="1"/>
    <col min="19" max="26" width="10.85546875" style="28" hidden="1" customWidth="1" outlineLevel="1"/>
    <col min="27" max="27" width="10.85546875" style="28" collapsed="1"/>
    <col min="28" max="16384" width="10.85546875" style="28"/>
  </cols>
  <sheetData>
    <row r="1" spans="1:31" ht="23.1" customHeight="1">
      <c r="A1" s="100"/>
      <c r="B1" s="99" t="str">
        <f>Contexte!C1</f>
        <v>Autodiagnostic :</v>
      </c>
      <c r="C1" s="101"/>
      <c r="D1" s="101"/>
      <c r="E1" s="166" t="s">
        <v>9</v>
      </c>
      <c r="G1"/>
      <c r="H1"/>
      <c r="I1"/>
      <c r="J1"/>
      <c r="K1"/>
      <c r="L1"/>
      <c r="M1"/>
      <c r="N1"/>
      <c r="O1"/>
      <c r="P1"/>
      <c r="Q1"/>
      <c r="R1"/>
    </row>
    <row r="2" spans="1:31" s="33" customFormat="1" ht="33" customHeight="1">
      <c r="A2" s="368" t="str">
        <f>Contexte!A2:G2</f>
        <v>"La maintenance DES DISPOSITIFS MEDICAUX" - Recommandations AFSSAPS Octobre 2011</v>
      </c>
      <c r="B2" s="369"/>
      <c r="C2" s="369"/>
      <c r="D2" s="369"/>
      <c r="E2" s="370"/>
      <c r="G2"/>
      <c r="H2"/>
      <c r="I2"/>
      <c r="J2"/>
      <c r="K2"/>
      <c r="L2"/>
      <c r="M2"/>
      <c r="N2"/>
      <c r="O2"/>
      <c r="P2"/>
      <c r="Q2"/>
      <c r="R2"/>
    </row>
    <row r="3" spans="1:31" s="33" customFormat="1" ht="21" customHeight="1">
      <c r="A3" s="371" t="str">
        <f>Contexte!A3:G3</f>
        <v>Avertissement : toute zone blanche peut être remplie ou modifiée. Les données peuvent ensuite être utilisées dans d'autres onglets</v>
      </c>
      <c r="B3" s="372"/>
      <c r="C3" s="372"/>
      <c r="D3" s="372"/>
      <c r="E3" s="373"/>
      <c r="G3"/>
      <c r="H3" s="160"/>
      <c r="I3" s="161"/>
      <c r="J3" s="161"/>
      <c r="K3" s="162" t="s">
        <v>39</v>
      </c>
      <c r="L3" s="161"/>
      <c r="M3" s="161"/>
      <c r="N3" s="163"/>
      <c r="O3" s="364" t="s">
        <v>3</v>
      </c>
      <c r="P3" s="167" t="s">
        <v>5</v>
      </c>
      <c r="Q3" s="364" t="s">
        <v>3</v>
      </c>
      <c r="R3" s="177" t="s">
        <v>6</v>
      </c>
    </row>
    <row r="4" spans="1:31" s="33" customFormat="1" ht="33" customHeight="1">
      <c r="A4" s="90"/>
      <c r="B4" s="91" t="s">
        <v>18</v>
      </c>
      <c r="C4" s="349" t="str">
        <f>Contexte!C4:F4</f>
        <v>Service biomédical du CH de …</v>
      </c>
      <c r="D4" s="349"/>
      <c r="E4" s="62" t="s">
        <v>237</v>
      </c>
      <c r="G4" s="7"/>
      <c r="H4" s="377" t="s">
        <v>17</v>
      </c>
      <c r="I4" s="378"/>
      <c r="J4" s="378"/>
      <c r="K4" s="378"/>
      <c r="L4" s="378"/>
      <c r="M4" s="378"/>
      <c r="N4" s="379"/>
      <c r="O4" s="365"/>
      <c r="P4" s="168" t="s">
        <v>64</v>
      </c>
      <c r="Q4" s="365"/>
      <c r="R4" s="168" t="s">
        <v>64</v>
      </c>
    </row>
    <row r="5" spans="1:31" s="33" customFormat="1" ht="33" customHeight="1">
      <c r="A5" s="92"/>
      <c r="B5" s="93" t="s">
        <v>19</v>
      </c>
      <c r="C5" s="380" t="s">
        <v>126</v>
      </c>
      <c r="D5" s="380"/>
      <c r="E5" s="50"/>
      <c r="G5" s="374" t="s">
        <v>35</v>
      </c>
      <c r="H5" s="150"/>
      <c r="I5" s="151"/>
      <c r="J5" s="151"/>
      <c r="K5" s="149" t="s">
        <v>37</v>
      </c>
      <c r="L5" s="151"/>
      <c r="M5" s="151"/>
      <c r="N5" s="152"/>
      <c r="O5" s="148" t="s">
        <v>0</v>
      </c>
      <c r="P5" s="47" t="s">
        <v>36</v>
      </c>
      <c r="Q5" s="46" t="s">
        <v>0</v>
      </c>
      <c r="R5" s="43" t="s">
        <v>25</v>
      </c>
      <c r="AD5" s="214"/>
      <c r="AE5" s="214"/>
    </row>
    <row r="6" spans="1:31" s="33" customFormat="1" ht="33" customHeight="1">
      <c r="A6" s="92"/>
      <c r="B6" s="265" t="s">
        <v>220</v>
      </c>
      <c r="C6" s="281"/>
      <c r="D6" s="282"/>
      <c r="E6" s="381"/>
      <c r="G6" s="375"/>
      <c r="H6" s="155">
        <f>Contexte!G31</f>
        <v>0</v>
      </c>
      <c r="I6" s="155">
        <f>Contexte!G32</f>
        <v>0.2</v>
      </c>
      <c r="J6" s="155">
        <f>Contexte!G33</f>
        <v>0.4</v>
      </c>
      <c r="K6" s="164">
        <f>Contexte!G34</f>
        <v>0.6</v>
      </c>
      <c r="L6" s="155">
        <f>Contexte!G35</f>
        <v>0.8</v>
      </c>
      <c r="M6" s="155">
        <f>Contexte!G36</f>
        <v>1</v>
      </c>
      <c r="N6" s="382" t="s">
        <v>38</v>
      </c>
      <c r="O6" s="384" t="s">
        <v>2</v>
      </c>
      <c r="P6" s="48" t="s">
        <v>54</v>
      </c>
      <c r="Q6" s="362" t="s">
        <v>1</v>
      </c>
      <c r="R6" s="44" t="s">
        <v>54</v>
      </c>
    </row>
    <row r="7" spans="1:31" s="33" customFormat="1" ht="33" customHeight="1">
      <c r="A7" s="389" t="s">
        <v>62</v>
      </c>
      <c r="B7" s="390"/>
      <c r="C7" s="390"/>
      <c r="D7" s="390"/>
      <c r="E7" s="391"/>
      <c r="G7" s="376"/>
      <c r="H7" s="156" t="str">
        <f>Contexte!F31</f>
        <v>Absent</v>
      </c>
      <c r="I7" s="156" t="str">
        <f>Contexte!F32</f>
        <v>Aléatoire</v>
      </c>
      <c r="J7" s="156" t="str">
        <f>Contexte!F33</f>
        <v>Défini</v>
      </c>
      <c r="K7" s="156" t="str">
        <f>Contexte!F34</f>
        <v>Maîtrisé</v>
      </c>
      <c r="L7" s="156" t="str">
        <f>Contexte!F35</f>
        <v>Optimisé</v>
      </c>
      <c r="M7" s="156" t="str">
        <f>Contexte!F36</f>
        <v>Mature</v>
      </c>
      <c r="N7" s="383"/>
      <c r="O7" s="385"/>
      <c r="P7" s="49" t="s">
        <v>24</v>
      </c>
      <c r="Q7" s="363"/>
      <c r="R7" s="45" t="s">
        <v>26</v>
      </c>
    </row>
    <row r="8" spans="1:31" s="33" customFormat="1" ht="33" customHeight="1">
      <c r="A8" s="386" t="s">
        <v>71</v>
      </c>
      <c r="B8" s="387"/>
      <c r="C8" s="387"/>
      <c r="D8" s="387"/>
      <c r="E8" s="388"/>
      <c r="G8" s="23"/>
      <c r="H8" s="24"/>
      <c r="I8" s="24"/>
      <c r="J8" s="24"/>
      <c r="K8" s="24"/>
      <c r="L8" s="24"/>
      <c r="M8" s="24"/>
      <c r="N8" s="25"/>
      <c r="O8" s="176" t="s">
        <v>4</v>
      </c>
      <c r="P8" s="12"/>
      <c r="Q8" s="74" t="s">
        <v>14</v>
      </c>
      <c r="R8" s="38"/>
      <c r="S8"/>
    </row>
    <row r="9" spans="1:31" s="33" customFormat="1" ht="33" customHeight="1">
      <c r="A9" s="128" t="s">
        <v>63</v>
      </c>
      <c r="B9" s="86"/>
      <c r="C9" s="86"/>
      <c r="D9" s="86"/>
      <c r="E9" s="87"/>
      <c r="F9" s="34"/>
      <c r="G9" s="14"/>
      <c r="H9" s="15"/>
      <c r="I9" s="15"/>
      <c r="J9" s="15"/>
      <c r="K9" s="15"/>
      <c r="L9" s="15"/>
      <c r="M9" s="15"/>
      <c r="N9" s="16"/>
      <c r="O9" s="17"/>
      <c r="P9" s="175" t="s">
        <v>7</v>
      </c>
      <c r="Q9" s="169">
        <f>Q11+Q20+Q25</f>
        <v>1</v>
      </c>
      <c r="R9" s="11">
        <f>R11+R20+R25</f>
        <v>0</v>
      </c>
      <c r="S9"/>
    </row>
    <row r="10" spans="1:31" s="33" customFormat="1" ht="33" customHeight="1">
      <c r="A10" s="139" t="s">
        <v>70</v>
      </c>
      <c r="B10" s="138"/>
      <c r="C10" s="88"/>
      <c r="D10" s="88"/>
      <c r="E10" s="89"/>
      <c r="F10" s="34"/>
      <c r="G10" s="18"/>
      <c r="H10" s="19"/>
      <c r="I10" s="19"/>
      <c r="J10" s="19"/>
      <c r="K10" s="19"/>
      <c r="L10" s="19"/>
      <c r="M10" s="19"/>
      <c r="N10" s="20"/>
      <c r="O10" s="21"/>
      <c r="P10" s="22"/>
      <c r="Q10" s="174"/>
      <c r="R10" s="11"/>
      <c r="S10"/>
    </row>
    <row r="11" spans="1:31" s="33" customFormat="1" ht="33" customHeight="1">
      <c r="A11" s="366" t="s">
        <v>230</v>
      </c>
      <c r="B11" s="367"/>
      <c r="C11" s="142" t="s">
        <v>31</v>
      </c>
      <c r="D11" s="143" t="s">
        <v>28</v>
      </c>
      <c r="E11" s="143" t="s">
        <v>29</v>
      </c>
      <c r="G11" s="8"/>
      <c r="H11" s="9"/>
      <c r="I11" s="9"/>
      <c r="J11" s="9"/>
      <c r="K11" s="9"/>
      <c r="L11" s="9"/>
      <c r="M11" s="171"/>
      <c r="N11" s="172" t="s">
        <v>7</v>
      </c>
      <c r="O11" s="158">
        <f>SUM(O12:O19)</f>
        <v>1</v>
      </c>
      <c r="P11" s="13">
        <f>SUM(P12:P19)</f>
        <v>0</v>
      </c>
      <c r="Q11" s="170">
        <v>0.33</v>
      </c>
      <c r="R11" s="11">
        <f>P11*Q11</f>
        <v>0</v>
      </c>
      <c r="S11"/>
    </row>
    <row r="12" spans="1:31" s="33" customFormat="1" ht="33" customHeight="1">
      <c r="A12" s="141" t="s">
        <v>140</v>
      </c>
      <c r="B12" s="209" t="s">
        <v>101</v>
      </c>
      <c r="C12" s="63"/>
      <c r="D12" s="58"/>
      <c r="E12" s="59"/>
      <c r="G12" s="153">
        <v>1</v>
      </c>
      <c r="H12" s="154">
        <f>IF(G12=1,$H$6,"")</f>
        <v>0</v>
      </c>
      <c r="I12" s="154" t="str">
        <f>IF(G12=2,$I$6,"")</f>
        <v/>
      </c>
      <c r="J12" s="154" t="str">
        <f>IF(G12=3,$J$6,"")</f>
        <v/>
      </c>
      <c r="K12" s="154" t="str">
        <f>IF(G12=4,$K$6,"")</f>
        <v/>
      </c>
      <c r="L12" s="154" t="str">
        <f>IF(G12=5,$L$6,"")</f>
        <v/>
      </c>
      <c r="M12" s="154" t="str">
        <f>IF(G12=6,$M$6,"")</f>
        <v/>
      </c>
      <c r="N12" s="157">
        <f>SUM(H12:M12)</f>
        <v>0</v>
      </c>
      <c r="O12" s="184">
        <f>1/8</f>
        <v>0.125</v>
      </c>
      <c r="P12" s="159">
        <f>N12*O12</f>
        <v>0</v>
      </c>
      <c r="Q12" s="10"/>
      <c r="R12" s="35"/>
    </row>
    <row r="13" spans="1:31" ht="33" customHeight="1">
      <c r="A13" s="234" t="s">
        <v>141</v>
      </c>
      <c r="B13" s="209" t="s">
        <v>113</v>
      </c>
      <c r="C13" s="63"/>
      <c r="D13" s="61"/>
      <c r="E13" s="61"/>
      <c r="G13" s="153">
        <v>1</v>
      </c>
      <c r="H13" s="154">
        <f t="shared" ref="H13:H14" si="0">IF(G13=1,$H$6,"")</f>
        <v>0</v>
      </c>
      <c r="I13" s="154" t="str">
        <f t="shared" ref="I13:I14" si="1">IF(G13=2,$I$6,"")</f>
        <v/>
      </c>
      <c r="J13" s="154" t="str">
        <f t="shared" ref="J13:J14" si="2">IF(G13=3,$J$6,"")</f>
        <v/>
      </c>
      <c r="K13" s="154" t="str">
        <f t="shared" ref="K13:K14" si="3">IF(G13=4,$K$6,"")</f>
        <v/>
      </c>
      <c r="L13" s="154" t="str">
        <f t="shared" ref="L13:L14" si="4">IF(G13=5,$L$6,"")</f>
        <v/>
      </c>
      <c r="M13" s="154" t="str">
        <f t="shared" ref="M13:M14" si="5">IF(G13=6,$M$6,"")</f>
        <v/>
      </c>
      <c r="N13" s="157">
        <f t="shared" ref="N13:N14" si="6">SUM(H13:M13)</f>
        <v>0</v>
      </c>
      <c r="O13" s="184">
        <f t="shared" ref="O13:O14" si="7">O12</f>
        <v>0.125</v>
      </c>
      <c r="P13" s="159">
        <f t="shared" ref="P13:P14" si="8">N13*O13</f>
        <v>0</v>
      </c>
      <c r="Q13" s="10"/>
      <c r="R13" s="35"/>
    </row>
    <row r="14" spans="1:31" ht="33" customHeight="1">
      <c r="A14" s="234" t="s">
        <v>142</v>
      </c>
      <c r="B14" s="209" t="s">
        <v>133</v>
      </c>
      <c r="C14" s="63"/>
      <c r="D14" s="61"/>
      <c r="E14" s="61"/>
      <c r="G14" s="153">
        <v>1</v>
      </c>
      <c r="H14" s="154">
        <f t="shared" si="0"/>
        <v>0</v>
      </c>
      <c r="I14" s="154" t="str">
        <f t="shared" si="1"/>
        <v/>
      </c>
      <c r="J14" s="154" t="str">
        <f t="shared" si="2"/>
        <v/>
      </c>
      <c r="K14" s="154" t="str">
        <f t="shared" si="3"/>
        <v/>
      </c>
      <c r="L14" s="154" t="str">
        <f t="shared" si="4"/>
        <v/>
      </c>
      <c r="M14" s="154" t="str">
        <f t="shared" si="5"/>
        <v/>
      </c>
      <c r="N14" s="157">
        <f t="shared" si="6"/>
        <v>0</v>
      </c>
      <c r="O14" s="184">
        <f t="shared" si="7"/>
        <v>0.125</v>
      </c>
      <c r="P14" s="159">
        <f t="shared" si="8"/>
        <v>0</v>
      </c>
      <c r="Q14" s="10"/>
      <c r="R14" s="35"/>
    </row>
    <row r="15" spans="1:31" s="33" customFormat="1" ht="33" customHeight="1">
      <c r="A15" s="141" t="s">
        <v>143</v>
      </c>
      <c r="B15" s="209" t="s">
        <v>105</v>
      </c>
      <c r="C15" s="64"/>
      <c r="D15" s="59"/>
      <c r="E15" s="59"/>
      <c r="G15" s="153">
        <v>1</v>
      </c>
      <c r="H15" s="154">
        <f>IF(G15=1,$H$6,"")</f>
        <v>0</v>
      </c>
      <c r="I15" s="154" t="str">
        <f>IF(G15=2,$I$6,"")</f>
        <v/>
      </c>
      <c r="J15" s="154" t="str">
        <f>IF(G15=3,$J$6,"")</f>
        <v/>
      </c>
      <c r="K15" s="154" t="str">
        <f>IF(G15=4,$K$6,"")</f>
        <v/>
      </c>
      <c r="L15" s="154" t="str">
        <f>IF(G15=5,$L$6,"")</f>
        <v/>
      </c>
      <c r="M15" s="154" t="str">
        <f>IF(G15=6,$M$6,"")</f>
        <v/>
      </c>
      <c r="N15" s="157">
        <f>SUM(H15:M15)</f>
        <v>0</v>
      </c>
      <c r="O15" s="184">
        <f>O12</f>
        <v>0.125</v>
      </c>
      <c r="P15" s="159">
        <f>N15*O15</f>
        <v>0</v>
      </c>
      <c r="Q15" s="10"/>
      <c r="R15" s="35"/>
    </row>
    <row r="16" spans="1:31" s="33" customFormat="1" ht="33" customHeight="1">
      <c r="A16" s="141" t="s">
        <v>144</v>
      </c>
      <c r="B16" s="209" t="s">
        <v>156</v>
      </c>
      <c r="C16" s="64"/>
      <c r="D16" s="59"/>
      <c r="E16" s="59"/>
      <c r="G16" s="153">
        <v>1</v>
      </c>
      <c r="H16" s="154">
        <f>IF(G16=1,$H$6,"")</f>
        <v>0</v>
      </c>
      <c r="I16" s="154" t="str">
        <f>IF(G16=2,$I$6,"")</f>
        <v/>
      </c>
      <c r="J16" s="154" t="str">
        <f>IF(G16=3,$J$6,"")</f>
        <v/>
      </c>
      <c r="K16" s="154" t="str">
        <f>IF(G16=4,$K$6,"")</f>
        <v/>
      </c>
      <c r="L16" s="154" t="str">
        <f>IF(G16=5,$L$6,"")</f>
        <v/>
      </c>
      <c r="M16" s="154" t="str">
        <f>IF(G16=6,$M$6,"")</f>
        <v/>
      </c>
      <c r="N16" s="157">
        <f>SUM(H16:M16)</f>
        <v>0</v>
      </c>
      <c r="O16" s="184">
        <f>O15</f>
        <v>0.125</v>
      </c>
      <c r="P16" s="159">
        <f>N16*O16</f>
        <v>0</v>
      </c>
      <c r="Q16" s="10"/>
      <c r="R16" s="35"/>
    </row>
    <row r="17" spans="1:28" s="33" customFormat="1" ht="33" customHeight="1">
      <c r="A17" s="141" t="s">
        <v>168</v>
      </c>
      <c r="B17" s="209" t="s">
        <v>110</v>
      </c>
      <c r="C17" s="64"/>
      <c r="D17" s="59"/>
      <c r="E17" s="59"/>
      <c r="G17" s="153">
        <v>1</v>
      </c>
      <c r="H17" s="154">
        <f>IF(G17=1,$H$6,"")</f>
        <v>0</v>
      </c>
      <c r="I17" s="154" t="str">
        <f>IF(G17=2,$I$6,"")</f>
        <v/>
      </c>
      <c r="J17" s="154" t="str">
        <f>IF(G17=3,$J$6,"")</f>
        <v/>
      </c>
      <c r="K17" s="154" t="str">
        <f>IF(G17=4,$K$6,"")</f>
        <v/>
      </c>
      <c r="L17" s="154" t="str">
        <f>IF(G17=5,$L$6,"")</f>
        <v/>
      </c>
      <c r="M17" s="154" t="str">
        <f>IF(G17=6,$M$6,"")</f>
        <v/>
      </c>
      <c r="N17" s="157">
        <f>SUM(H17:M17)</f>
        <v>0</v>
      </c>
      <c r="O17" s="184">
        <f>O16</f>
        <v>0.125</v>
      </c>
      <c r="P17" s="159">
        <f>N17*O17</f>
        <v>0</v>
      </c>
      <c r="Q17" s="10"/>
      <c r="R17" s="35"/>
    </row>
    <row r="18" spans="1:28" s="33" customFormat="1" ht="33" customHeight="1">
      <c r="A18" s="141" t="s">
        <v>167</v>
      </c>
      <c r="B18" s="235" t="s">
        <v>170</v>
      </c>
      <c r="C18" s="64"/>
      <c r="D18" s="59"/>
      <c r="E18" s="59"/>
      <c r="G18" s="153">
        <v>1</v>
      </c>
      <c r="H18" s="154">
        <f t="shared" ref="H18" si="9">IF(G18=1,$H$6,"")</f>
        <v>0</v>
      </c>
      <c r="I18" s="154" t="str">
        <f>IF(G18=2,$I$6,"")</f>
        <v/>
      </c>
      <c r="J18" s="154" t="str">
        <f>IF(G18=3,$J$6,"")</f>
        <v/>
      </c>
      <c r="K18" s="154" t="str">
        <f>IF(G18=4,$K$6,"")</f>
        <v/>
      </c>
      <c r="L18" s="154" t="str">
        <f>IF(G18=5,$L$6,"")</f>
        <v/>
      </c>
      <c r="M18" s="154" t="str">
        <f>IF(G18=6,$M$6,"")</f>
        <v/>
      </c>
      <c r="N18" s="157">
        <f>SUM(H18:M18)</f>
        <v>0</v>
      </c>
      <c r="O18" s="184">
        <f>O17</f>
        <v>0.125</v>
      </c>
      <c r="P18" s="159">
        <f>N18*O18</f>
        <v>0</v>
      </c>
      <c r="Q18" s="10"/>
      <c r="R18" s="35"/>
    </row>
    <row r="19" spans="1:28" s="33" customFormat="1" ht="33" customHeight="1">
      <c r="A19" s="141" t="s">
        <v>169</v>
      </c>
      <c r="B19" s="235" t="s">
        <v>137</v>
      </c>
      <c r="C19" s="64"/>
      <c r="D19" s="59"/>
      <c r="E19" s="59"/>
      <c r="G19" s="153">
        <v>1</v>
      </c>
      <c r="H19" s="154">
        <f>IF(G19=1,$H$6,"")</f>
        <v>0</v>
      </c>
      <c r="I19" s="154" t="str">
        <f>IF(G19=2,$I$6,"")</f>
        <v/>
      </c>
      <c r="J19" s="154" t="str">
        <f>IF(G19=3,$J$6,"")</f>
        <v/>
      </c>
      <c r="K19" s="154" t="str">
        <f>IF(G19=4,$K$6,"")</f>
        <v/>
      </c>
      <c r="L19" s="154" t="str">
        <f>IF(G19=5,$L$6,"")</f>
        <v/>
      </c>
      <c r="M19" s="154" t="str">
        <f>IF(G19=6,$M$6,"")</f>
        <v/>
      </c>
      <c r="N19" s="157">
        <f>SUM(H19:M19)</f>
        <v>0</v>
      </c>
      <c r="O19" s="184">
        <f>O17</f>
        <v>0.125</v>
      </c>
      <c r="P19" s="159">
        <f>N19*O19</f>
        <v>0</v>
      </c>
      <c r="Q19" s="10"/>
      <c r="R19" s="35"/>
    </row>
    <row r="20" spans="1:28" s="33" customFormat="1" ht="33" customHeight="1">
      <c r="A20" s="366" t="s">
        <v>145</v>
      </c>
      <c r="B20" s="367"/>
      <c r="C20" s="142" t="s">
        <v>31</v>
      </c>
      <c r="D20" s="143" t="s">
        <v>28</v>
      </c>
      <c r="E20" s="143" t="s">
        <v>29</v>
      </c>
      <c r="G20" s="8"/>
      <c r="H20" s="9"/>
      <c r="I20" s="9"/>
      <c r="J20" s="9"/>
      <c r="K20" s="9"/>
      <c r="L20" s="9"/>
      <c r="M20" s="236"/>
      <c r="N20" s="172" t="str">
        <f>N11</f>
        <v>somme = 1 ?  =&gt;</v>
      </c>
      <c r="O20" s="158">
        <f>SUM(O21:O24)</f>
        <v>1</v>
      </c>
      <c r="P20" s="39">
        <f>SUM(P21:P24)</f>
        <v>0</v>
      </c>
      <c r="Q20" s="170">
        <v>0.33</v>
      </c>
      <c r="R20" s="11">
        <f>P20*Q20</f>
        <v>0</v>
      </c>
    </row>
    <row r="21" spans="1:28" s="33" customFormat="1" ht="33" customHeight="1">
      <c r="A21" s="140" t="s">
        <v>106</v>
      </c>
      <c r="B21" s="209" t="s">
        <v>102</v>
      </c>
      <c r="C21" s="246"/>
      <c r="D21" s="237"/>
      <c r="E21" s="237"/>
      <c r="G21" s="153">
        <v>1</v>
      </c>
      <c r="H21" s="154">
        <f>IF(G21=1,$H$6,"")</f>
        <v>0</v>
      </c>
      <c r="I21" s="154" t="str">
        <f>IF(G21=2,$I$6,"")</f>
        <v/>
      </c>
      <c r="J21" s="154" t="str">
        <f>IF(G21=3,$J$6,"")</f>
        <v/>
      </c>
      <c r="K21" s="154" t="str">
        <f>IF(G21=4,$K$6,"")</f>
        <v/>
      </c>
      <c r="L21" s="154" t="str">
        <f>IF(G21=5,$L$6,"")</f>
        <v/>
      </c>
      <c r="M21" s="154" t="str">
        <f>IF(G21=6,$M$6,"")</f>
        <v/>
      </c>
      <c r="N21" s="157">
        <f>SUM(H21:M21)</f>
        <v>0</v>
      </c>
      <c r="O21" s="184">
        <f>1/4</f>
        <v>0.25</v>
      </c>
      <c r="P21" s="159">
        <f>N21*O21</f>
        <v>0</v>
      </c>
    </row>
    <row r="22" spans="1:28" s="33" customFormat="1" ht="33" customHeight="1">
      <c r="A22" s="140" t="s">
        <v>107</v>
      </c>
      <c r="B22" s="209" t="s">
        <v>103</v>
      </c>
      <c r="C22" s="63"/>
      <c r="D22" s="60"/>
      <c r="E22" s="60"/>
      <c r="G22" s="153">
        <v>1</v>
      </c>
      <c r="H22" s="154">
        <f>IF(G22=1,$H$6,"")</f>
        <v>0</v>
      </c>
      <c r="I22" s="154" t="str">
        <f>IF(G22=2,$I$6,"")</f>
        <v/>
      </c>
      <c r="J22" s="154" t="str">
        <f>IF(G22=3,$J$6,"")</f>
        <v/>
      </c>
      <c r="K22" s="154" t="str">
        <f>IF(G22=4,$K$6,"")</f>
        <v/>
      </c>
      <c r="L22" s="154" t="str">
        <f>IF(G22=5,$L$6,"")</f>
        <v/>
      </c>
      <c r="M22" s="154" t="str">
        <f>IF(G22=6,$M$6,"")</f>
        <v/>
      </c>
      <c r="N22" s="157">
        <f>SUM(H22:M22)</f>
        <v>0</v>
      </c>
      <c r="O22" s="184">
        <f>O21</f>
        <v>0.25</v>
      </c>
      <c r="P22" s="159">
        <f>N22*O22</f>
        <v>0</v>
      </c>
      <c r="Q22" s="10"/>
      <c r="R22" s="35"/>
    </row>
    <row r="23" spans="1:28" s="33" customFormat="1" ht="33" customHeight="1">
      <c r="A23" s="140" t="s">
        <v>108</v>
      </c>
      <c r="B23" s="209" t="s">
        <v>104</v>
      </c>
      <c r="C23" s="63"/>
      <c r="D23" s="60"/>
      <c r="E23" s="60"/>
      <c r="G23" s="153">
        <v>1</v>
      </c>
      <c r="H23" s="154">
        <f>IF(G23=1,$H$6,"")</f>
        <v>0</v>
      </c>
      <c r="I23" s="154" t="str">
        <f>IF(G23=2,$I$6,"")</f>
        <v/>
      </c>
      <c r="J23" s="154" t="str">
        <f>IF(G23=3,$J$6,"")</f>
        <v/>
      </c>
      <c r="K23" s="154" t="str">
        <f>IF(G23=4,$K$6,"")</f>
        <v/>
      </c>
      <c r="L23" s="154" t="str">
        <f>IF(G23=5,$L$6,"")</f>
        <v/>
      </c>
      <c r="M23" s="154" t="str">
        <f>IF(G23=6,$M$6,"")</f>
        <v/>
      </c>
      <c r="N23" s="157">
        <f>SUM(H23:M23)</f>
        <v>0</v>
      </c>
      <c r="O23" s="184">
        <f>O22</f>
        <v>0.25</v>
      </c>
      <c r="P23" s="159">
        <f>N23*O23</f>
        <v>0</v>
      </c>
      <c r="Q23" s="10"/>
      <c r="R23" s="35"/>
    </row>
    <row r="24" spans="1:28" s="33" customFormat="1" ht="33" customHeight="1">
      <c r="A24" s="140" t="s">
        <v>109</v>
      </c>
      <c r="B24" s="209" t="s">
        <v>112</v>
      </c>
      <c r="C24" s="63"/>
      <c r="D24" s="60"/>
      <c r="E24" s="60"/>
      <c r="G24" s="153">
        <v>1</v>
      </c>
      <c r="H24" s="154">
        <f>IF(G24=1,$H$6,"")</f>
        <v>0</v>
      </c>
      <c r="I24" s="154" t="str">
        <f>IF(G24=2,$I$6,"")</f>
        <v/>
      </c>
      <c r="J24" s="154" t="str">
        <f>IF(G24=3,$J$6,"")</f>
        <v/>
      </c>
      <c r="K24" s="154" t="str">
        <f>IF(G24=4,$K$6,"")</f>
        <v/>
      </c>
      <c r="L24" s="154" t="str">
        <f>IF(G24=5,$L$6,"")</f>
        <v/>
      </c>
      <c r="M24" s="154" t="str">
        <f>IF(G24=6,$M$6,"")</f>
        <v/>
      </c>
      <c r="N24" s="157">
        <f>SUM(H24:M24)</f>
        <v>0</v>
      </c>
      <c r="O24" s="184">
        <f>O23</f>
        <v>0.25</v>
      </c>
      <c r="P24" s="159">
        <f>N24*O24</f>
        <v>0</v>
      </c>
      <c r="Q24" s="10"/>
      <c r="R24" s="35"/>
    </row>
    <row r="25" spans="1:28" s="33" customFormat="1" ht="33" customHeight="1">
      <c r="A25" s="366" t="s">
        <v>72</v>
      </c>
      <c r="B25" s="367"/>
      <c r="C25" s="142" t="s">
        <v>31</v>
      </c>
      <c r="D25" s="143" t="s">
        <v>28</v>
      </c>
      <c r="E25" s="143" t="s">
        <v>29</v>
      </c>
      <c r="G25" s="8"/>
      <c r="H25" s="9"/>
      <c r="I25" s="9"/>
      <c r="J25" s="9"/>
      <c r="K25" s="9"/>
      <c r="L25" s="9"/>
      <c r="M25" s="173"/>
      <c r="N25" s="172" t="str">
        <f>N20</f>
        <v>somme = 1 ?  =&gt;</v>
      </c>
      <c r="O25" s="158">
        <f>SUM(O26:O30)</f>
        <v>1</v>
      </c>
      <c r="P25" s="39">
        <f>SUM(P26:P30)</f>
        <v>0</v>
      </c>
      <c r="Q25" s="170">
        <v>0.34</v>
      </c>
      <c r="R25" s="11">
        <f>P25*Q25</f>
        <v>0</v>
      </c>
    </row>
    <row r="26" spans="1:28" s="33" customFormat="1" ht="33" customHeight="1">
      <c r="A26" s="141" t="s">
        <v>11</v>
      </c>
      <c r="B26" s="209" t="s">
        <v>129</v>
      </c>
      <c r="C26" s="63"/>
      <c r="D26" s="61"/>
      <c r="E26" s="61"/>
      <c r="G26" s="153">
        <v>1</v>
      </c>
      <c r="H26" s="154">
        <f>IF(G26=1,$H$6,"")</f>
        <v>0</v>
      </c>
      <c r="I26" s="154" t="str">
        <f>IF(G26=2,$I$6,"")</f>
        <v/>
      </c>
      <c r="J26" s="154" t="str">
        <f>IF(G26=3,$J$6,"")</f>
        <v/>
      </c>
      <c r="K26" s="154" t="str">
        <f>IF(G26=4,$K$6,"")</f>
        <v/>
      </c>
      <c r="L26" s="154" t="str">
        <f>IF(G26=5,$L$6,"")</f>
        <v/>
      </c>
      <c r="M26" s="154" t="str">
        <f>IF(G26=6,$M$6,"")</f>
        <v/>
      </c>
      <c r="N26" s="157">
        <f>SUM(H26:M26)</f>
        <v>0</v>
      </c>
      <c r="O26" s="184">
        <f>1/5</f>
        <v>0.2</v>
      </c>
      <c r="P26" s="159">
        <f>N26*O26</f>
        <v>0</v>
      </c>
      <c r="Q26" s="10"/>
      <c r="R26" s="35"/>
    </row>
    <row r="27" spans="1:28" s="33" customFormat="1" ht="33" customHeight="1">
      <c r="A27" s="141" t="s">
        <v>16</v>
      </c>
      <c r="B27" s="209" t="s">
        <v>130</v>
      </c>
      <c r="C27" s="63"/>
      <c r="D27" s="61"/>
      <c r="E27" s="61"/>
      <c r="G27" s="153">
        <v>1</v>
      </c>
      <c r="H27" s="154">
        <f>IF(G27=1,$H$6,"")</f>
        <v>0</v>
      </c>
      <c r="I27" s="154" t="str">
        <f>IF(G27=2,$I$6,"")</f>
        <v/>
      </c>
      <c r="J27" s="154" t="str">
        <f>IF(G27=3,$J$6,"")</f>
        <v/>
      </c>
      <c r="K27" s="154" t="str">
        <f>IF(G27=4,$K$6,"")</f>
        <v/>
      </c>
      <c r="L27" s="154" t="str">
        <f>IF(G27=5,$L$6,"")</f>
        <v/>
      </c>
      <c r="M27" s="154" t="str">
        <f>IF(G27=6,$M$6,"")</f>
        <v/>
      </c>
      <c r="N27" s="157">
        <f>SUM(H27:M27)</f>
        <v>0</v>
      </c>
      <c r="O27" s="184">
        <f>O26</f>
        <v>0.2</v>
      </c>
      <c r="P27" s="159">
        <f>N27*O27</f>
        <v>0</v>
      </c>
      <c r="Q27" s="10"/>
      <c r="R27" s="35"/>
    </row>
    <row r="28" spans="1:28" s="33" customFormat="1" ht="33" customHeight="1">
      <c r="A28" s="141" t="s">
        <v>161</v>
      </c>
      <c r="B28" s="209" t="s">
        <v>166</v>
      </c>
      <c r="C28" s="63"/>
      <c r="D28" s="61"/>
      <c r="E28" s="61"/>
      <c r="G28" s="153">
        <v>1</v>
      </c>
      <c r="H28" s="154">
        <f>IF(G28=1,$H$6,"")</f>
        <v>0</v>
      </c>
      <c r="I28" s="154" t="str">
        <f>IF(G28=2,$I$6,"")</f>
        <v/>
      </c>
      <c r="J28" s="154" t="str">
        <f>IF(G28=3,$J$6,"")</f>
        <v/>
      </c>
      <c r="K28" s="154" t="str">
        <f>IF(G28=4,$K$6,"")</f>
        <v/>
      </c>
      <c r="L28" s="154" t="str">
        <f>IF(G28=5,$L$6,"")</f>
        <v/>
      </c>
      <c r="M28" s="154" t="str">
        <f>IF(G28=6,$M$6,"")</f>
        <v/>
      </c>
      <c r="N28" s="157">
        <f>SUM(H28:M28)</f>
        <v>0</v>
      </c>
      <c r="O28" s="184">
        <f>O27</f>
        <v>0.2</v>
      </c>
      <c r="P28" s="159">
        <f>N28*O28</f>
        <v>0</v>
      </c>
      <c r="Q28" s="10"/>
      <c r="R28" s="35"/>
    </row>
    <row r="29" spans="1:28" s="33" customFormat="1" ht="33" customHeight="1">
      <c r="A29" s="141" t="s">
        <v>162</v>
      </c>
      <c r="B29" s="209" t="s">
        <v>124</v>
      </c>
      <c r="C29" s="63"/>
      <c r="D29" s="61"/>
      <c r="E29" s="61"/>
      <c r="G29" s="153">
        <v>1</v>
      </c>
      <c r="H29" s="154">
        <f>IF(G29=1,$H$6,"")</f>
        <v>0</v>
      </c>
      <c r="I29" s="154" t="str">
        <f>IF(G29=2,$I$6,"")</f>
        <v/>
      </c>
      <c r="J29" s="154" t="str">
        <f>IF(G29=3,$J$6,"")</f>
        <v/>
      </c>
      <c r="K29" s="154" t="str">
        <f>IF(G29=4,$K$6,"")</f>
        <v/>
      </c>
      <c r="L29" s="154" t="str">
        <f>IF(G29=5,$L$6,"")</f>
        <v/>
      </c>
      <c r="M29" s="154" t="str">
        <f>IF(G29=6,$M$6,"")</f>
        <v/>
      </c>
      <c r="N29" s="157">
        <f>SUM(H29:M29)</f>
        <v>0</v>
      </c>
      <c r="O29" s="184">
        <f>O27</f>
        <v>0.2</v>
      </c>
      <c r="P29" s="159">
        <f>N29*O29</f>
        <v>0</v>
      </c>
      <c r="Q29" s="10"/>
      <c r="R29" s="35"/>
    </row>
    <row r="30" spans="1:28" s="33" customFormat="1" ht="33" customHeight="1">
      <c r="A30" s="141" t="s">
        <v>165</v>
      </c>
      <c r="B30" s="209" t="s">
        <v>111</v>
      </c>
      <c r="C30" s="63"/>
      <c r="D30" s="61"/>
      <c r="E30" s="61"/>
      <c r="G30" s="153">
        <v>1</v>
      </c>
      <c r="H30" s="154">
        <f>IF(G30=1,$H$6,"")</f>
        <v>0</v>
      </c>
      <c r="I30" s="154" t="str">
        <f>IF(G30=2,$I$6,"")</f>
        <v/>
      </c>
      <c r="J30" s="154" t="str">
        <f>IF(G30=3,$J$6,"")</f>
        <v/>
      </c>
      <c r="K30" s="154" t="str">
        <f>IF(G30=4,$K$6,"")</f>
        <v/>
      </c>
      <c r="L30" s="154" t="str">
        <f>IF(G30=5,$L$6,"")</f>
        <v/>
      </c>
      <c r="M30" s="154" t="str">
        <f>IF(G30=6,$M$6,"")</f>
        <v/>
      </c>
      <c r="N30" s="157">
        <f>SUM(H30:M30)</f>
        <v>0</v>
      </c>
      <c r="O30" s="184">
        <f>O29</f>
        <v>0.2</v>
      </c>
      <c r="P30" s="159">
        <f>N30*O30</f>
        <v>0</v>
      </c>
      <c r="Q30" s="10"/>
      <c r="R30" s="35"/>
      <c r="AB30" s="28"/>
    </row>
    <row r="31" spans="1:28" ht="33" customHeight="1">
      <c r="A31" s="366" t="s">
        <v>132</v>
      </c>
      <c r="B31" s="367"/>
      <c r="C31" s="142" t="s">
        <v>31</v>
      </c>
      <c r="D31" s="143" t="s">
        <v>28</v>
      </c>
      <c r="E31" s="143" t="s">
        <v>29</v>
      </c>
      <c r="G31" s="8"/>
      <c r="H31" s="9"/>
      <c r="I31" s="9"/>
      <c r="J31" s="9"/>
      <c r="K31" s="9"/>
      <c r="L31" s="9"/>
      <c r="M31" s="173"/>
      <c r="N31" s="172" t="str">
        <f>N25</f>
        <v>somme = 1 ?  =&gt;</v>
      </c>
      <c r="O31" s="158">
        <f>SUM(O32:O35)</f>
        <v>1</v>
      </c>
      <c r="P31" s="39">
        <f>SUM(P32:P35)</f>
        <v>0</v>
      </c>
      <c r="Q31" s="170">
        <v>0.34</v>
      </c>
      <c r="R31" s="11">
        <f>P31*Q31</f>
        <v>0</v>
      </c>
    </row>
    <row r="32" spans="1:28" ht="33" customHeight="1">
      <c r="A32" s="140" t="s">
        <v>8</v>
      </c>
      <c r="B32" s="209" t="s">
        <v>135</v>
      </c>
      <c r="C32" s="142"/>
      <c r="D32" s="143"/>
      <c r="E32" s="143"/>
      <c r="G32" s="153">
        <v>1</v>
      </c>
      <c r="H32" s="154">
        <f>IF(G32=1,$H$6,"")</f>
        <v>0</v>
      </c>
      <c r="I32" s="154" t="str">
        <f>IF(G32=2,$I$6,"")</f>
        <v/>
      </c>
      <c r="J32" s="154" t="str">
        <f>IF(G32=3,$J$6,"")</f>
        <v/>
      </c>
      <c r="K32" s="154" t="str">
        <f>IF(G32=4,$K$6,"")</f>
        <v/>
      </c>
      <c r="L32" s="154" t="str">
        <f>IF(G32=5,$L$6,"")</f>
        <v/>
      </c>
      <c r="M32" s="154" t="str">
        <f>IF(G32=6,$M$6,"")</f>
        <v/>
      </c>
      <c r="N32" s="157">
        <f>SUM(H32:M32)</f>
        <v>0</v>
      </c>
      <c r="O32" s="184">
        <f>1/4</f>
        <v>0.25</v>
      </c>
      <c r="P32" s="159">
        <f>N32*O32</f>
        <v>0</v>
      </c>
      <c r="Q32" s="232"/>
      <c r="R32" s="233"/>
    </row>
    <row r="33" spans="1:18" ht="33" customHeight="1">
      <c r="A33" s="140" t="s">
        <v>146</v>
      </c>
      <c r="B33" s="209" t="s">
        <v>136</v>
      </c>
      <c r="C33" s="142"/>
      <c r="D33" s="143"/>
      <c r="E33" s="143"/>
      <c r="G33" s="153">
        <v>1</v>
      </c>
      <c r="H33" s="154">
        <f>IF(G33=1,$H$6,"")</f>
        <v>0</v>
      </c>
      <c r="I33" s="154" t="str">
        <f>IF(G33=2,$I$6,"")</f>
        <v/>
      </c>
      <c r="J33" s="154" t="str">
        <f>IF(G33=3,$J$6,"")</f>
        <v/>
      </c>
      <c r="K33" s="154" t="str">
        <f>IF(G33=4,$K$6,"")</f>
        <v/>
      </c>
      <c r="L33" s="154" t="str">
        <f>IF(G33=5,$L$6,"")</f>
        <v/>
      </c>
      <c r="M33" s="154" t="str">
        <f>IF(G33=6,$M$6,"")</f>
        <v/>
      </c>
      <c r="N33" s="157">
        <f>SUM(H33:M33)</f>
        <v>0</v>
      </c>
      <c r="O33" s="184">
        <f>O32</f>
        <v>0.25</v>
      </c>
      <c r="P33" s="159">
        <f>N33*O33</f>
        <v>0</v>
      </c>
      <c r="Q33" s="232"/>
      <c r="R33" s="233"/>
    </row>
    <row r="34" spans="1:18" ht="33" customHeight="1">
      <c r="A34" s="140" t="s">
        <v>147</v>
      </c>
      <c r="B34" s="209" t="s">
        <v>134</v>
      </c>
      <c r="C34" s="63"/>
      <c r="D34" s="61"/>
      <c r="E34" s="61"/>
      <c r="G34" s="153">
        <v>1</v>
      </c>
      <c r="H34" s="154">
        <f>IF(G34=1,$H$6,"")</f>
        <v>0</v>
      </c>
      <c r="I34" s="154" t="str">
        <f>IF(G34=2,$I$6,"")</f>
        <v/>
      </c>
      <c r="J34" s="154" t="str">
        <f>IF(G34=3,$J$6,"")</f>
        <v/>
      </c>
      <c r="K34" s="154" t="str">
        <f>IF(G34=4,$K$6,"")</f>
        <v/>
      </c>
      <c r="L34" s="154" t="str">
        <f>IF(G34=5,$L$6,"")</f>
        <v/>
      </c>
      <c r="M34" s="154" t="str">
        <f>IF(G34=6,$M$6,"")</f>
        <v/>
      </c>
      <c r="N34" s="157">
        <f>SUM(H34:M34)</f>
        <v>0</v>
      </c>
      <c r="O34" s="184">
        <f>O33</f>
        <v>0.25</v>
      </c>
      <c r="P34" s="159">
        <f>N34*O34</f>
        <v>0</v>
      </c>
      <c r="Q34" s="10"/>
      <c r="R34" s="35"/>
    </row>
    <row r="35" spans="1:18" ht="33" customHeight="1">
      <c r="A35" s="140" t="s">
        <v>131</v>
      </c>
      <c r="B35" s="209" t="s">
        <v>164</v>
      </c>
      <c r="C35" s="64"/>
      <c r="D35" s="59"/>
      <c r="E35" s="59"/>
      <c r="G35" s="153">
        <v>1</v>
      </c>
      <c r="H35" s="154">
        <f>IF(G35=1,$H$6,"")</f>
        <v>0</v>
      </c>
      <c r="I35" s="154" t="str">
        <f>IF(G35=2,$I$6,"")</f>
        <v/>
      </c>
      <c r="J35" s="154" t="str">
        <f>IF(G35=3,$J$6,"")</f>
        <v/>
      </c>
      <c r="K35" s="154" t="str">
        <f>IF(G35=4,$K$6,"")</f>
        <v/>
      </c>
      <c r="L35" s="154" t="str">
        <f>IF(G35=5,$L$6,"")</f>
        <v/>
      </c>
      <c r="M35" s="154" t="str">
        <f>IF(G35=6,$M$6,"")</f>
        <v/>
      </c>
      <c r="N35" s="157">
        <f>SUM(H35:M35)</f>
        <v>0</v>
      </c>
      <c r="O35" s="184">
        <f>O34</f>
        <v>0.25</v>
      </c>
      <c r="P35" s="159">
        <f>N35*O35</f>
        <v>0</v>
      </c>
      <c r="Q35" s="10"/>
      <c r="R35" s="35"/>
    </row>
    <row r="36" spans="1:18" ht="33" customHeight="1">
      <c r="A36" s="366" t="s">
        <v>73</v>
      </c>
      <c r="B36" s="367"/>
      <c r="C36" s="142" t="s">
        <v>31</v>
      </c>
      <c r="D36" s="143" t="s">
        <v>28</v>
      </c>
      <c r="E36" s="143" t="s">
        <v>29</v>
      </c>
      <c r="G36" s="8"/>
      <c r="H36" s="9"/>
      <c r="I36" s="9"/>
      <c r="J36" s="9"/>
      <c r="K36" s="9"/>
      <c r="L36" s="9"/>
      <c r="M36" s="173"/>
      <c r="N36" s="172" t="str">
        <f>N31</f>
        <v>somme = 1 ?  =&gt;</v>
      </c>
      <c r="O36" s="158">
        <f>SUM(O37:O44)</f>
        <v>1</v>
      </c>
      <c r="P36" s="39">
        <f>SUM(P37:P44)</f>
        <v>0</v>
      </c>
      <c r="Q36" s="170">
        <v>0.34</v>
      </c>
      <c r="R36" s="11">
        <f>P36*Q36</f>
        <v>0</v>
      </c>
    </row>
    <row r="37" spans="1:18" ht="33" customHeight="1">
      <c r="A37" s="234" t="s">
        <v>148</v>
      </c>
      <c r="B37" s="209" t="s">
        <v>114</v>
      </c>
      <c r="C37" s="63"/>
      <c r="D37" s="61"/>
      <c r="E37" s="61"/>
      <c r="G37" s="153">
        <v>1</v>
      </c>
      <c r="H37" s="154">
        <f t="shared" ref="H37:H44" si="10">IF(G37=1,$H$6,"")</f>
        <v>0</v>
      </c>
      <c r="I37" s="154" t="str">
        <f t="shared" ref="I37:I44" si="11">IF(G37=2,$I$6,"")</f>
        <v/>
      </c>
      <c r="J37" s="154" t="str">
        <f t="shared" ref="J37:J44" si="12">IF(G37=3,$J$6,"")</f>
        <v/>
      </c>
      <c r="K37" s="154" t="str">
        <f t="shared" ref="K37:K44" si="13">IF(G37=4,$K$6,"")</f>
        <v/>
      </c>
      <c r="L37" s="154" t="str">
        <f t="shared" ref="L37:L44" si="14">IF(G37=5,$L$6,"")</f>
        <v/>
      </c>
      <c r="M37" s="154" t="str">
        <f t="shared" ref="M37:M44" si="15">IF(G37=6,$M$6,"")</f>
        <v/>
      </c>
      <c r="N37" s="157">
        <f t="shared" ref="N37:N44" si="16">SUM(H37:M37)</f>
        <v>0</v>
      </c>
      <c r="O37" s="184">
        <f>1/8</f>
        <v>0.125</v>
      </c>
      <c r="P37" s="159">
        <f t="shared" ref="P37:P44" si="17">N37*O37</f>
        <v>0</v>
      </c>
      <c r="Q37" s="232"/>
      <c r="R37" s="233"/>
    </row>
    <row r="38" spans="1:18" ht="33" customHeight="1">
      <c r="A38" s="234" t="s">
        <v>149</v>
      </c>
      <c r="B38" s="209" t="s">
        <v>157</v>
      </c>
      <c r="C38" s="63"/>
      <c r="D38" s="61"/>
      <c r="E38" s="61"/>
      <c r="G38" s="153">
        <v>1</v>
      </c>
      <c r="H38" s="154">
        <f t="shared" si="10"/>
        <v>0</v>
      </c>
      <c r="I38" s="154" t="str">
        <f t="shared" si="11"/>
        <v/>
      </c>
      <c r="J38" s="154" t="str">
        <f t="shared" si="12"/>
        <v/>
      </c>
      <c r="K38" s="154" t="str">
        <f t="shared" si="13"/>
        <v/>
      </c>
      <c r="L38" s="154" t="str">
        <f t="shared" si="14"/>
        <v/>
      </c>
      <c r="M38" s="154" t="str">
        <f t="shared" si="15"/>
        <v/>
      </c>
      <c r="N38" s="157">
        <f t="shared" si="16"/>
        <v>0</v>
      </c>
      <c r="O38" s="184">
        <f t="shared" ref="O38:O44" si="18">O37</f>
        <v>0.125</v>
      </c>
      <c r="P38" s="159">
        <f t="shared" si="17"/>
        <v>0</v>
      </c>
      <c r="Q38" s="10"/>
      <c r="R38" s="35"/>
    </row>
    <row r="39" spans="1:18" ht="33" customHeight="1">
      <c r="A39" s="234" t="s">
        <v>150</v>
      </c>
      <c r="B39" s="209" t="s">
        <v>115</v>
      </c>
      <c r="C39" s="63"/>
      <c r="D39" s="61"/>
      <c r="E39" s="61"/>
      <c r="G39" s="153">
        <v>1</v>
      </c>
      <c r="H39" s="154">
        <f t="shared" si="10"/>
        <v>0</v>
      </c>
      <c r="I39" s="154" t="str">
        <f t="shared" si="11"/>
        <v/>
      </c>
      <c r="J39" s="154" t="str">
        <f t="shared" si="12"/>
        <v/>
      </c>
      <c r="K39" s="154" t="str">
        <f t="shared" si="13"/>
        <v/>
      </c>
      <c r="L39" s="154" t="str">
        <f t="shared" si="14"/>
        <v/>
      </c>
      <c r="M39" s="154" t="str">
        <f t="shared" si="15"/>
        <v/>
      </c>
      <c r="N39" s="157">
        <f t="shared" si="16"/>
        <v>0</v>
      </c>
      <c r="O39" s="184">
        <f t="shared" si="18"/>
        <v>0.125</v>
      </c>
      <c r="P39" s="159">
        <f t="shared" si="17"/>
        <v>0</v>
      </c>
      <c r="Q39" s="10"/>
      <c r="R39" s="35"/>
    </row>
    <row r="40" spans="1:18" ht="33" customHeight="1">
      <c r="A40" s="234" t="s">
        <v>151</v>
      </c>
      <c r="B40" s="209" t="s">
        <v>158</v>
      </c>
      <c r="C40" s="63"/>
      <c r="D40" s="61"/>
      <c r="E40" s="61"/>
      <c r="G40" s="153">
        <v>1</v>
      </c>
      <c r="H40" s="154">
        <f t="shared" si="10"/>
        <v>0</v>
      </c>
      <c r="I40" s="154" t="str">
        <f t="shared" si="11"/>
        <v/>
      </c>
      <c r="J40" s="154" t="str">
        <f t="shared" si="12"/>
        <v/>
      </c>
      <c r="K40" s="154" t="str">
        <f t="shared" si="13"/>
        <v/>
      </c>
      <c r="L40" s="154" t="str">
        <f t="shared" si="14"/>
        <v/>
      </c>
      <c r="M40" s="154" t="str">
        <f t="shared" si="15"/>
        <v/>
      </c>
      <c r="N40" s="157">
        <f t="shared" si="16"/>
        <v>0</v>
      </c>
      <c r="O40" s="184">
        <f t="shared" si="18"/>
        <v>0.125</v>
      </c>
      <c r="P40" s="159">
        <f t="shared" si="17"/>
        <v>0</v>
      </c>
      <c r="Q40" s="10"/>
      <c r="R40" s="35"/>
    </row>
    <row r="41" spans="1:18" ht="33" customHeight="1">
      <c r="A41" s="234" t="s">
        <v>152</v>
      </c>
      <c r="B41" s="209" t="s">
        <v>116</v>
      </c>
      <c r="C41" s="63"/>
      <c r="D41" s="61"/>
      <c r="E41" s="238"/>
      <c r="G41" s="153">
        <v>1</v>
      </c>
      <c r="H41" s="154">
        <f t="shared" si="10"/>
        <v>0</v>
      </c>
      <c r="I41" s="154" t="str">
        <f t="shared" si="11"/>
        <v/>
      </c>
      <c r="J41" s="154" t="str">
        <f t="shared" si="12"/>
        <v/>
      </c>
      <c r="K41" s="154" t="str">
        <f t="shared" si="13"/>
        <v/>
      </c>
      <c r="L41" s="154" t="str">
        <f t="shared" si="14"/>
        <v/>
      </c>
      <c r="M41" s="154" t="str">
        <f t="shared" si="15"/>
        <v/>
      </c>
      <c r="N41" s="157">
        <f t="shared" si="16"/>
        <v>0</v>
      </c>
      <c r="O41" s="184">
        <f t="shared" si="18"/>
        <v>0.125</v>
      </c>
      <c r="P41" s="159">
        <f t="shared" si="17"/>
        <v>0</v>
      </c>
      <c r="Q41" s="10"/>
      <c r="R41" s="35"/>
    </row>
    <row r="42" spans="1:18" ht="33" customHeight="1">
      <c r="A42" s="234" t="s">
        <v>153</v>
      </c>
      <c r="B42" s="209" t="s">
        <v>138</v>
      </c>
      <c r="C42" s="63"/>
      <c r="D42" s="61"/>
      <c r="E42" s="61"/>
      <c r="G42" s="153">
        <v>1</v>
      </c>
      <c r="H42" s="154">
        <f t="shared" si="10"/>
        <v>0</v>
      </c>
      <c r="I42" s="154" t="str">
        <f t="shared" si="11"/>
        <v/>
      </c>
      <c r="J42" s="154" t="str">
        <f t="shared" si="12"/>
        <v/>
      </c>
      <c r="K42" s="154" t="str">
        <f t="shared" si="13"/>
        <v/>
      </c>
      <c r="L42" s="154" t="str">
        <f t="shared" si="14"/>
        <v/>
      </c>
      <c r="M42" s="154" t="str">
        <f t="shared" si="15"/>
        <v/>
      </c>
      <c r="N42" s="157">
        <f t="shared" si="16"/>
        <v>0</v>
      </c>
      <c r="O42" s="184">
        <f t="shared" si="18"/>
        <v>0.125</v>
      </c>
      <c r="P42" s="159">
        <f t="shared" si="17"/>
        <v>0</v>
      </c>
      <c r="Q42" s="10"/>
      <c r="R42" s="35"/>
    </row>
    <row r="43" spans="1:18" ht="33" customHeight="1">
      <c r="A43" s="234" t="s">
        <v>154</v>
      </c>
      <c r="B43" s="209" t="s">
        <v>171</v>
      </c>
      <c r="C43" s="63"/>
      <c r="D43" s="61"/>
      <c r="E43" s="61"/>
      <c r="G43" s="153">
        <v>1</v>
      </c>
      <c r="H43" s="154">
        <f t="shared" si="10"/>
        <v>0</v>
      </c>
      <c r="I43" s="154" t="str">
        <f t="shared" si="11"/>
        <v/>
      </c>
      <c r="J43" s="154" t="str">
        <f t="shared" si="12"/>
        <v/>
      </c>
      <c r="K43" s="154" t="str">
        <f t="shared" si="13"/>
        <v/>
      </c>
      <c r="L43" s="154" t="str">
        <f t="shared" si="14"/>
        <v/>
      </c>
      <c r="M43" s="154" t="str">
        <f t="shared" si="15"/>
        <v/>
      </c>
      <c r="N43" s="157">
        <f t="shared" si="16"/>
        <v>0</v>
      </c>
      <c r="O43" s="184">
        <f t="shared" si="18"/>
        <v>0.125</v>
      </c>
      <c r="P43" s="159">
        <f t="shared" si="17"/>
        <v>0</v>
      </c>
      <c r="Q43" s="10"/>
      <c r="R43" s="35"/>
    </row>
    <row r="44" spans="1:18" ht="33" customHeight="1">
      <c r="A44" s="234" t="s">
        <v>155</v>
      </c>
      <c r="B44" s="209" t="s">
        <v>172</v>
      </c>
      <c r="C44" s="63"/>
      <c r="D44" s="61"/>
      <c r="E44" s="61"/>
      <c r="G44" s="153">
        <v>1</v>
      </c>
      <c r="H44" s="154">
        <f t="shared" si="10"/>
        <v>0</v>
      </c>
      <c r="I44" s="154" t="str">
        <f t="shared" si="11"/>
        <v/>
      </c>
      <c r="J44" s="154" t="str">
        <f t="shared" si="12"/>
        <v/>
      </c>
      <c r="K44" s="154" t="str">
        <f t="shared" si="13"/>
        <v/>
      </c>
      <c r="L44" s="154" t="str">
        <f t="shared" si="14"/>
        <v/>
      </c>
      <c r="M44" s="154" t="str">
        <f t="shared" si="15"/>
        <v/>
      </c>
      <c r="N44" s="157">
        <f t="shared" si="16"/>
        <v>0</v>
      </c>
      <c r="O44" s="184">
        <f t="shared" si="18"/>
        <v>0.125</v>
      </c>
      <c r="P44" s="159">
        <f t="shared" si="17"/>
        <v>0</v>
      </c>
      <c r="Q44" s="10"/>
      <c r="R44" s="35"/>
    </row>
    <row r="54" spans="2:6" ht="33" customHeight="1">
      <c r="B54" s="42"/>
      <c r="C54" s="42"/>
      <c r="D54" s="42"/>
      <c r="E54" s="42"/>
      <c r="F54" s="42"/>
    </row>
  </sheetData>
  <mergeCells count="19">
    <mergeCell ref="A31:B31"/>
    <mergeCell ref="N6:N7"/>
    <mergeCell ref="O6:O7"/>
    <mergeCell ref="A8:E8"/>
    <mergeCell ref="A36:B36"/>
    <mergeCell ref="A20:B20"/>
    <mergeCell ref="A11:B11"/>
    <mergeCell ref="A7:E7"/>
    <mergeCell ref="Q6:Q7"/>
    <mergeCell ref="Q3:Q4"/>
    <mergeCell ref="A25:B25"/>
    <mergeCell ref="A2:E2"/>
    <mergeCell ref="A3:E3"/>
    <mergeCell ref="G5:G7"/>
    <mergeCell ref="H4:N4"/>
    <mergeCell ref="O3:O4"/>
    <mergeCell ref="C4:D4"/>
    <mergeCell ref="C5:D5"/>
    <mergeCell ref="C6:E6"/>
  </mergeCells>
  <phoneticPr fontId="0" type="noConversion"/>
  <pageMargins left="0.39000000000000007" right="0.39000000000000007" top="0.39000000000000007" bottom="0.39000000000000007" header="0.12000000000000001" footer="0.12000000000000001"/>
  <pageSetup paperSize="9" scale="70" orientation="landscape" useFirstPageNumber="1" horizontalDpi="4294967293" verticalDpi="4294967293" r:id="rId1"/>
  <headerFooter alignWithMargins="0">
    <oddHeader>&amp;L© 2012 - Y. Abouo, I. Charles; O. Legrand; J. Sorencen&amp;RAutodiagnostic - BPAC AFSSAPS v2011</oddHeader>
    <oddFooter>&amp;LVersion du &amp;D&amp;R&amp;P/&amp;N</oddFooter>
  </headerFooter>
  <rowBreaks count="1" manualBreakCount="1">
    <brk id="24" max="1638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 codeName="Feuil4"/>
  <dimension ref="A1:AE54"/>
  <sheetViews>
    <sheetView zoomScale="90" zoomScaleNormal="90" workbookViewId="0">
      <selection activeCell="E4" sqref="E4"/>
    </sheetView>
  </sheetViews>
  <sheetFormatPr baseColWidth="10" defaultColWidth="10.85546875" defaultRowHeight="33" customHeight="1" outlineLevelCol="1"/>
  <cols>
    <col min="1" max="1" width="7.28515625" style="2" customWidth="1"/>
    <col min="2" max="2" width="80" style="29" customWidth="1"/>
    <col min="3" max="3" width="20.7109375" style="29" customWidth="1"/>
    <col min="4" max="4" width="29.42578125" style="28" customWidth="1"/>
    <col min="5" max="5" width="39.140625" style="28" customWidth="1"/>
    <col min="6" max="6" width="3.85546875" style="28" hidden="1" customWidth="1" outlineLevel="1"/>
    <col min="7" max="7" width="18" style="5" hidden="1" customWidth="1" outlineLevel="1"/>
    <col min="8" max="10" width="10.85546875" style="28" hidden="1" customWidth="1" outlineLevel="1"/>
    <col min="11" max="11" width="9.42578125" style="28" hidden="1" customWidth="1" outlineLevel="1"/>
    <col min="12" max="13" width="10.85546875" style="28" hidden="1" customWidth="1" outlineLevel="1"/>
    <col min="14" max="14" width="11.85546875" style="26" hidden="1" customWidth="1" outlineLevel="1"/>
    <col min="15" max="15" width="19.7109375" style="36" hidden="1" customWidth="1" outlineLevel="1"/>
    <col min="16" max="16" width="19.42578125" style="37" hidden="1" customWidth="1" outlineLevel="1"/>
    <col min="17" max="17" width="20.7109375" style="36" hidden="1" customWidth="1" outlineLevel="1"/>
    <col min="18" max="18" width="19.28515625" style="37" hidden="1" customWidth="1" outlineLevel="1"/>
    <col min="19" max="26" width="10.85546875" style="28" hidden="1" customWidth="1" outlineLevel="1"/>
    <col min="27" max="27" width="10.85546875" style="28" collapsed="1"/>
    <col min="28" max="16384" width="10.85546875" style="28"/>
  </cols>
  <sheetData>
    <row r="1" spans="1:31" ht="23.1" customHeight="1">
      <c r="A1" s="100"/>
      <c r="B1" s="99" t="str">
        <f>Contexte!C1</f>
        <v>Autodiagnostic :</v>
      </c>
      <c r="C1" s="101"/>
      <c r="D1" s="101"/>
      <c r="E1" s="166" t="s">
        <v>9</v>
      </c>
      <c r="G1"/>
      <c r="H1"/>
      <c r="I1"/>
      <c r="J1"/>
      <c r="K1"/>
      <c r="L1"/>
      <c r="M1"/>
      <c r="N1"/>
      <c r="O1"/>
      <c r="P1"/>
      <c r="Q1"/>
      <c r="R1"/>
    </row>
    <row r="2" spans="1:31" s="33" customFormat="1" ht="33" customHeight="1">
      <c r="A2" s="368" t="str">
        <f>Contexte!A2:G2</f>
        <v>"La maintenance DES DISPOSITIFS MEDICAUX" - Recommandations AFSSAPS Octobre 2011</v>
      </c>
      <c r="B2" s="369"/>
      <c r="C2" s="369"/>
      <c r="D2" s="369"/>
      <c r="E2" s="370"/>
      <c r="G2"/>
      <c r="H2"/>
      <c r="I2"/>
      <c r="J2"/>
      <c r="K2"/>
      <c r="L2"/>
      <c r="M2"/>
      <c r="N2"/>
      <c r="O2"/>
      <c r="P2"/>
      <c r="Q2"/>
      <c r="R2"/>
    </row>
    <row r="3" spans="1:31" s="33" customFormat="1" ht="21" customHeight="1">
      <c r="A3" s="371" t="str">
        <f>Contexte!A3:G3</f>
        <v>Avertissement : toute zone blanche peut être remplie ou modifiée. Les données peuvent ensuite être utilisées dans d'autres onglets</v>
      </c>
      <c r="B3" s="372"/>
      <c r="C3" s="372"/>
      <c r="D3" s="372"/>
      <c r="E3" s="373"/>
      <c r="G3"/>
      <c r="H3" s="160"/>
      <c r="I3" s="161"/>
      <c r="J3" s="161"/>
      <c r="K3" s="162" t="s">
        <v>39</v>
      </c>
      <c r="L3" s="161"/>
      <c r="M3" s="161"/>
      <c r="N3" s="163"/>
      <c r="O3" s="364" t="s">
        <v>3</v>
      </c>
      <c r="P3" s="167" t="s">
        <v>5</v>
      </c>
      <c r="Q3" s="364" t="s">
        <v>3</v>
      </c>
      <c r="R3" s="177" t="s">
        <v>5</v>
      </c>
    </row>
    <row r="4" spans="1:31" s="33" customFormat="1" ht="33" customHeight="1">
      <c r="A4" s="90"/>
      <c r="B4" s="91" t="s">
        <v>18</v>
      </c>
      <c r="C4" s="349" t="str">
        <f>Contexte!C4:F4</f>
        <v>Service biomédical du CH de …</v>
      </c>
      <c r="D4" s="349"/>
      <c r="E4" s="62" t="s">
        <v>21</v>
      </c>
      <c r="G4" s="7"/>
      <c r="H4" s="377" t="s">
        <v>17</v>
      </c>
      <c r="I4" s="378"/>
      <c r="J4" s="378"/>
      <c r="K4" s="378"/>
      <c r="L4" s="378"/>
      <c r="M4" s="378"/>
      <c r="N4" s="379"/>
      <c r="O4" s="365"/>
      <c r="P4" s="168" t="s">
        <v>64</v>
      </c>
      <c r="Q4" s="365"/>
      <c r="R4" s="168" t="s">
        <v>64</v>
      </c>
    </row>
    <row r="5" spans="1:31" s="33" customFormat="1" ht="33" customHeight="1">
      <c r="A5" s="92"/>
      <c r="B5" s="93" t="s">
        <v>19</v>
      </c>
      <c r="C5" s="380" t="s">
        <v>126</v>
      </c>
      <c r="D5" s="380"/>
      <c r="E5" s="50"/>
      <c r="G5" s="374" t="s">
        <v>35</v>
      </c>
      <c r="H5" s="150"/>
      <c r="I5" s="151"/>
      <c r="J5" s="151"/>
      <c r="K5" s="149" t="s">
        <v>37</v>
      </c>
      <c r="L5" s="151"/>
      <c r="M5" s="151"/>
      <c r="N5" s="152"/>
      <c r="O5" s="148" t="s">
        <v>0</v>
      </c>
      <c r="P5" s="47" t="s">
        <v>36</v>
      </c>
      <c r="Q5" s="46" t="s">
        <v>0</v>
      </c>
      <c r="R5" s="43" t="s">
        <v>25</v>
      </c>
      <c r="AD5" s="214"/>
      <c r="AE5" s="214"/>
    </row>
    <row r="6" spans="1:31" s="33" customFormat="1" ht="33" customHeight="1">
      <c r="A6" s="92"/>
      <c r="B6" s="265" t="s">
        <v>221</v>
      </c>
      <c r="C6" s="281"/>
      <c r="D6" s="282"/>
      <c r="E6" s="381"/>
      <c r="G6" s="375"/>
      <c r="H6" s="155">
        <f>Contexte!G31</f>
        <v>0</v>
      </c>
      <c r="I6" s="155">
        <f>Contexte!G32</f>
        <v>0.2</v>
      </c>
      <c r="J6" s="155">
        <f>Contexte!G33</f>
        <v>0.4</v>
      </c>
      <c r="K6" s="164">
        <f>Contexte!G34</f>
        <v>0.6</v>
      </c>
      <c r="L6" s="155">
        <f>Contexte!G35</f>
        <v>0.8</v>
      </c>
      <c r="M6" s="155">
        <f>Contexte!G36</f>
        <v>1</v>
      </c>
      <c r="N6" s="382" t="s">
        <v>38</v>
      </c>
      <c r="O6" s="384" t="s">
        <v>2</v>
      </c>
      <c r="P6" s="48" t="s">
        <v>54</v>
      </c>
      <c r="Q6" s="362" t="s">
        <v>1</v>
      </c>
      <c r="R6" s="44" t="s">
        <v>54</v>
      </c>
    </row>
    <row r="7" spans="1:31" s="33" customFormat="1" ht="33" customHeight="1">
      <c r="A7" s="389" t="s">
        <v>62</v>
      </c>
      <c r="B7" s="390"/>
      <c r="C7" s="390"/>
      <c r="D7" s="390"/>
      <c r="E7" s="391"/>
      <c r="G7" s="376"/>
      <c r="H7" s="156" t="str">
        <f>Contexte!F31</f>
        <v>Absent</v>
      </c>
      <c r="I7" s="156" t="str">
        <f>Contexte!F32</f>
        <v>Aléatoire</v>
      </c>
      <c r="J7" s="156" t="str">
        <f>Contexte!F33</f>
        <v>Défini</v>
      </c>
      <c r="K7" s="156" t="str">
        <f>Contexte!F34</f>
        <v>Maîtrisé</v>
      </c>
      <c r="L7" s="156" t="str">
        <f>Contexte!F35</f>
        <v>Optimisé</v>
      </c>
      <c r="M7" s="156" t="str">
        <f>Contexte!F36</f>
        <v>Mature</v>
      </c>
      <c r="N7" s="383"/>
      <c r="O7" s="385"/>
      <c r="P7" s="49" t="s">
        <v>24</v>
      </c>
      <c r="Q7" s="363"/>
      <c r="R7" s="45" t="s">
        <v>26</v>
      </c>
    </row>
    <row r="8" spans="1:31" s="33" customFormat="1" ht="33" customHeight="1">
      <c r="A8" s="386" t="s">
        <v>71</v>
      </c>
      <c r="B8" s="387"/>
      <c r="C8" s="387"/>
      <c r="D8" s="387"/>
      <c r="E8" s="388"/>
      <c r="G8" s="23"/>
      <c r="H8" s="24"/>
      <c r="I8" s="24"/>
      <c r="J8" s="24"/>
      <c r="K8" s="24"/>
      <c r="L8" s="24"/>
      <c r="M8" s="24"/>
      <c r="N8" s="25"/>
      <c r="O8" s="176" t="s">
        <v>4</v>
      </c>
      <c r="P8" s="12"/>
      <c r="Q8" s="74" t="s">
        <v>14</v>
      </c>
      <c r="R8" s="38"/>
      <c r="S8"/>
    </row>
    <row r="9" spans="1:31" s="33" customFormat="1" ht="33" customHeight="1">
      <c r="A9" s="128" t="s">
        <v>63</v>
      </c>
      <c r="B9" s="86"/>
      <c r="C9" s="86"/>
      <c r="D9" s="86"/>
      <c r="E9" s="87"/>
      <c r="F9" s="34"/>
      <c r="G9" s="14"/>
      <c r="H9" s="15"/>
      <c r="I9" s="15"/>
      <c r="J9" s="15"/>
      <c r="K9" s="15"/>
      <c r="L9" s="15"/>
      <c r="M9" s="15"/>
      <c r="N9" s="16"/>
      <c r="O9" s="17"/>
      <c r="P9" s="175" t="s">
        <v>7</v>
      </c>
      <c r="Q9" s="169">
        <f>Q11+Q20+Q25+Q31</f>
        <v>1.34</v>
      </c>
      <c r="R9" s="11">
        <f>R11+R20+R25</f>
        <v>0.53200000000000003</v>
      </c>
      <c r="S9"/>
    </row>
    <row r="10" spans="1:31" s="33" customFormat="1" ht="33" customHeight="1">
      <c r="A10" s="139" t="s">
        <v>70</v>
      </c>
      <c r="B10" s="138"/>
      <c r="C10" s="88"/>
      <c r="D10" s="88"/>
      <c r="E10" s="89"/>
      <c r="F10" s="34"/>
      <c r="G10" s="18"/>
      <c r="H10" s="19"/>
      <c r="I10" s="19"/>
      <c r="J10" s="19"/>
      <c r="K10" s="19"/>
      <c r="L10" s="19"/>
      <c r="M10" s="19"/>
      <c r="N10" s="20"/>
      <c r="O10" s="21"/>
      <c r="P10" s="22"/>
      <c r="Q10" s="174"/>
      <c r="R10" s="11"/>
      <c r="S10"/>
    </row>
    <row r="11" spans="1:31" s="33" customFormat="1" ht="33" customHeight="1">
      <c r="A11" s="366" t="s">
        <v>139</v>
      </c>
      <c r="B11" s="367"/>
      <c r="C11" s="142" t="s">
        <v>31</v>
      </c>
      <c r="D11" s="143" t="s">
        <v>28</v>
      </c>
      <c r="E11" s="143" t="s">
        <v>29</v>
      </c>
      <c r="G11" s="8"/>
      <c r="H11" s="9"/>
      <c r="I11" s="9"/>
      <c r="J11" s="9"/>
      <c r="K11" s="9"/>
      <c r="L11" s="9"/>
      <c r="M11" s="171"/>
      <c r="N11" s="172" t="s">
        <v>7</v>
      </c>
      <c r="O11" s="158">
        <f>SUM(O12:O19)</f>
        <v>1</v>
      </c>
      <c r="P11" s="13">
        <f>SUM(P12:P19)</f>
        <v>1</v>
      </c>
      <c r="Q11" s="170">
        <v>0.33</v>
      </c>
      <c r="R11" s="11">
        <f>P11*Q11</f>
        <v>0.33</v>
      </c>
      <c r="S11"/>
    </row>
    <row r="12" spans="1:31" s="33" customFormat="1" ht="33" customHeight="1">
      <c r="A12" s="141" t="s">
        <v>140</v>
      </c>
      <c r="B12" s="209" t="s">
        <v>101</v>
      </c>
      <c r="C12" s="63"/>
      <c r="D12" s="58"/>
      <c r="E12" s="59"/>
      <c r="G12" s="153">
        <v>6</v>
      </c>
      <c r="H12" s="154" t="str">
        <f>IF(G12=1,$H$6,"")</f>
        <v/>
      </c>
      <c r="I12" s="154" t="str">
        <f>IF(G12=2,$I$6,"")</f>
        <v/>
      </c>
      <c r="J12" s="154" t="str">
        <f>IF(G12=3,$J$6,"")</f>
        <v/>
      </c>
      <c r="K12" s="154" t="str">
        <f>IF(G12=4,$K$6,"")</f>
        <v/>
      </c>
      <c r="L12" s="154" t="str">
        <f>IF(G12=5,$L$6,"")</f>
        <v/>
      </c>
      <c r="M12" s="154">
        <f>IF(G12=6,$M$6,"")</f>
        <v>1</v>
      </c>
      <c r="N12" s="157">
        <f>SUM(H12:M12)</f>
        <v>1</v>
      </c>
      <c r="O12" s="184">
        <f>1/8</f>
        <v>0.125</v>
      </c>
      <c r="P12" s="159">
        <f>N12*O12</f>
        <v>0.125</v>
      </c>
      <c r="Q12" s="10"/>
      <c r="R12" s="35"/>
    </row>
    <row r="13" spans="1:31" ht="33" customHeight="1">
      <c r="A13" s="234" t="s">
        <v>141</v>
      </c>
      <c r="B13" s="209" t="s">
        <v>113</v>
      </c>
      <c r="C13" s="63"/>
      <c r="D13" s="61"/>
      <c r="E13" s="61"/>
      <c r="G13" s="153">
        <v>6</v>
      </c>
      <c r="H13" s="154" t="str">
        <f t="shared" ref="H13:H14" si="0">IF(G13=1,$H$6,"")</f>
        <v/>
      </c>
      <c r="I13" s="154" t="str">
        <f t="shared" ref="I13:I14" si="1">IF(G13=2,$I$6,"")</f>
        <v/>
      </c>
      <c r="J13" s="154" t="str">
        <f t="shared" ref="J13:J14" si="2">IF(G13=3,$J$6,"")</f>
        <v/>
      </c>
      <c r="K13" s="154" t="str">
        <f t="shared" ref="K13:K14" si="3">IF(G13=4,$K$6,"")</f>
        <v/>
      </c>
      <c r="L13" s="154" t="str">
        <f t="shared" ref="L13:L14" si="4">IF(G13=5,$L$6,"")</f>
        <v/>
      </c>
      <c r="M13" s="154">
        <f t="shared" ref="M13:M14" si="5">IF(G13=6,$M$6,"")</f>
        <v>1</v>
      </c>
      <c r="N13" s="157">
        <f t="shared" ref="N13:N14" si="6">SUM(H13:M13)</f>
        <v>1</v>
      </c>
      <c r="O13" s="184">
        <f t="shared" ref="O13:O14" si="7">O12</f>
        <v>0.125</v>
      </c>
      <c r="P13" s="159">
        <f t="shared" ref="P13:P14" si="8">N13*O13</f>
        <v>0.125</v>
      </c>
      <c r="Q13" s="10"/>
      <c r="R13" s="35"/>
    </row>
    <row r="14" spans="1:31" ht="33" customHeight="1">
      <c r="A14" s="234" t="s">
        <v>142</v>
      </c>
      <c r="B14" s="209" t="s">
        <v>133</v>
      </c>
      <c r="C14" s="63"/>
      <c r="D14" s="61"/>
      <c r="E14" s="61"/>
      <c r="G14" s="153">
        <v>6</v>
      </c>
      <c r="H14" s="154" t="str">
        <f t="shared" si="0"/>
        <v/>
      </c>
      <c r="I14" s="154" t="str">
        <f t="shared" si="1"/>
        <v/>
      </c>
      <c r="J14" s="154" t="str">
        <f t="shared" si="2"/>
        <v/>
      </c>
      <c r="K14" s="154" t="str">
        <f t="shared" si="3"/>
        <v/>
      </c>
      <c r="L14" s="154" t="str">
        <f t="shared" si="4"/>
        <v/>
      </c>
      <c r="M14" s="154">
        <f t="shared" si="5"/>
        <v>1</v>
      </c>
      <c r="N14" s="157">
        <f t="shared" si="6"/>
        <v>1</v>
      </c>
      <c r="O14" s="184">
        <f t="shared" si="7"/>
        <v>0.125</v>
      </c>
      <c r="P14" s="159">
        <f t="shared" si="8"/>
        <v>0.125</v>
      </c>
      <c r="Q14" s="10"/>
      <c r="R14" s="35"/>
    </row>
    <row r="15" spans="1:31" s="33" customFormat="1" ht="33" customHeight="1">
      <c r="A15" s="141" t="s">
        <v>143</v>
      </c>
      <c r="B15" s="209" t="s">
        <v>105</v>
      </c>
      <c r="C15" s="64"/>
      <c r="D15" s="59"/>
      <c r="E15" s="59"/>
      <c r="G15" s="153">
        <v>6</v>
      </c>
      <c r="H15" s="154" t="str">
        <f>IF(G15=1,$H$6,"")</f>
        <v/>
      </c>
      <c r="I15" s="154" t="str">
        <f>IF(G15=2,$I$6,"")</f>
        <v/>
      </c>
      <c r="J15" s="154" t="str">
        <f>IF(G15=3,$J$6,"")</f>
        <v/>
      </c>
      <c r="K15" s="154" t="str">
        <f>IF(G15=4,$K$6,"")</f>
        <v/>
      </c>
      <c r="L15" s="154" t="str">
        <f>IF(G15=5,$L$6,"")</f>
        <v/>
      </c>
      <c r="M15" s="154">
        <f>IF(G15=6,$M$6,"")</f>
        <v>1</v>
      </c>
      <c r="N15" s="157">
        <f>SUM(H15:M15)</f>
        <v>1</v>
      </c>
      <c r="O15" s="184">
        <f>O12</f>
        <v>0.125</v>
      </c>
      <c r="P15" s="159">
        <f>N15*O15</f>
        <v>0.125</v>
      </c>
      <c r="Q15" s="10"/>
      <c r="R15" s="35"/>
    </row>
    <row r="16" spans="1:31" s="33" customFormat="1" ht="33" customHeight="1">
      <c r="A16" s="141" t="s">
        <v>144</v>
      </c>
      <c r="B16" s="209" t="s">
        <v>156</v>
      </c>
      <c r="C16" s="64"/>
      <c r="D16" s="59"/>
      <c r="E16" s="59"/>
      <c r="G16" s="153">
        <v>6</v>
      </c>
      <c r="H16" s="154" t="str">
        <f>IF(G16=1,$H$6,"")</f>
        <v/>
      </c>
      <c r="I16" s="154" t="str">
        <f>IF(G16=2,$I$6,"")</f>
        <v/>
      </c>
      <c r="J16" s="154" t="str">
        <f>IF(G16=3,$J$6,"")</f>
        <v/>
      </c>
      <c r="K16" s="154" t="str">
        <f>IF(G16=4,$K$6,"")</f>
        <v/>
      </c>
      <c r="L16" s="154" t="str">
        <f>IF(G16=5,$L$6,"")</f>
        <v/>
      </c>
      <c r="M16" s="154">
        <f>IF(G16=6,$M$6,"")</f>
        <v>1</v>
      </c>
      <c r="N16" s="157">
        <f>SUM(H16:M16)</f>
        <v>1</v>
      </c>
      <c r="O16" s="184">
        <f>O15</f>
        <v>0.125</v>
      </c>
      <c r="P16" s="159">
        <f>N16*O16</f>
        <v>0.125</v>
      </c>
      <c r="Q16" s="10"/>
      <c r="R16" s="35"/>
    </row>
    <row r="17" spans="1:28" s="33" customFormat="1" ht="33" customHeight="1">
      <c r="A17" s="141" t="s">
        <v>168</v>
      </c>
      <c r="B17" s="209" t="s">
        <v>110</v>
      </c>
      <c r="C17" s="64"/>
      <c r="D17" s="59"/>
      <c r="E17" s="59"/>
      <c r="G17" s="153">
        <v>6</v>
      </c>
      <c r="H17" s="154" t="str">
        <f>IF(G17=1,$H$6,"")</f>
        <v/>
      </c>
      <c r="I17" s="154" t="str">
        <f>IF(G17=2,$I$6,"")</f>
        <v/>
      </c>
      <c r="J17" s="154" t="str">
        <f>IF(G17=3,$J$6,"")</f>
        <v/>
      </c>
      <c r="K17" s="154" t="str">
        <f>IF(G17=4,$K$6,"")</f>
        <v/>
      </c>
      <c r="L17" s="154" t="str">
        <f>IF(G17=5,$L$6,"")</f>
        <v/>
      </c>
      <c r="M17" s="154">
        <f>IF(G17=6,$M$6,"")</f>
        <v>1</v>
      </c>
      <c r="N17" s="157">
        <f>SUM(H17:M17)</f>
        <v>1</v>
      </c>
      <c r="O17" s="184">
        <f>O16</f>
        <v>0.125</v>
      </c>
      <c r="P17" s="159">
        <f>N17*O17</f>
        <v>0.125</v>
      </c>
      <c r="Q17" s="10"/>
      <c r="R17" s="35"/>
    </row>
    <row r="18" spans="1:28" s="33" customFormat="1" ht="33" customHeight="1">
      <c r="A18" s="141" t="s">
        <v>167</v>
      </c>
      <c r="B18" s="235" t="s">
        <v>170</v>
      </c>
      <c r="C18" s="64"/>
      <c r="D18" s="59"/>
      <c r="E18" s="59"/>
      <c r="G18" s="153">
        <v>6</v>
      </c>
      <c r="H18" s="154" t="str">
        <f t="shared" ref="H18" si="9">IF(G18=1,$H$6,"")</f>
        <v/>
      </c>
      <c r="I18" s="154" t="str">
        <f>IF(G18=2,$I$6,"")</f>
        <v/>
      </c>
      <c r="J18" s="154" t="str">
        <f>IF(G18=3,$J$6,"")</f>
        <v/>
      </c>
      <c r="K18" s="154" t="str">
        <f>IF(G18=4,$K$6,"")</f>
        <v/>
      </c>
      <c r="L18" s="154" t="str">
        <f>IF(G18=5,$L$6,"")</f>
        <v/>
      </c>
      <c r="M18" s="154">
        <f>IF(G18=6,$M$6,"")</f>
        <v>1</v>
      </c>
      <c r="N18" s="157">
        <f>SUM(H18:M18)</f>
        <v>1</v>
      </c>
      <c r="O18" s="184">
        <f>O17</f>
        <v>0.125</v>
      </c>
      <c r="P18" s="159">
        <f>N18*O18</f>
        <v>0.125</v>
      </c>
      <c r="Q18" s="10"/>
      <c r="R18" s="35"/>
    </row>
    <row r="19" spans="1:28" s="33" customFormat="1" ht="33" customHeight="1">
      <c r="A19" s="141" t="s">
        <v>169</v>
      </c>
      <c r="B19" s="235" t="s">
        <v>137</v>
      </c>
      <c r="C19" s="64"/>
      <c r="D19" s="59"/>
      <c r="E19" s="59"/>
      <c r="G19" s="153">
        <v>6</v>
      </c>
      <c r="H19" s="154" t="str">
        <f>IF(G19=1,$H$6,"")</f>
        <v/>
      </c>
      <c r="I19" s="154" t="str">
        <f>IF(G19=2,$I$6,"")</f>
        <v/>
      </c>
      <c r="J19" s="154" t="str">
        <f>IF(G19=3,$J$6,"")</f>
        <v/>
      </c>
      <c r="K19" s="154" t="str">
        <f>IF(G19=4,$K$6,"")</f>
        <v/>
      </c>
      <c r="L19" s="154" t="str">
        <f>IF(G19=5,$L$6,"")</f>
        <v/>
      </c>
      <c r="M19" s="154">
        <f>IF(G19=6,$M$6,"")</f>
        <v>1</v>
      </c>
      <c r="N19" s="157">
        <f>SUM(H19:M19)</f>
        <v>1</v>
      </c>
      <c r="O19" s="184">
        <f>O17</f>
        <v>0.125</v>
      </c>
      <c r="P19" s="159">
        <f>N19*O19</f>
        <v>0.125</v>
      </c>
      <c r="Q19" s="10"/>
      <c r="R19" s="35"/>
    </row>
    <row r="20" spans="1:28" s="33" customFormat="1" ht="33" customHeight="1">
      <c r="A20" s="366" t="s">
        <v>145</v>
      </c>
      <c r="B20" s="367"/>
      <c r="C20" s="142" t="s">
        <v>31</v>
      </c>
      <c r="D20" s="143" t="s">
        <v>28</v>
      </c>
      <c r="E20" s="143" t="s">
        <v>29</v>
      </c>
      <c r="G20" s="8"/>
      <c r="H20" s="9"/>
      <c r="I20" s="9"/>
      <c r="J20" s="9"/>
      <c r="K20" s="9"/>
      <c r="L20" s="9"/>
      <c r="M20" s="236"/>
      <c r="N20" s="172" t="str">
        <f>N11</f>
        <v>somme = 1 ?  =&gt;</v>
      </c>
      <c r="O20" s="158">
        <f>SUM(O21:O24)</f>
        <v>1</v>
      </c>
      <c r="P20" s="39">
        <f>SUM(P21:P24)</f>
        <v>0.2</v>
      </c>
      <c r="Q20" s="170">
        <v>0.33</v>
      </c>
      <c r="R20" s="11">
        <f>P20*Q20</f>
        <v>6.6000000000000003E-2</v>
      </c>
    </row>
    <row r="21" spans="1:28" s="33" customFormat="1" ht="33" customHeight="1">
      <c r="A21" s="140" t="s">
        <v>106</v>
      </c>
      <c r="B21" s="209" t="s">
        <v>102</v>
      </c>
      <c r="C21" s="246"/>
      <c r="D21" s="237"/>
      <c r="E21" s="237"/>
      <c r="G21" s="153">
        <v>2</v>
      </c>
      <c r="H21" s="154" t="str">
        <f>IF(G21=1,$H$6,"")</f>
        <v/>
      </c>
      <c r="I21" s="154">
        <f>IF(G21=2,$I$6,"")</f>
        <v>0.2</v>
      </c>
      <c r="J21" s="154" t="str">
        <f>IF(G21=3,$J$6,"")</f>
        <v/>
      </c>
      <c r="K21" s="154" t="str">
        <f>IF(G21=4,$K$6,"")</f>
        <v/>
      </c>
      <c r="L21" s="154" t="str">
        <f>IF(G21=5,$L$6,"")</f>
        <v/>
      </c>
      <c r="M21" s="154" t="str">
        <f>IF(G21=6,$M$6,"")</f>
        <v/>
      </c>
      <c r="N21" s="157">
        <f>SUM(H21:M21)</f>
        <v>0.2</v>
      </c>
      <c r="O21" s="184">
        <f>1/4</f>
        <v>0.25</v>
      </c>
      <c r="P21" s="159">
        <f>N21*O21</f>
        <v>0.05</v>
      </c>
    </row>
    <row r="22" spans="1:28" s="33" customFormat="1" ht="33" customHeight="1">
      <c r="A22" s="140" t="s">
        <v>107</v>
      </c>
      <c r="B22" s="209" t="s">
        <v>103</v>
      </c>
      <c r="C22" s="63"/>
      <c r="D22" s="60"/>
      <c r="E22" s="60"/>
      <c r="G22" s="153">
        <v>2</v>
      </c>
      <c r="H22" s="154" t="str">
        <f>IF(G22=1,$H$6,"")</f>
        <v/>
      </c>
      <c r="I22" s="154">
        <f>IF(G22=2,$I$6,"")</f>
        <v>0.2</v>
      </c>
      <c r="J22" s="154" t="str">
        <f>IF(G22=3,$J$6,"")</f>
        <v/>
      </c>
      <c r="K22" s="154" t="str">
        <f>IF(G22=4,$K$6,"")</f>
        <v/>
      </c>
      <c r="L22" s="154" t="str">
        <f>IF(G22=5,$L$6,"")</f>
        <v/>
      </c>
      <c r="M22" s="154" t="str">
        <f>IF(G22=6,$M$6,"")</f>
        <v/>
      </c>
      <c r="N22" s="157">
        <f>SUM(H22:M22)</f>
        <v>0.2</v>
      </c>
      <c r="O22" s="184">
        <f>O21</f>
        <v>0.25</v>
      </c>
      <c r="P22" s="159">
        <f>N22*O22</f>
        <v>0.05</v>
      </c>
      <c r="Q22" s="10"/>
      <c r="R22" s="35"/>
    </row>
    <row r="23" spans="1:28" s="33" customFormat="1" ht="33" customHeight="1">
      <c r="A23" s="140" t="s">
        <v>108</v>
      </c>
      <c r="B23" s="209" t="s">
        <v>104</v>
      </c>
      <c r="C23" s="63"/>
      <c r="D23" s="60"/>
      <c r="E23" s="60"/>
      <c r="G23" s="153">
        <v>2</v>
      </c>
      <c r="H23" s="154" t="str">
        <f>IF(G23=1,$H$6,"")</f>
        <v/>
      </c>
      <c r="I23" s="154">
        <f>IF(G23=2,$I$6,"")</f>
        <v>0.2</v>
      </c>
      <c r="J23" s="154" t="str">
        <f>IF(G23=3,$J$6,"")</f>
        <v/>
      </c>
      <c r="K23" s="154" t="str">
        <f>IF(G23=4,$K$6,"")</f>
        <v/>
      </c>
      <c r="L23" s="154" t="str">
        <f>IF(G23=5,$L$6,"")</f>
        <v/>
      </c>
      <c r="M23" s="154" t="str">
        <f>IF(G23=6,$M$6,"")</f>
        <v/>
      </c>
      <c r="N23" s="157">
        <f>SUM(H23:M23)</f>
        <v>0.2</v>
      </c>
      <c r="O23" s="184">
        <f>O22</f>
        <v>0.25</v>
      </c>
      <c r="P23" s="159">
        <f>N23*O23</f>
        <v>0.05</v>
      </c>
      <c r="Q23" s="10"/>
      <c r="R23" s="35"/>
    </row>
    <row r="24" spans="1:28" s="33" customFormat="1" ht="33" customHeight="1">
      <c r="A24" s="140" t="s">
        <v>109</v>
      </c>
      <c r="B24" s="209" t="s">
        <v>112</v>
      </c>
      <c r="C24" s="63"/>
      <c r="D24" s="60"/>
      <c r="E24" s="60"/>
      <c r="G24" s="153">
        <v>2</v>
      </c>
      <c r="H24" s="154" t="str">
        <f>IF(G24=1,$H$6,"")</f>
        <v/>
      </c>
      <c r="I24" s="154">
        <f>IF(G24=2,$I$6,"")</f>
        <v>0.2</v>
      </c>
      <c r="J24" s="154" t="str">
        <f>IF(G24=3,$J$6,"")</f>
        <v/>
      </c>
      <c r="K24" s="154" t="str">
        <f>IF(G24=4,$K$6,"")</f>
        <v/>
      </c>
      <c r="L24" s="154" t="str">
        <f>IF(G24=5,$L$6,"")</f>
        <v/>
      </c>
      <c r="M24" s="154" t="str">
        <f>IF(G24=6,$M$6,"")</f>
        <v/>
      </c>
      <c r="N24" s="157">
        <f>SUM(H24:M24)</f>
        <v>0.2</v>
      </c>
      <c r="O24" s="184">
        <f>O23</f>
        <v>0.25</v>
      </c>
      <c r="P24" s="159">
        <f>N24*O24</f>
        <v>0.05</v>
      </c>
      <c r="Q24" s="10"/>
      <c r="R24" s="35"/>
    </row>
    <row r="25" spans="1:28" s="33" customFormat="1" ht="33" customHeight="1">
      <c r="A25" s="366" t="s">
        <v>72</v>
      </c>
      <c r="B25" s="367"/>
      <c r="C25" s="142" t="s">
        <v>31</v>
      </c>
      <c r="D25" s="143" t="s">
        <v>28</v>
      </c>
      <c r="E25" s="143" t="s">
        <v>29</v>
      </c>
      <c r="G25" s="8"/>
      <c r="H25" s="9"/>
      <c r="I25" s="9"/>
      <c r="J25" s="9"/>
      <c r="K25" s="9"/>
      <c r="L25" s="9"/>
      <c r="M25" s="173"/>
      <c r="N25" s="172" t="str">
        <f>N20</f>
        <v>somme = 1 ?  =&gt;</v>
      </c>
      <c r="O25" s="158">
        <f>SUM(O26:O30)</f>
        <v>1</v>
      </c>
      <c r="P25" s="39">
        <f>SUM(P26:P30)</f>
        <v>0.40000000000000008</v>
      </c>
      <c r="Q25" s="170">
        <v>0.34</v>
      </c>
      <c r="R25" s="11">
        <f>P25*Q25</f>
        <v>0.13600000000000004</v>
      </c>
    </row>
    <row r="26" spans="1:28" s="33" customFormat="1" ht="33" customHeight="1">
      <c r="A26" s="141" t="s">
        <v>11</v>
      </c>
      <c r="B26" s="209" t="s">
        <v>129</v>
      </c>
      <c r="C26" s="63"/>
      <c r="D26" s="61"/>
      <c r="E26" s="61"/>
      <c r="G26" s="153">
        <v>3</v>
      </c>
      <c r="H26" s="154" t="str">
        <f>IF(G26=1,$H$6,"")</f>
        <v/>
      </c>
      <c r="I26" s="154" t="str">
        <f>IF(G26=2,$I$6,"")</f>
        <v/>
      </c>
      <c r="J26" s="154">
        <f>IF(G26=3,$J$6,"")</f>
        <v>0.4</v>
      </c>
      <c r="K26" s="154" t="str">
        <f>IF(G26=4,$K$6,"")</f>
        <v/>
      </c>
      <c r="L26" s="154" t="str">
        <f>IF(G26=5,$L$6,"")</f>
        <v/>
      </c>
      <c r="M26" s="154" t="str">
        <f>IF(G26=6,$M$6,"")</f>
        <v/>
      </c>
      <c r="N26" s="157">
        <f>SUM(H26:M26)</f>
        <v>0.4</v>
      </c>
      <c r="O26" s="184">
        <f>1/5</f>
        <v>0.2</v>
      </c>
      <c r="P26" s="159">
        <f>N26*O26</f>
        <v>8.0000000000000016E-2</v>
      </c>
      <c r="Q26" s="10"/>
      <c r="R26" s="35"/>
    </row>
    <row r="27" spans="1:28" s="33" customFormat="1" ht="33" customHeight="1">
      <c r="A27" s="141" t="s">
        <v>16</v>
      </c>
      <c r="B27" s="209" t="s">
        <v>130</v>
      </c>
      <c r="C27" s="63"/>
      <c r="D27" s="61"/>
      <c r="E27" s="61"/>
      <c r="G27" s="153">
        <v>3</v>
      </c>
      <c r="H27" s="154" t="str">
        <f>IF(G27=1,$H$6,"")</f>
        <v/>
      </c>
      <c r="I27" s="154" t="str">
        <f>IF(G27=2,$I$6,"")</f>
        <v/>
      </c>
      <c r="J27" s="154">
        <f>IF(G27=3,$J$6,"")</f>
        <v>0.4</v>
      </c>
      <c r="K27" s="154" t="str">
        <f>IF(G27=4,$K$6,"")</f>
        <v/>
      </c>
      <c r="L27" s="154" t="str">
        <f>IF(G27=5,$L$6,"")</f>
        <v/>
      </c>
      <c r="M27" s="154" t="str">
        <f>IF(G27=6,$M$6,"")</f>
        <v/>
      </c>
      <c r="N27" s="157">
        <f>SUM(H27:M27)</f>
        <v>0.4</v>
      </c>
      <c r="O27" s="184">
        <f>O26</f>
        <v>0.2</v>
      </c>
      <c r="P27" s="159">
        <f>N27*O27</f>
        <v>8.0000000000000016E-2</v>
      </c>
      <c r="Q27" s="10"/>
      <c r="R27" s="35"/>
    </row>
    <row r="28" spans="1:28" s="33" customFormat="1" ht="33" customHeight="1">
      <c r="A28" s="141" t="s">
        <v>161</v>
      </c>
      <c r="B28" s="209" t="s">
        <v>166</v>
      </c>
      <c r="C28" s="63"/>
      <c r="D28" s="61"/>
      <c r="E28" s="61"/>
      <c r="G28" s="153">
        <v>3</v>
      </c>
      <c r="H28" s="154" t="str">
        <f>IF(G28=1,$H$6,"")</f>
        <v/>
      </c>
      <c r="I28" s="154" t="str">
        <f>IF(G28=2,$I$6,"")</f>
        <v/>
      </c>
      <c r="J28" s="154">
        <f>IF(G28=3,$J$6,"")</f>
        <v>0.4</v>
      </c>
      <c r="K28" s="154" t="str">
        <f>IF(G28=4,$K$6,"")</f>
        <v/>
      </c>
      <c r="L28" s="154" t="str">
        <f>IF(G28=5,$L$6,"")</f>
        <v/>
      </c>
      <c r="M28" s="154" t="str">
        <f>IF(G28=6,$M$6,"")</f>
        <v/>
      </c>
      <c r="N28" s="157">
        <f>SUM(H28:M28)</f>
        <v>0.4</v>
      </c>
      <c r="O28" s="184">
        <f>O27</f>
        <v>0.2</v>
      </c>
      <c r="P28" s="159">
        <f>N28*O28</f>
        <v>8.0000000000000016E-2</v>
      </c>
      <c r="Q28" s="10"/>
      <c r="R28" s="35"/>
    </row>
    <row r="29" spans="1:28" s="33" customFormat="1" ht="33" customHeight="1">
      <c r="A29" s="141" t="s">
        <v>162</v>
      </c>
      <c r="B29" s="209" t="s">
        <v>124</v>
      </c>
      <c r="C29" s="63"/>
      <c r="D29" s="61"/>
      <c r="E29" s="61"/>
      <c r="G29" s="153">
        <v>3</v>
      </c>
      <c r="H29" s="154" t="str">
        <f>IF(G29=1,$H$6,"")</f>
        <v/>
      </c>
      <c r="I29" s="154" t="str">
        <f>IF(G29=2,$I$6,"")</f>
        <v/>
      </c>
      <c r="J29" s="154">
        <f>IF(G29=3,$J$6,"")</f>
        <v>0.4</v>
      </c>
      <c r="K29" s="154" t="str">
        <f>IF(G29=4,$K$6,"")</f>
        <v/>
      </c>
      <c r="L29" s="154" t="str">
        <f>IF(G29=5,$L$6,"")</f>
        <v/>
      </c>
      <c r="M29" s="154" t="str">
        <f>IF(G29=6,$M$6,"")</f>
        <v/>
      </c>
      <c r="N29" s="157">
        <f>SUM(H29:M29)</f>
        <v>0.4</v>
      </c>
      <c r="O29" s="184">
        <f>O27</f>
        <v>0.2</v>
      </c>
      <c r="P29" s="159">
        <f>N29*O29</f>
        <v>8.0000000000000016E-2</v>
      </c>
      <c r="Q29" s="10"/>
      <c r="R29" s="35"/>
    </row>
    <row r="30" spans="1:28" s="33" customFormat="1" ht="33" customHeight="1">
      <c r="A30" s="141" t="s">
        <v>165</v>
      </c>
      <c r="B30" s="209" t="s">
        <v>111</v>
      </c>
      <c r="C30" s="63"/>
      <c r="D30" s="61"/>
      <c r="E30" s="61"/>
      <c r="G30" s="153">
        <v>3</v>
      </c>
      <c r="H30" s="154" t="str">
        <f>IF(G30=1,$H$6,"")</f>
        <v/>
      </c>
      <c r="I30" s="154" t="str">
        <f>IF(G30=2,$I$6,"")</f>
        <v/>
      </c>
      <c r="J30" s="154">
        <f>IF(G30=3,$J$6,"")</f>
        <v>0.4</v>
      </c>
      <c r="K30" s="154" t="str">
        <f>IF(G30=4,$K$6,"")</f>
        <v/>
      </c>
      <c r="L30" s="154" t="str">
        <f>IF(G30=5,$L$6,"")</f>
        <v/>
      </c>
      <c r="M30" s="154" t="str">
        <f>IF(G30=6,$M$6,"")</f>
        <v/>
      </c>
      <c r="N30" s="157">
        <f>SUM(H30:M30)</f>
        <v>0.4</v>
      </c>
      <c r="O30" s="184">
        <f>O29</f>
        <v>0.2</v>
      </c>
      <c r="P30" s="159">
        <f>N30*O30</f>
        <v>8.0000000000000016E-2</v>
      </c>
      <c r="Q30" s="10"/>
      <c r="R30" s="35"/>
      <c r="AB30" s="28"/>
    </row>
    <row r="31" spans="1:28" ht="33" customHeight="1">
      <c r="A31" s="366" t="s">
        <v>132</v>
      </c>
      <c r="B31" s="367"/>
      <c r="C31" s="142" t="s">
        <v>31</v>
      </c>
      <c r="D31" s="143" t="s">
        <v>28</v>
      </c>
      <c r="E31" s="143" t="s">
        <v>29</v>
      </c>
      <c r="G31" s="8"/>
      <c r="H31" s="9"/>
      <c r="I31" s="9"/>
      <c r="J31" s="9"/>
      <c r="K31" s="9"/>
      <c r="L31" s="9"/>
      <c r="M31" s="173"/>
      <c r="N31" s="172" t="str">
        <f>N25</f>
        <v>somme = 1 ?  =&gt;</v>
      </c>
      <c r="O31" s="158">
        <f>SUM(O32:O35)</f>
        <v>1</v>
      </c>
      <c r="P31" s="39">
        <f>SUM(P32:P35)</f>
        <v>0.6</v>
      </c>
      <c r="Q31" s="170">
        <v>0.34</v>
      </c>
      <c r="R31" s="11">
        <f>P31*Q31</f>
        <v>0.20400000000000001</v>
      </c>
    </row>
    <row r="32" spans="1:28" ht="33" customHeight="1">
      <c r="A32" s="140" t="s">
        <v>8</v>
      </c>
      <c r="B32" s="209" t="s">
        <v>135</v>
      </c>
      <c r="C32" s="142"/>
      <c r="D32" s="143"/>
      <c r="E32" s="143"/>
      <c r="G32" s="153">
        <v>4</v>
      </c>
      <c r="H32" s="154" t="str">
        <f>IF(G32=1,$H$6,"")</f>
        <v/>
      </c>
      <c r="I32" s="154" t="str">
        <f>IF(G32=2,$I$6,"")</f>
        <v/>
      </c>
      <c r="J32" s="154" t="str">
        <f>IF(G32=3,$J$6,"")</f>
        <v/>
      </c>
      <c r="K32" s="154">
        <f>IF(G32=4,$K$6,"")</f>
        <v>0.6</v>
      </c>
      <c r="L32" s="154" t="str">
        <f>IF(G32=5,$L$6,"")</f>
        <v/>
      </c>
      <c r="M32" s="154" t="str">
        <f>IF(G32=6,$M$6,"")</f>
        <v/>
      </c>
      <c r="N32" s="157">
        <f>SUM(H32:M32)</f>
        <v>0.6</v>
      </c>
      <c r="O32" s="184">
        <f>1/4</f>
        <v>0.25</v>
      </c>
      <c r="P32" s="159">
        <f>N32*O32</f>
        <v>0.15</v>
      </c>
      <c r="Q32" s="232"/>
      <c r="R32" s="233"/>
    </row>
    <row r="33" spans="1:18" ht="33" customHeight="1">
      <c r="A33" s="140" t="s">
        <v>146</v>
      </c>
      <c r="B33" s="209" t="s">
        <v>136</v>
      </c>
      <c r="C33" s="142"/>
      <c r="D33" s="143"/>
      <c r="E33" s="143"/>
      <c r="G33" s="153">
        <v>4</v>
      </c>
      <c r="H33" s="154" t="str">
        <f>IF(G33=1,$H$6,"")</f>
        <v/>
      </c>
      <c r="I33" s="154" t="str">
        <f>IF(G33=2,$I$6,"")</f>
        <v/>
      </c>
      <c r="J33" s="154" t="str">
        <f>IF(G33=3,$J$6,"")</f>
        <v/>
      </c>
      <c r="K33" s="154">
        <f>IF(G33=4,$K$6,"")</f>
        <v>0.6</v>
      </c>
      <c r="L33" s="154" t="str">
        <f>IF(G33=5,$L$6,"")</f>
        <v/>
      </c>
      <c r="M33" s="154" t="str">
        <f>IF(G33=6,$M$6,"")</f>
        <v/>
      </c>
      <c r="N33" s="157">
        <f>SUM(H33:M33)</f>
        <v>0.6</v>
      </c>
      <c r="O33" s="184">
        <f>O32</f>
        <v>0.25</v>
      </c>
      <c r="P33" s="159">
        <f>N33*O33</f>
        <v>0.15</v>
      </c>
      <c r="Q33" s="232"/>
      <c r="R33" s="233"/>
    </row>
    <row r="34" spans="1:18" ht="33" customHeight="1">
      <c r="A34" s="140" t="s">
        <v>147</v>
      </c>
      <c r="B34" s="209" t="s">
        <v>134</v>
      </c>
      <c r="C34" s="63"/>
      <c r="D34" s="61"/>
      <c r="E34" s="61"/>
      <c r="G34" s="153">
        <v>4</v>
      </c>
      <c r="H34" s="154" t="str">
        <f>IF(G34=1,$H$6,"")</f>
        <v/>
      </c>
      <c r="I34" s="154" t="str">
        <f>IF(G34=2,$I$6,"")</f>
        <v/>
      </c>
      <c r="J34" s="154" t="str">
        <f>IF(G34=3,$J$6,"")</f>
        <v/>
      </c>
      <c r="K34" s="154">
        <f>IF(G34=4,$K$6,"")</f>
        <v>0.6</v>
      </c>
      <c r="L34" s="154" t="str">
        <f>IF(G34=5,$L$6,"")</f>
        <v/>
      </c>
      <c r="M34" s="154" t="str">
        <f>IF(G34=6,$M$6,"")</f>
        <v/>
      </c>
      <c r="N34" s="157">
        <f>SUM(H34:M34)</f>
        <v>0.6</v>
      </c>
      <c r="O34" s="184">
        <f>O33</f>
        <v>0.25</v>
      </c>
      <c r="P34" s="159">
        <f>N34*O34</f>
        <v>0.15</v>
      </c>
      <c r="Q34" s="10"/>
      <c r="R34" s="35"/>
    </row>
    <row r="35" spans="1:18" ht="33" customHeight="1">
      <c r="A35" s="140" t="s">
        <v>131</v>
      </c>
      <c r="B35" s="209" t="s">
        <v>164</v>
      </c>
      <c r="C35" s="64"/>
      <c r="D35" s="59"/>
      <c r="E35" s="59"/>
      <c r="G35" s="153">
        <v>4</v>
      </c>
      <c r="H35" s="154" t="str">
        <f>IF(G35=1,$H$6,"")</f>
        <v/>
      </c>
      <c r="I35" s="154" t="str">
        <f>IF(G35=2,$I$6,"")</f>
        <v/>
      </c>
      <c r="J35" s="154" t="str">
        <f>IF(G35=3,$J$6,"")</f>
        <v/>
      </c>
      <c r="K35" s="154">
        <f>IF(G35=4,$K$6,"")</f>
        <v>0.6</v>
      </c>
      <c r="L35" s="154" t="str">
        <f>IF(G35=5,$L$6,"")</f>
        <v/>
      </c>
      <c r="M35" s="154" t="str">
        <f>IF(G35=6,$M$6,"")</f>
        <v/>
      </c>
      <c r="N35" s="157">
        <f>SUM(H35:M35)</f>
        <v>0.6</v>
      </c>
      <c r="O35" s="184">
        <f>O34</f>
        <v>0.25</v>
      </c>
      <c r="P35" s="159">
        <f>N35*O35</f>
        <v>0.15</v>
      </c>
      <c r="Q35" s="10"/>
      <c r="R35" s="35"/>
    </row>
    <row r="36" spans="1:18" ht="33" customHeight="1">
      <c r="A36" s="366" t="s">
        <v>73</v>
      </c>
      <c r="B36" s="367"/>
      <c r="C36" s="142" t="s">
        <v>31</v>
      </c>
      <c r="D36" s="143" t="s">
        <v>28</v>
      </c>
      <c r="E36" s="143" t="s">
        <v>29</v>
      </c>
      <c r="G36" s="8"/>
      <c r="H36" s="9"/>
      <c r="I36" s="9"/>
      <c r="J36" s="9"/>
      <c r="K36" s="9"/>
      <c r="L36" s="9"/>
      <c r="M36" s="173"/>
      <c r="N36" s="172" t="str">
        <f>N31</f>
        <v>somme = 1 ?  =&gt;</v>
      </c>
      <c r="O36" s="158">
        <f>SUM(O37:O44)</f>
        <v>1</v>
      </c>
      <c r="P36" s="39">
        <f>SUM(P37:P44)</f>
        <v>0.79999999999999993</v>
      </c>
      <c r="Q36" s="170">
        <v>0.34</v>
      </c>
      <c r="R36" s="11">
        <f>P36*Q36</f>
        <v>0.27200000000000002</v>
      </c>
    </row>
    <row r="37" spans="1:18" ht="33" customHeight="1">
      <c r="A37" s="234" t="s">
        <v>148</v>
      </c>
      <c r="B37" s="209" t="s">
        <v>114</v>
      </c>
      <c r="C37" s="63"/>
      <c r="D37" s="61"/>
      <c r="E37" s="61"/>
      <c r="G37" s="153">
        <v>5</v>
      </c>
      <c r="H37" s="154" t="str">
        <f t="shared" ref="H37:H44" si="10">IF(G37=1,$H$6,"")</f>
        <v/>
      </c>
      <c r="I37" s="154" t="str">
        <f t="shared" ref="I37:I44" si="11">IF(G37=2,$I$6,"")</f>
        <v/>
      </c>
      <c r="J37" s="154" t="str">
        <f t="shared" ref="J37:J44" si="12">IF(G37=3,$J$6,"")</f>
        <v/>
      </c>
      <c r="K37" s="154" t="str">
        <f t="shared" ref="K37:K44" si="13">IF(G37=4,$K$6,"")</f>
        <v/>
      </c>
      <c r="L37" s="154">
        <f t="shared" ref="L37:L44" si="14">IF(G37=5,$L$6,"")</f>
        <v>0.8</v>
      </c>
      <c r="M37" s="154" t="str">
        <f t="shared" ref="M37:M44" si="15">IF(G37=6,$M$6,"")</f>
        <v/>
      </c>
      <c r="N37" s="157">
        <f t="shared" ref="N37:N44" si="16">SUM(H37:M37)</f>
        <v>0.8</v>
      </c>
      <c r="O37" s="184">
        <f>1/8</f>
        <v>0.125</v>
      </c>
      <c r="P37" s="159">
        <f t="shared" ref="P37:P44" si="17">N37*O37</f>
        <v>0.1</v>
      </c>
      <c r="Q37" s="232"/>
      <c r="R37" s="233"/>
    </row>
    <row r="38" spans="1:18" ht="33" customHeight="1">
      <c r="A38" s="234" t="s">
        <v>149</v>
      </c>
      <c r="B38" s="209" t="s">
        <v>157</v>
      </c>
      <c r="C38" s="63"/>
      <c r="D38" s="61"/>
      <c r="E38" s="61"/>
      <c r="G38" s="153">
        <v>5</v>
      </c>
      <c r="H38" s="154" t="str">
        <f t="shared" si="10"/>
        <v/>
      </c>
      <c r="I38" s="154" t="str">
        <f t="shared" si="11"/>
        <v/>
      </c>
      <c r="J38" s="154" t="str">
        <f t="shared" si="12"/>
        <v/>
      </c>
      <c r="K38" s="154" t="str">
        <f t="shared" si="13"/>
        <v/>
      </c>
      <c r="L38" s="154">
        <f t="shared" si="14"/>
        <v>0.8</v>
      </c>
      <c r="M38" s="154" t="str">
        <f t="shared" si="15"/>
        <v/>
      </c>
      <c r="N38" s="157">
        <f t="shared" si="16"/>
        <v>0.8</v>
      </c>
      <c r="O38" s="184">
        <f t="shared" ref="O38:O44" si="18">O37</f>
        <v>0.125</v>
      </c>
      <c r="P38" s="159">
        <f t="shared" si="17"/>
        <v>0.1</v>
      </c>
      <c r="Q38" s="10"/>
      <c r="R38" s="35"/>
    </row>
    <row r="39" spans="1:18" ht="33" customHeight="1">
      <c r="A39" s="234" t="s">
        <v>150</v>
      </c>
      <c r="B39" s="209" t="s">
        <v>115</v>
      </c>
      <c r="C39" s="63"/>
      <c r="D39" s="61"/>
      <c r="E39" s="61"/>
      <c r="G39" s="153">
        <v>5</v>
      </c>
      <c r="H39" s="154" t="str">
        <f t="shared" si="10"/>
        <v/>
      </c>
      <c r="I39" s="154" t="str">
        <f t="shared" si="11"/>
        <v/>
      </c>
      <c r="J39" s="154" t="str">
        <f t="shared" si="12"/>
        <v/>
      </c>
      <c r="K39" s="154" t="str">
        <f t="shared" si="13"/>
        <v/>
      </c>
      <c r="L39" s="154">
        <f t="shared" si="14"/>
        <v>0.8</v>
      </c>
      <c r="M39" s="154" t="str">
        <f t="shared" si="15"/>
        <v/>
      </c>
      <c r="N39" s="157">
        <f t="shared" si="16"/>
        <v>0.8</v>
      </c>
      <c r="O39" s="184">
        <f t="shared" si="18"/>
        <v>0.125</v>
      </c>
      <c r="P39" s="159">
        <f t="shared" si="17"/>
        <v>0.1</v>
      </c>
      <c r="Q39" s="10"/>
      <c r="R39" s="35"/>
    </row>
    <row r="40" spans="1:18" ht="33" customHeight="1">
      <c r="A40" s="234" t="s">
        <v>151</v>
      </c>
      <c r="B40" s="209" t="s">
        <v>158</v>
      </c>
      <c r="C40" s="63"/>
      <c r="D40" s="61"/>
      <c r="E40" s="61"/>
      <c r="G40" s="153">
        <v>5</v>
      </c>
      <c r="H40" s="154" t="str">
        <f t="shared" si="10"/>
        <v/>
      </c>
      <c r="I40" s="154" t="str">
        <f t="shared" si="11"/>
        <v/>
      </c>
      <c r="J40" s="154" t="str">
        <f t="shared" si="12"/>
        <v/>
      </c>
      <c r="K40" s="154" t="str">
        <f t="shared" si="13"/>
        <v/>
      </c>
      <c r="L40" s="154">
        <f t="shared" si="14"/>
        <v>0.8</v>
      </c>
      <c r="M40" s="154" t="str">
        <f t="shared" si="15"/>
        <v/>
      </c>
      <c r="N40" s="157">
        <f t="shared" si="16"/>
        <v>0.8</v>
      </c>
      <c r="O40" s="184">
        <f t="shared" si="18"/>
        <v>0.125</v>
      </c>
      <c r="P40" s="159">
        <f t="shared" si="17"/>
        <v>0.1</v>
      </c>
      <c r="Q40" s="10"/>
      <c r="R40" s="35"/>
    </row>
    <row r="41" spans="1:18" ht="33" customHeight="1">
      <c r="A41" s="234" t="s">
        <v>152</v>
      </c>
      <c r="B41" s="209" t="s">
        <v>116</v>
      </c>
      <c r="C41" s="63"/>
      <c r="D41" s="61"/>
      <c r="E41" s="238"/>
      <c r="G41" s="153">
        <v>5</v>
      </c>
      <c r="H41" s="154" t="str">
        <f t="shared" si="10"/>
        <v/>
      </c>
      <c r="I41" s="154" t="str">
        <f t="shared" si="11"/>
        <v/>
      </c>
      <c r="J41" s="154" t="str">
        <f t="shared" si="12"/>
        <v/>
      </c>
      <c r="K41" s="154" t="str">
        <f t="shared" si="13"/>
        <v/>
      </c>
      <c r="L41" s="154">
        <f t="shared" si="14"/>
        <v>0.8</v>
      </c>
      <c r="M41" s="154" t="str">
        <f t="shared" si="15"/>
        <v/>
      </c>
      <c r="N41" s="157">
        <f t="shared" si="16"/>
        <v>0.8</v>
      </c>
      <c r="O41" s="184">
        <f t="shared" si="18"/>
        <v>0.125</v>
      </c>
      <c r="P41" s="159">
        <f t="shared" si="17"/>
        <v>0.1</v>
      </c>
      <c r="Q41" s="10"/>
      <c r="R41" s="35"/>
    </row>
    <row r="42" spans="1:18" ht="33" customHeight="1">
      <c r="A42" s="234" t="s">
        <v>153</v>
      </c>
      <c r="B42" s="209" t="s">
        <v>138</v>
      </c>
      <c r="C42" s="63"/>
      <c r="D42" s="61"/>
      <c r="E42" s="61"/>
      <c r="G42" s="153">
        <v>5</v>
      </c>
      <c r="H42" s="154" t="str">
        <f t="shared" si="10"/>
        <v/>
      </c>
      <c r="I42" s="154" t="str">
        <f t="shared" si="11"/>
        <v/>
      </c>
      <c r="J42" s="154" t="str">
        <f t="shared" si="12"/>
        <v/>
      </c>
      <c r="K42" s="154" t="str">
        <f t="shared" si="13"/>
        <v/>
      </c>
      <c r="L42" s="154">
        <f t="shared" si="14"/>
        <v>0.8</v>
      </c>
      <c r="M42" s="154" t="str">
        <f t="shared" si="15"/>
        <v/>
      </c>
      <c r="N42" s="157">
        <f t="shared" si="16"/>
        <v>0.8</v>
      </c>
      <c r="O42" s="184">
        <f t="shared" si="18"/>
        <v>0.125</v>
      </c>
      <c r="P42" s="159">
        <f t="shared" si="17"/>
        <v>0.1</v>
      </c>
      <c r="Q42" s="10"/>
      <c r="R42" s="35"/>
    </row>
    <row r="43" spans="1:18" ht="33" customHeight="1">
      <c r="A43" s="234" t="s">
        <v>154</v>
      </c>
      <c r="B43" s="209" t="s">
        <v>171</v>
      </c>
      <c r="C43" s="63"/>
      <c r="D43" s="61"/>
      <c r="E43" s="61"/>
      <c r="G43" s="153">
        <v>5</v>
      </c>
      <c r="H43" s="154" t="str">
        <f t="shared" si="10"/>
        <v/>
      </c>
      <c r="I43" s="154" t="str">
        <f t="shared" si="11"/>
        <v/>
      </c>
      <c r="J43" s="154" t="str">
        <f t="shared" si="12"/>
        <v/>
      </c>
      <c r="K43" s="154" t="str">
        <f t="shared" si="13"/>
        <v/>
      </c>
      <c r="L43" s="154">
        <f t="shared" si="14"/>
        <v>0.8</v>
      </c>
      <c r="M43" s="154" t="str">
        <f t="shared" si="15"/>
        <v/>
      </c>
      <c r="N43" s="157">
        <f t="shared" si="16"/>
        <v>0.8</v>
      </c>
      <c r="O43" s="184">
        <f t="shared" si="18"/>
        <v>0.125</v>
      </c>
      <c r="P43" s="159">
        <f t="shared" si="17"/>
        <v>0.1</v>
      </c>
      <c r="Q43" s="10"/>
      <c r="R43" s="35"/>
    </row>
    <row r="44" spans="1:18" ht="33" customHeight="1">
      <c r="A44" s="234" t="s">
        <v>155</v>
      </c>
      <c r="B44" s="209" t="s">
        <v>172</v>
      </c>
      <c r="C44" s="63"/>
      <c r="D44" s="61"/>
      <c r="E44" s="61"/>
      <c r="G44" s="153">
        <v>5</v>
      </c>
      <c r="H44" s="154" t="str">
        <f t="shared" si="10"/>
        <v/>
      </c>
      <c r="I44" s="154" t="str">
        <f t="shared" si="11"/>
        <v/>
      </c>
      <c r="J44" s="154" t="str">
        <f t="shared" si="12"/>
        <v/>
      </c>
      <c r="K44" s="154" t="str">
        <f t="shared" si="13"/>
        <v/>
      </c>
      <c r="L44" s="154">
        <f t="shared" si="14"/>
        <v>0.8</v>
      </c>
      <c r="M44" s="154" t="str">
        <f t="shared" si="15"/>
        <v/>
      </c>
      <c r="N44" s="157">
        <f t="shared" si="16"/>
        <v>0.8</v>
      </c>
      <c r="O44" s="184">
        <f t="shared" si="18"/>
        <v>0.125</v>
      </c>
      <c r="P44" s="159">
        <f t="shared" si="17"/>
        <v>0.1</v>
      </c>
      <c r="Q44" s="10"/>
      <c r="R44" s="35"/>
    </row>
    <row r="54" spans="2:6" ht="33" customHeight="1">
      <c r="B54" s="42"/>
      <c r="C54" s="42"/>
      <c r="D54" s="42"/>
      <c r="E54" s="42"/>
      <c r="F54" s="42"/>
    </row>
  </sheetData>
  <mergeCells count="19">
    <mergeCell ref="A36:B36"/>
    <mergeCell ref="C5:D5"/>
    <mergeCell ref="G5:G7"/>
    <mergeCell ref="N6:N7"/>
    <mergeCell ref="A8:E8"/>
    <mergeCell ref="A11:B11"/>
    <mergeCell ref="A20:B20"/>
    <mergeCell ref="A25:B25"/>
    <mergeCell ref="A31:B31"/>
    <mergeCell ref="O6:O7"/>
    <mergeCell ref="Q6:Q7"/>
    <mergeCell ref="A7:E7"/>
    <mergeCell ref="A2:E2"/>
    <mergeCell ref="A3:E3"/>
    <mergeCell ref="O3:O4"/>
    <mergeCell ref="Q3:Q4"/>
    <mergeCell ref="C4:D4"/>
    <mergeCell ref="H4:N4"/>
    <mergeCell ref="C6:E6"/>
  </mergeCells>
  <pageMargins left="0.39000000000000007" right="0.39000000000000007" top="0.39000000000000007" bottom="0.39000000000000007" header="0.12000000000000001" footer="0.12000000000000001"/>
  <pageSetup paperSize="9" scale="70" orientation="landscape" useFirstPageNumber="1" horizontalDpi="4294967293" verticalDpi="4294967293" r:id="rId1"/>
  <headerFooter alignWithMargins="0">
    <oddHeader>&amp;L© 2012 - Y. Abouo, I. Charles; O. Legrand; J. Sorencen&amp;RAutodiagnostic - BPAC AFSSAPS v2011</oddHeader>
    <oddFooter>&amp;LVersion du &amp;D&amp;R&amp;P/&amp;N</oddFooter>
  </headerFooter>
  <rowBreaks count="1" manualBreakCount="1">
    <brk id="24" max="16383" man="1"/>
  </row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 codeName="Feuil8"/>
  <dimension ref="A1:AE54"/>
  <sheetViews>
    <sheetView zoomScale="90" zoomScaleNormal="90" workbookViewId="0">
      <selection activeCell="E4" sqref="E4"/>
    </sheetView>
  </sheetViews>
  <sheetFormatPr baseColWidth="10" defaultColWidth="10.85546875" defaultRowHeight="33" customHeight="1" outlineLevelCol="1"/>
  <cols>
    <col min="1" max="1" width="7.28515625" style="2" customWidth="1"/>
    <col min="2" max="2" width="80" style="29" customWidth="1"/>
    <col min="3" max="3" width="20.7109375" style="29" customWidth="1"/>
    <col min="4" max="4" width="29.42578125" style="28" customWidth="1"/>
    <col min="5" max="5" width="39.140625" style="28" customWidth="1"/>
    <col min="6" max="6" width="3.85546875" style="28" hidden="1" customWidth="1" outlineLevel="1"/>
    <col min="7" max="7" width="18" style="5" hidden="1" customWidth="1" outlineLevel="1"/>
    <col min="8" max="10" width="10.85546875" style="28" hidden="1" customWidth="1" outlineLevel="1"/>
    <col min="11" max="11" width="9.42578125" style="28" hidden="1" customWidth="1" outlineLevel="1"/>
    <col min="12" max="13" width="10.85546875" style="28" hidden="1" customWidth="1" outlineLevel="1"/>
    <col min="14" max="14" width="11.85546875" style="26" hidden="1" customWidth="1" outlineLevel="1"/>
    <col min="15" max="15" width="19.7109375" style="36" hidden="1" customWidth="1" outlineLevel="1"/>
    <col min="16" max="16" width="19.42578125" style="37" hidden="1" customWidth="1" outlineLevel="1"/>
    <col min="17" max="17" width="20.7109375" style="36" hidden="1" customWidth="1" outlineLevel="1"/>
    <col min="18" max="18" width="19.28515625" style="37" hidden="1" customWidth="1" outlineLevel="1"/>
    <col min="19" max="26" width="10.85546875" style="28" hidden="1" customWidth="1" outlineLevel="1"/>
    <col min="27" max="27" width="10.85546875" style="28" collapsed="1"/>
    <col min="28" max="16384" width="10.85546875" style="28"/>
  </cols>
  <sheetData>
    <row r="1" spans="1:31" ht="23.1" customHeight="1">
      <c r="A1" s="100"/>
      <c r="B1" s="99" t="str">
        <f>Contexte!C1</f>
        <v>Autodiagnostic :</v>
      </c>
      <c r="C1" s="101"/>
      <c r="D1" s="101"/>
      <c r="E1" s="166" t="s">
        <v>9</v>
      </c>
      <c r="G1"/>
      <c r="H1"/>
      <c r="I1"/>
      <c r="J1"/>
      <c r="K1"/>
      <c r="L1"/>
      <c r="M1"/>
      <c r="N1"/>
      <c r="O1"/>
      <c r="P1"/>
      <c r="Q1"/>
      <c r="R1"/>
    </row>
    <row r="2" spans="1:31" s="33" customFormat="1" ht="33" customHeight="1">
      <c r="A2" s="368" t="str">
        <f>Contexte!A2:G2</f>
        <v>"La maintenance DES DISPOSITIFS MEDICAUX" - Recommandations AFSSAPS Octobre 2011</v>
      </c>
      <c r="B2" s="369"/>
      <c r="C2" s="369"/>
      <c r="D2" s="369"/>
      <c r="E2" s="370"/>
      <c r="G2"/>
      <c r="H2"/>
      <c r="I2"/>
      <c r="J2"/>
      <c r="K2"/>
      <c r="L2"/>
      <c r="M2"/>
      <c r="N2"/>
      <c r="O2"/>
      <c r="P2"/>
      <c r="Q2"/>
      <c r="R2"/>
    </row>
    <row r="3" spans="1:31" s="33" customFormat="1" ht="21" customHeight="1">
      <c r="A3" s="371" t="str">
        <f>Contexte!A3:G3</f>
        <v>Avertissement : toute zone blanche peut être remplie ou modifiée. Les données peuvent ensuite être utilisées dans d'autres onglets</v>
      </c>
      <c r="B3" s="372"/>
      <c r="C3" s="372"/>
      <c r="D3" s="372"/>
      <c r="E3" s="373"/>
      <c r="G3"/>
      <c r="H3" s="160"/>
      <c r="I3" s="161"/>
      <c r="J3" s="161"/>
      <c r="K3" s="162" t="s">
        <v>39</v>
      </c>
      <c r="L3" s="161"/>
      <c r="M3" s="161"/>
      <c r="N3" s="163"/>
      <c r="O3" s="364" t="s">
        <v>3</v>
      </c>
      <c r="P3" s="167" t="s">
        <v>5</v>
      </c>
      <c r="Q3" s="364" t="s">
        <v>3</v>
      </c>
      <c r="R3" s="177" t="s">
        <v>5</v>
      </c>
    </row>
    <row r="4" spans="1:31" s="33" customFormat="1" ht="33" customHeight="1">
      <c r="A4" s="90"/>
      <c r="B4" s="91" t="s">
        <v>18</v>
      </c>
      <c r="C4" s="349" t="str">
        <f>Contexte!C4:F4</f>
        <v>Service biomédical du CH de …</v>
      </c>
      <c r="D4" s="349"/>
      <c r="E4" s="62" t="s">
        <v>21</v>
      </c>
      <c r="G4" s="7"/>
      <c r="H4" s="377" t="s">
        <v>17</v>
      </c>
      <c r="I4" s="378"/>
      <c r="J4" s="378"/>
      <c r="K4" s="378"/>
      <c r="L4" s="378"/>
      <c r="M4" s="378"/>
      <c r="N4" s="379"/>
      <c r="O4" s="365"/>
      <c r="P4" s="168" t="s">
        <v>64</v>
      </c>
      <c r="Q4" s="365"/>
      <c r="R4" s="168" t="s">
        <v>64</v>
      </c>
    </row>
    <row r="5" spans="1:31" s="33" customFormat="1" ht="33" customHeight="1">
      <c r="A5" s="92"/>
      <c r="B5" s="93" t="s">
        <v>19</v>
      </c>
      <c r="C5" s="380" t="s">
        <v>126</v>
      </c>
      <c r="D5" s="380"/>
      <c r="E5" s="50"/>
      <c r="G5" s="374" t="s">
        <v>35</v>
      </c>
      <c r="H5" s="150"/>
      <c r="I5" s="151"/>
      <c r="J5" s="151"/>
      <c r="K5" s="149" t="s">
        <v>37</v>
      </c>
      <c r="L5" s="151"/>
      <c r="M5" s="151"/>
      <c r="N5" s="152"/>
      <c r="O5" s="148" t="s">
        <v>0</v>
      </c>
      <c r="P5" s="47" t="s">
        <v>36</v>
      </c>
      <c r="Q5" s="46" t="s">
        <v>0</v>
      </c>
      <c r="R5" s="43" t="s">
        <v>25</v>
      </c>
      <c r="AD5" s="214"/>
      <c r="AE5" s="214"/>
    </row>
    <row r="6" spans="1:31" s="33" customFormat="1" ht="33" customHeight="1">
      <c r="A6" s="92"/>
      <c r="B6" s="265" t="s">
        <v>222</v>
      </c>
      <c r="C6" s="281"/>
      <c r="D6" s="282"/>
      <c r="E6" s="381"/>
      <c r="G6" s="375"/>
      <c r="H6" s="155">
        <f>Contexte!G31</f>
        <v>0</v>
      </c>
      <c r="I6" s="155">
        <f>Contexte!G32</f>
        <v>0.2</v>
      </c>
      <c r="J6" s="155">
        <f>Contexte!G33</f>
        <v>0.4</v>
      </c>
      <c r="K6" s="164">
        <f>Contexte!G34</f>
        <v>0.6</v>
      </c>
      <c r="L6" s="155">
        <f>Contexte!G35</f>
        <v>0.8</v>
      </c>
      <c r="M6" s="155">
        <f>Contexte!G36</f>
        <v>1</v>
      </c>
      <c r="N6" s="382" t="s">
        <v>38</v>
      </c>
      <c r="O6" s="384" t="s">
        <v>2</v>
      </c>
      <c r="P6" s="48" t="s">
        <v>54</v>
      </c>
      <c r="Q6" s="362" t="s">
        <v>1</v>
      </c>
      <c r="R6" s="44" t="s">
        <v>54</v>
      </c>
    </row>
    <row r="7" spans="1:31" s="33" customFormat="1" ht="33" customHeight="1">
      <c r="A7" s="389" t="s">
        <v>62</v>
      </c>
      <c r="B7" s="390"/>
      <c r="C7" s="390"/>
      <c r="D7" s="390"/>
      <c r="E7" s="391"/>
      <c r="G7" s="376"/>
      <c r="H7" s="156" t="str">
        <f>Contexte!F31</f>
        <v>Absent</v>
      </c>
      <c r="I7" s="156" t="str">
        <f>Contexte!F32</f>
        <v>Aléatoire</v>
      </c>
      <c r="J7" s="156" t="str">
        <f>Contexte!F33</f>
        <v>Défini</v>
      </c>
      <c r="K7" s="156" t="str">
        <f>Contexte!F34</f>
        <v>Maîtrisé</v>
      </c>
      <c r="L7" s="156" t="str">
        <f>Contexte!F35</f>
        <v>Optimisé</v>
      </c>
      <c r="M7" s="156" t="str">
        <f>Contexte!F36</f>
        <v>Mature</v>
      </c>
      <c r="N7" s="383"/>
      <c r="O7" s="385"/>
      <c r="P7" s="49" t="s">
        <v>24</v>
      </c>
      <c r="Q7" s="363"/>
      <c r="R7" s="45" t="s">
        <v>26</v>
      </c>
    </row>
    <row r="8" spans="1:31" s="33" customFormat="1" ht="33" customHeight="1">
      <c r="A8" s="386" t="s">
        <v>71</v>
      </c>
      <c r="B8" s="387"/>
      <c r="C8" s="387"/>
      <c r="D8" s="387"/>
      <c r="E8" s="388"/>
      <c r="G8" s="23"/>
      <c r="H8" s="24"/>
      <c r="I8" s="24"/>
      <c r="J8" s="24"/>
      <c r="K8" s="24"/>
      <c r="L8" s="24"/>
      <c r="M8" s="24"/>
      <c r="N8" s="25"/>
      <c r="O8" s="176" t="s">
        <v>4</v>
      </c>
      <c r="P8" s="12"/>
      <c r="Q8" s="74" t="s">
        <v>14</v>
      </c>
      <c r="R8" s="38"/>
      <c r="S8"/>
    </row>
    <row r="9" spans="1:31" s="33" customFormat="1" ht="33" customHeight="1">
      <c r="A9" s="128" t="s">
        <v>63</v>
      </c>
      <c r="B9" s="86"/>
      <c r="C9" s="86"/>
      <c r="D9" s="86"/>
      <c r="E9" s="87"/>
      <c r="F9" s="34"/>
      <c r="G9" s="14"/>
      <c r="H9" s="15"/>
      <c r="I9" s="15"/>
      <c r="J9" s="15"/>
      <c r="K9" s="15"/>
      <c r="L9" s="15"/>
      <c r="M9" s="15"/>
      <c r="N9" s="16"/>
      <c r="O9" s="17"/>
      <c r="P9" s="175" t="s">
        <v>7</v>
      </c>
      <c r="Q9" s="169">
        <f>Q11+Q20+Q25</f>
        <v>1</v>
      </c>
      <c r="R9" s="11">
        <f>R11+R20+R25</f>
        <v>0.26600000000000007</v>
      </c>
      <c r="S9"/>
    </row>
    <row r="10" spans="1:31" s="33" customFormat="1" ht="33" customHeight="1">
      <c r="A10" s="139" t="s">
        <v>70</v>
      </c>
      <c r="B10" s="138"/>
      <c r="C10" s="88"/>
      <c r="D10" s="88"/>
      <c r="E10" s="89"/>
      <c r="F10" s="34"/>
      <c r="G10" s="18"/>
      <c r="H10" s="19"/>
      <c r="I10" s="19"/>
      <c r="J10" s="19"/>
      <c r="K10" s="19"/>
      <c r="L10" s="19"/>
      <c r="M10" s="19"/>
      <c r="N10" s="20"/>
      <c r="O10" s="21"/>
      <c r="P10" s="22"/>
      <c r="Q10" s="174"/>
      <c r="R10" s="11"/>
      <c r="S10"/>
    </row>
    <row r="11" spans="1:31" s="33" customFormat="1" ht="33" customHeight="1">
      <c r="A11" s="366" t="s">
        <v>139</v>
      </c>
      <c r="B11" s="367"/>
      <c r="C11" s="142" t="s">
        <v>31</v>
      </c>
      <c r="D11" s="143" t="s">
        <v>28</v>
      </c>
      <c r="E11" s="143" t="s">
        <v>29</v>
      </c>
      <c r="G11" s="8"/>
      <c r="H11" s="9"/>
      <c r="I11" s="9"/>
      <c r="J11" s="9"/>
      <c r="K11" s="9"/>
      <c r="L11" s="9"/>
      <c r="M11" s="171"/>
      <c r="N11" s="172" t="s">
        <v>7</v>
      </c>
      <c r="O11" s="158">
        <f>SUM(O12:O19)</f>
        <v>1</v>
      </c>
      <c r="P11" s="13">
        <f>SUM(P12:P19)</f>
        <v>0.40000000000000013</v>
      </c>
      <c r="Q11" s="170">
        <v>0.33</v>
      </c>
      <c r="R11" s="11">
        <f>P11*Q11</f>
        <v>0.13200000000000006</v>
      </c>
      <c r="S11"/>
    </row>
    <row r="12" spans="1:31" s="33" customFormat="1" ht="33" customHeight="1">
      <c r="A12" s="141" t="s">
        <v>140</v>
      </c>
      <c r="B12" s="209" t="s">
        <v>101</v>
      </c>
      <c r="C12" s="63"/>
      <c r="D12" s="58"/>
      <c r="E12" s="59"/>
      <c r="G12" s="153">
        <v>4</v>
      </c>
      <c r="H12" s="154" t="str">
        <f>IF(G12=1,$H$6,"")</f>
        <v/>
      </c>
      <c r="I12" s="154" t="str">
        <f>IF(G12=2,$I$6,"")</f>
        <v/>
      </c>
      <c r="J12" s="154" t="str">
        <f>IF(G12=3,$J$6,"")</f>
        <v/>
      </c>
      <c r="K12" s="154">
        <f>IF(G12=4,$K$6,"")</f>
        <v>0.6</v>
      </c>
      <c r="L12" s="154" t="str">
        <f>IF(G12=5,$L$6,"")</f>
        <v/>
      </c>
      <c r="M12" s="154" t="str">
        <f>IF(G12=6,$M$6,"")</f>
        <v/>
      </c>
      <c r="N12" s="157">
        <f>SUM(H12:M12)</f>
        <v>0.6</v>
      </c>
      <c r="O12" s="184">
        <f>1/8</f>
        <v>0.125</v>
      </c>
      <c r="P12" s="159">
        <f>N12*O12</f>
        <v>7.4999999999999997E-2</v>
      </c>
      <c r="Q12" s="10"/>
      <c r="R12" s="35"/>
    </row>
    <row r="13" spans="1:31" ht="33" customHeight="1">
      <c r="A13" s="234" t="s">
        <v>141</v>
      </c>
      <c r="B13" s="209" t="s">
        <v>113</v>
      </c>
      <c r="C13" s="63"/>
      <c r="D13" s="61"/>
      <c r="E13" s="61"/>
      <c r="G13" s="153">
        <v>3</v>
      </c>
      <c r="H13" s="154" t="str">
        <f t="shared" ref="H13:H14" si="0">IF(G13=1,$H$6,"")</f>
        <v/>
      </c>
      <c r="I13" s="154" t="str">
        <f t="shared" ref="I13:I14" si="1">IF(G13=2,$I$6,"")</f>
        <v/>
      </c>
      <c r="J13" s="154">
        <f t="shared" ref="J13:J14" si="2">IF(G13=3,$J$6,"")</f>
        <v>0.4</v>
      </c>
      <c r="K13" s="154" t="str">
        <f t="shared" ref="K13:K14" si="3">IF(G13=4,$K$6,"")</f>
        <v/>
      </c>
      <c r="L13" s="154" t="str">
        <f t="shared" ref="L13:L14" si="4">IF(G13=5,$L$6,"")</f>
        <v/>
      </c>
      <c r="M13" s="154" t="str">
        <f t="shared" ref="M13:M14" si="5">IF(G13=6,$M$6,"")</f>
        <v/>
      </c>
      <c r="N13" s="157">
        <f t="shared" ref="N13:N14" si="6">SUM(H13:M13)</f>
        <v>0.4</v>
      </c>
      <c r="O13" s="184">
        <f t="shared" ref="O13:O14" si="7">O12</f>
        <v>0.125</v>
      </c>
      <c r="P13" s="159">
        <f t="shared" ref="P13:P14" si="8">N13*O13</f>
        <v>0.05</v>
      </c>
      <c r="Q13" s="10"/>
      <c r="R13" s="35"/>
    </row>
    <row r="14" spans="1:31" ht="33" customHeight="1">
      <c r="A14" s="234" t="s">
        <v>142</v>
      </c>
      <c r="B14" s="209" t="s">
        <v>133</v>
      </c>
      <c r="C14" s="63"/>
      <c r="D14" s="61"/>
      <c r="E14" s="61"/>
      <c r="G14" s="153">
        <v>4</v>
      </c>
      <c r="H14" s="154" t="str">
        <f t="shared" si="0"/>
        <v/>
      </c>
      <c r="I14" s="154" t="str">
        <f t="shared" si="1"/>
        <v/>
      </c>
      <c r="J14" s="154" t="str">
        <f t="shared" si="2"/>
        <v/>
      </c>
      <c r="K14" s="154">
        <f t="shared" si="3"/>
        <v>0.6</v>
      </c>
      <c r="L14" s="154" t="str">
        <f t="shared" si="4"/>
        <v/>
      </c>
      <c r="M14" s="154" t="str">
        <f t="shared" si="5"/>
        <v/>
      </c>
      <c r="N14" s="157">
        <f t="shared" si="6"/>
        <v>0.6</v>
      </c>
      <c r="O14" s="184">
        <f t="shared" si="7"/>
        <v>0.125</v>
      </c>
      <c r="P14" s="159">
        <f t="shared" si="8"/>
        <v>7.4999999999999997E-2</v>
      </c>
      <c r="Q14" s="10"/>
      <c r="R14" s="35"/>
    </row>
    <row r="15" spans="1:31" s="33" customFormat="1" ht="33" customHeight="1">
      <c r="A15" s="141" t="s">
        <v>143</v>
      </c>
      <c r="B15" s="209" t="s">
        <v>105</v>
      </c>
      <c r="C15" s="64"/>
      <c r="D15" s="59"/>
      <c r="E15" s="59"/>
      <c r="G15" s="153">
        <v>5</v>
      </c>
      <c r="H15" s="154" t="str">
        <f>IF(G15=1,$H$6,"")</f>
        <v/>
      </c>
      <c r="I15" s="154" t="str">
        <f>IF(G15=2,$I$6,"")</f>
        <v/>
      </c>
      <c r="J15" s="154" t="str">
        <f>IF(G15=3,$J$6,"")</f>
        <v/>
      </c>
      <c r="K15" s="154" t="str">
        <f>IF(G15=4,$K$6,"")</f>
        <v/>
      </c>
      <c r="L15" s="154">
        <f>IF(G15=5,$L$6,"")</f>
        <v>0.8</v>
      </c>
      <c r="M15" s="154" t="str">
        <f>IF(G15=6,$M$6,"")</f>
        <v/>
      </c>
      <c r="N15" s="157">
        <f>SUM(H15:M15)</f>
        <v>0.8</v>
      </c>
      <c r="O15" s="184">
        <f>O12</f>
        <v>0.125</v>
      </c>
      <c r="P15" s="159">
        <f>N15*O15</f>
        <v>0.1</v>
      </c>
      <c r="Q15" s="10"/>
      <c r="R15" s="35"/>
    </row>
    <row r="16" spans="1:31" s="33" customFormat="1" ht="33" customHeight="1">
      <c r="A16" s="141" t="s">
        <v>144</v>
      </c>
      <c r="B16" s="209" t="s">
        <v>156</v>
      </c>
      <c r="C16" s="64"/>
      <c r="D16" s="59"/>
      <c r="E16" s="59"/>
      <c r="G16" s="153">
        <v>2</v>
      </c>
      <c r="H16" s="154" t="str">
        <f>IF(G16=1,$H$6,"")</f>
        <v/>
      </c>
      <c r="I16" s="154">
        <f>IF(G16=2,$I$6,"")</f>
        <v>0.2</v>
      </c>
      <c r="J16" s="154" t="str">
        <f>IF(G16=3,$J$6,"")</f>
        <v/>
      </c>
      <c r="K16" s="154" t="str">
        <f>IF(G16=4,$K$6,"")</f>
        <v/>
      </c>
      <c r="L16" s="154" t="str">
        <f>IF(G16=5,$L$6,"")</f>
        <v/>
      </c>
      <c r="M16" s="154" t="str">
        <f>IF(G16=6,$M$6,"")</f>
        <v/>
      </c>
      <c r="N16" s="157">
        <f>SUM(H16:M16)</f>
        <v>0.2</v>
      </c>
      <c r="O16" s="184">
        <f>O15</f>
        <v>0.125</v>
      </c>
      <c r="P16" s="159">
        <f>N16*O16</f>
        <v>2.5000000000000001E-2</v>
      </c>
      <c r="Q16" s="10"/>
      <c r="R16" s="35"/>
    </row>
    <row r="17" spans="1:28" s="33" customFormat="1" ht="33" customHeight="1">
      <c r="A17" s="141" t="s">
        <v>168</v>
      </c>
      <c r="B17" s="209" t="s">
        <v>110</v>
      </c>
      <c r="C17" s="64"/>
      <c r="D17" s="59"/>
      <c r="E17" s="59"/>
      <c r="G17" s="153">
        <v>2</v>
      </c>
      <c r="H17" s="154" t="str">
        <f>IF(G17=1,$H$6,"")</f>
        <v/>
      </c>
      <c r="I17" s="154">
        <f>IF(G17=2,$I$6,"")</f>
        <v>0.2</v>
      </c>
      <c r="J17" s="154" t="str">
        <f>IF(G17=3,$J$6,"")</f>
        <v/>
      </c>
      <c r="K17" s="154" t="str">
        <f>IF(G17=4,$K$6,"")</f>
        <v/>
      </c>
      <c r="L17" s="154" t="str">
        <f>IF(G17=5,$L$6,"")</f>
        <v/>
      </c>
      <c r="M17" s="154" t="str">
        <f>IF(G17=6,$M$6,"")</f>
        <v/>
      </c>
      <c r="N17" s="157">
        <f>SUM(H17:M17)</f>
        <v>0.2</v>
      </c>
      <c r="O17" s="184">
        <f>O16</f>
        <v>0.125</v>
      </c>
      <c r="P17" s="159">
        <f>N17*O17</f>
        <v>2.5000000000000001E-2</v>
      </c>
      <c r="Q17" s="10"/>
      <c r="R17" s="35"/>
    </row>
    <row r="18" spans="1:28" s="33" customFormat="1" ht="33" customHeight="1">
      <c r="A18" s="141" t="s">
        <v>167</v>
      </c>
      <c r="B18" s="235" t="s">
        <v>170</v>
      </c>
      <c r="C18" s="64"/>
      <c r="D18" s="59"/>
      <c r="E18" s="59"/>
      <c r="G18" s="153">
        <v>2</v>
      </c>
      <c r="H18" s="154" t="str">
        <f t="shared" ref="H18" si="9">IF(G18=1,$H$6,"")</f>
        <v/>
      </c>
      <c r="I18" s="154">
        <f>IF(G18=2,$I$6,"")</f>
        <v>0.2</v>
      </c>
      <c r="J18" s="154" t="str">
        <f>IF(G18=3,$J$6,"")</f>
        <v/>
      </c>
      <c r="K18" s="154" t="str">
        <f>IF(G18=4,$K$6,"")</f>
        <v/>
      </c>
      <c r="L18" s="154" t="str">
        <f>IF(G18=5,$L$6,"")</f>
        <v/>
      </c>
      <c r="M18" s="154" t="str">
        <f>IF(G18=6,$M$6,"")</f>
        <v/>
      </c>
      <c r="N18" s="157">
        <f>SUM(H18:M18)</f>
        <v>0.2</v>
      </c>
      <c r="O18" s="184">
        <f>O17</f>
        <v>0.125</v>
      </c>
      <c r="P18" s="159">
        <f>N18*O18</f>
        <v>2.5000000000000001E-2</v>
      </c>
      <c r="Q18" s="10"/>
      <c r="R18" s="35"/>
    </row>
    <row r="19" spans="1:28" s="33" customFormat="1" ht="33" customHeight="1">
      <c r="A19" s="141" t="s">
        <v>169</v>
      </c>
      <c r="B19" s="235" t="s">
        <v>137</v>
      </c>
      <c r="C19" s="64"/>
      <c r="D19" s="59"/>
      <c r="E19" s="59"/>
      <c r="G19" s="153">
        <v>2</v>
      </c>
      <c r="H19" s="154" t="str">
        <f>IF(G19=1,$H$6,"")</f>
        <v/>
      </c>
      <c r="I19" s="154">
        <f>IF(G19=2,$I$6,"")</f>
        <v>0.2</v>
      </c>
      <c r="J19" s="154" t="str">
        <f>IF(G19=3,$J$6,"")</f>
        <v/>
      </c>
      <c r="K19" s="154" t="str">
        <f>IF(G19=4,$K$6,"")</f>
        <v/>
      </c>
      <c r="L19" s="154" t="str">
        <f>IF(G19=5,$L$6,"")</f>
        <v/>
      </c>
      <c r="M19" s="154" t="str">
        <f>IF(G19=6,$M$6,"")</f>
        <v/>
      </c>
      <c r="N19" s="157">
        <f>SUM(H19:M19)</f>
        <v>0.2</v>
      </c>
      <c r="O19" s="184">
        <f>O17</f>
        <v>0.125</v>
      </c>
      <c r="P19" s="159">
        <f>N19*O19</f>
        <v>2.5000000000000001E-2</v>
      </c>
      <c r="Q19" s="10"/>
      <c r="R19" s="35"/>
    </row>
    <row r="20" spans="1:28" s="33" customFormat="1" ht="33" customHeight="1">
      <c r="A20" s="366" t="s">
        <v>145</v>
      </c>
      <c r="B20" s="367"/>
      <c r="C20" s="142" t="s">
        <v>31</v>
      </c>
      <c r="D20" s="143" t="s">
        <v>28</v>
      </c>
      <c r="E20" s="143" t="s">
        <v>29</v>
      </c>
      <c r="G20" s="8"/>
      <c r="H20" s="9"/>
      <c r="I20" s="9"/>
      <c r="J20" s="9"/>
      <c r="K20" s="9"/>
      <c r="L20" s="9"/>
      <c r="M20" s="236"/>
      <c r="N20" s="172" t="str">
        <f>N11</f>
        <v>somme = 1 ?  =&gt;</v>
      </c>
      <c r="O20" s="158">
        <f>SUM(O21:O24)</f>
        <v>1</v>
      </c>
      <c r="P20" s="39">
        <f>SUM(P21:P24)</f>
        <v>0.2</v>
      </c>
      <c r="Q20" s="170">
        <v>0.33</v>
      </c>
      <c r="R20" s="11">
        <f>P20*Q20</f>
        <v>6.6000000000000003E-2</v>
      </c>
    </row>
    <row r="21" spans="1:28" s="33" customFormat="1" ht="33" customHeight="1">
      <c r="A21" s="140" t="s">
        <v>106</v>
      </c>
      <c r="B21" s="209" t="s">
        <v>102</v>
      </c>
      <c r="C21" s="246"/>
      <c r="D21" s="237"/>
      <c r="E21" s="237"/>
      <c r="G21" s="153">
        <v>2</v>
      </c>
      <c r="H21" s="154" t="str">
        <f>IF(G21=1,$H$6,"")</f>
        <v/>
      </c>
      <c r="I21" s="154">
        <f>IF(G21=2,$I$6,"")</f>
        <v>0.2</v>
      </c>
      <c r="J21" s="154" t="str">
        <f>IF(G21=3,$J$6,"")</f>
        <v/>
      </c>
      <c r="K21" s="154" t="str">
        <f>IF(G21=4,$K$6,"")</f>
        <v/>
      </c>
      <c r="L21" s="154" t="str">
        <f>IF(G21=5,$L$6,"")</f>
        <v/>
      </c>
      <c r="M21" s="154" t="str">
        <f>IF(G21=6,$M$6,"")</f>
        <v/>
      </c>
      <c r="N21" s="157">
        <f>SUM(H21:M21)</f>
        <v>0.2</v>
      </c>
      <c r="O21" s="184">
        <f>1/4</f>
        <v>0.25</v>
      </c>
      <c r="P21" s="159">
        <f>N21*O21</f>
        <v>0.05</v>
      </c>
    </row>
    <row r="22" spans="1:28" s="33" customFormat="1" ht="33" customHeight="1">
      <c r="A22" s="140" t="s">
        <v>107</v>
      </c>
      <c r="B22" s="209" t="s">
        <v>103</v>
      </c>
      <c r="C22" s="63"/>
      <c r="D22" s="60"/>
      <c r="E22" s="60"/>
      <c r="G22" s="153">
        <v>2</v>
      </c>
      <c r="H22" s="154" t="str">
        <f>IF(G22=1,$H$6,"")</f>
        <v/>
      </c>
      <c r="I22" s="154">
        <f>IF(G22=2,$I$6,"")</f>
        <v>0.2</v>
      </c>
      <c r="J22" s="154" t="str">
        <f>IF(G22=3,$J$6,"")</f>
        <v/>
      </c>
      <c r="K22" s="154" t="str">
        <f>IF(G22=4,$K$6,"")</f>
        <v/>
      </c>
      <c r="L22" s="154" t="str">
        <f>IF(G22=5,$L$6,"")</f>
        <v/>
      </c>
      <c r="M22" s="154" t="str">
        <f>IF(G22=6,$M$6,"")</f>
        <v/>
      </c>
      <c r="N22" s="157">
        <f>SUM(H22:M22)</f>
        <v>0.2</v>
      </c>
      <c r="O22" s="184">
        <f>O21</f>
        <v>0.25</v>
      </c>
      <c r="P22" s="159">
        <f>N22*O22</f>
        <v>0.05</v>
      </c>
      <c r="Q22" s="10"/>
      <c r="R22" s="35"/>
    </row>
    <row r="23" spans="1:28" s="33" customFormat="1" ht="33" customHeight="1">
      <c r="A23" s="140" t="s">
        <v>108</v>
      </c>
      <c r="B23" s="209" t="s">
        <v>104</v>
      </c>
      <c r="C23" s="63"/>
      <c r="D23" s="60"/>
      <c r="E23" s="60"/>
      <c r="G23" s="153">
        <v>2</v>
      </c>
      <c r="H23" s="154" t="str">
        <f>IF(G23=1,$H$6,"")</f>
        <v/>
      </c>
      <c r="I23" s="154">
        <f>IF(G23=2,$I$6,"")</f>
        <v>0.2</v>
      </c>
      <c r="J23" s="154" t="str">
        <f>IF(G23=3,$J$6,"")</f>
        <v/>
      </c>
      <c r="K23" s="154" t="str">
        <f>IF(G23=4,$K$6,"")</f>
        <v/>
      </c>
      <c r="L23" s="154" t="str">
        <f>IF(G23=5,$L$6,"")</f>
        <v/>
      </c>
      <c r="M23" s="154" t="str">
        <f>IF(G23=6,$M$6,"")</f>
        <v/>
      </c>
      <c r="N23" s="157">
        <f>SUM(H23:M23)</f>
        <v>0.2</v>
      </c>
      <c r="O23" s="184">
        <f>O22</f>
        <v>0.25</v>
      </c>
      <c r="P23" s="159">
        <f>N23*O23</f>
        <v>0.05</v>
      </c>
      <c r="Q23" s="10"/>
      <c r="R23" s="35"/>
    </row>
    <row r="24" spans="1:28" s="33" customFormat="1" ht="33" customHeight="1">
      <c r="A24" s="140" t="s">
        <v>109</v>
      </c>
      <c r="B24" s="209" t="s">
        <v>112</v>
      </c>
      <c r="C24" s="63"/>
      <c r="D24" s="60"/>
      <c r="E24" s="60"/>
      <c r="G24" s="153">
        <v>2</v>
      </c>
      <c r="H24" s="154" t="str">
        <f>IF(G24=1,$H$6,"")</f>
        <v/>
      </c>
      <c r="I24" s="154">
        <f>IF(G24=2,$I$6,"")</f>
        <v>0.2</v>
      </c>
      <c r="J24" s="154" t="str">
        <f>IF(G24=3,$J$6,"")</f>
        <v/>
      </c>
      <c r="K24" s="154" t="str">
        <f>IF(G24=4,$K$6,"")</f>
        <v/>
      </c>
      <c r="L24" s="154" t="str">
        <f>IF(G24=5,$L$6,"")</f>
        <v/>
      </c>
      <c r="M24" s="154" t="str">
        <f>IF(G24=6,$M$6,"")</f>
        <v/>
      </c>
      <c r="N24" s="157">
        <f>SUM(H24:M24)</f>
        <v>0.2</v>
      </c>
      <c r="O24" s="184">
        <f>O23</f>
        <v>0.25</v>
      </c>
      <c r="P24" s="159">
        <f>N24*O24</f>
        <v>0.05</v>
      </c>
      <c r="Q24" s="10"/>
      <c r="R24" s="35"/>
    </row>
    <row r="25" spans="1:28" s="33" customFormat="1" ht="33" customHeight="1">
      <c r="A25" s="366" t="s">
        <v>72</v>
      </c>
      <c r="B25" s="367"/>
      <c r="C25" s="142" t="s">
        <v>31</v>
      </c>
      <c r="D25" s="143" t="s">
        <v>28</v>
      </c>
      <c r="E25" s="143" t="s">
        <v>29</v>
      </c>
      <c r="G25" s="8"/>
      <c r="H25" s="9"/>
      <c r="I25" s="9"/>
      <c r="J25" s="9"/>
      <c r="K25" s="9"/>
      <c r="L25" s="9"/>
      <c r="M25" s="173"/>
      <c r="N25" s="172" t="str">
        <f>N20</f>
        <v>somme = 1 ?  =&gt;</v>
      </c>
      <c r="O25" s="158">
        <f>SUM(O26:O30)</f>
        <v>1</v>
      </c>
      <c r="P25" s="39">
        <f>SUM(P26:P30)</f>
        <v>0.20000000000000004</v>
      </c>
      <c r="Q25" s="170">
        <v>0.34</v>
      </c>
      <c r="R25" s="11">
        <f>P25*Q25</f>
        <v>6.8000000000000019E-2</v>
      </c>
    </row>
    <row r="26" spans="1:28" s="33" customFormat="1" ht="33" customHeight="1">
      <c r="A26" s="141" t="s">
        <v>11</v>
      </c>
      <c r="B26" s="209" t="s">
        <v>129</v>
      </c>
      <c r="C26" s="63"/>
      <c r="D26" s="61"/>
      <c r="E26" s="61"/>
      <c r="G26" s="153">
        <v>2</v>
      </c>
      <c r="H26" s="154" t="str">
        <f>IF(G26=1,$H$6,"")</f>
        <v/>
      </c>
      <c r="I26" s="154">
        <f>IF(G26=2,$I$6,"")</f>
        <v>0.2</v>
      </c>
      <c r="J26" s="154" t="str">
        <f>IF(G26=3,$J$6,"")</f>
        <v/>
      </c>
      <c r="K26" s="154" t="str">
        <f>IF(G26=4,$K$6,"")</f>
        <v/>
      </c>
      <c r="L26" s="154" t="str">
        <f>IF(G26=5,$L$6,"")</f>
        <v/>
      </c>
      <c r="M26" s="154" t="str">
        <f>IF(G26=6,$M$6,"")</f>
        <v/>
      </c>
      <c r="N26" s="157">
        <f>SUM(H26:M26)</f>
        <v>0.2</v>
      </c>
      <c r="O26" s="184">
        <f>1/5</f>
        <v>0.2</v>
      </c>
      <c r="P26" s="159">
        <f>N26*O26</f>
        <v>4.0000000000000008E-2</v>
      </c>
      <c r="Q26" s="10"/>
      <c r="R26" s="35"/>
    </row>
    <row r="27" spans="1:28" s="33" customFormat="1" ht="33" customHeight="1">
      <c r="A27" s="141" t="s">
        <v>16</v>
      </c>
      <c r="B27" s="209" t="s">
        <v>130</v>
      </c>
      <c r="C27" s="63"/>
      <c r="D27" s="61"/>
      <c r="E27" s="61"/>
      <c r="G27" s="153">
        <v>2</v>
      </c>
      <c r="H27" s="154" t="str">
        <f>IF(G27=1,$H$6,"")</f>
        <v/>
      </c>
      <c r="I27" s="154">
        <f>IF(G27=2,$I$6,"")</f>
        <v>0.2</v>
      </c>
      <c r="J27" s="154" t="str">
        <f>IF(G27=3,$J$6,"")</f>
        <v/>
      </c>
      <c r="K27" s="154" t="str">
        <f>IF(G27=4,$K$6,"")</f>
        <v/>
      </c>
      <c r="L27" s="154" t="str">
        <f>IF(G27=5,$L$6,"")</f>
        <v/>
      </c>
      <c r="M27" s="154" t="str">
        <f>IF(G27=6,$M$6,"")</f>
        <v/>
      </c>
      <c r="N27" s="157">
        <f>SUM(H27:M27)</f>
        <v>0.2</v>
      </c>
      <c r="O27" s="184">
        <f>O26</f>
        <v>0.2</v>
      </c>
      <c r="P27" s="159">
        <f>N27*O27</f>
        <v>4.0000000000000008E-2</v>
      </c>
      <c r="Q27" s="10"/>
      <c r="R27" s="35"/>
    </row>
    <row r="28" spans="1:28" s="33" customFormat="1" ht="33" customHeight="1">
      <c r="A28" s="141" t="s">
        <v>161</v>
      </c>
      <c r="B28" s="209" t="s">
        <v>166</v>
      </c>
      <c r="C28" s="63"/>
      <c r="D28" s="61"/>
      <c r="E28" s="61"/>
      <c r="G28" s="153">
        <v>2</v>
      </c>
      <c r="H28" s="154" t="str">
        <f>IF(G28=1,$H$6,"")</f>
        <v/>
      </c>
      <c r="I28" s="154">
        <f>IF(G28=2,$I$6,"")</f>
        <v>0.2</v>
      </c>
      <c r="J28" s="154" t="str">
        <f>IF(G28=3,$J$6,"")</f>
        <v/>
      </c>
      <c r="K28" s="154" t="str">
        <f>IF(G28=4,$K$6,"")</f>
        <v/>
      </c>
      <c r="L28" s="154" t="str">
        <f>IF(G28=5,$L$6,"")</f>
        <v/>
      </c>
      <c r="M28" s="154" t="str">
        <f>IF(G28=6,$M$6,"")</f>
        <v/>
      </c>
      <c r="N28" s="157">
        <f>SUM(H28:M28)</f>
        <v>0.2</v>
      </c>
      <c r="O28" s="184">
        <f>O27</f>
        <v>0.2</v>
      </c>
      <c r="P28" s="159">
        <f>N28*O28</f>
        <v>4.0000000000000008E-2</v>
      </c>
      <c r="Q28" s="10"/>
      <c r="R28" s="35"/>
    </row>
    <row r="29" spans="1:28" s="33" customFormat="1" ht="33" customHeight="1">
      <c r="A29" s="141" t="s">
        <v>162</v>
      </c>
      <c r="B29" s="209" t="s">
        <v>124</v>
      </c>
      <c r="C29" s="63"/>
      <c r="D29" s="61"/>
      <c r="E29" s="61"/>
      <c r="G29" s="153">
        <v>2</v>
      </c>
      <c r="H29" s="154" t="str">
        <f>IF(G29=1,$H$6,"")</f>
        <v/>
      </c>
      <c r="I29" s="154">
        <f>IF(G29=2,$I$6,"")</f>
        <v>0.2</v>
      </c>
      <c r="J29" s="154" t="str">
        <f>IF(G29=3,$J$6,"")</f>
        <v/>
      </c>
      <c r="K29" s="154" t="str">
        <f>IF(G29=4,$K$6,"")</f>
        <v/>
      </c>
      <c r="L29" s="154" t="str">
        <f>IF(G29=5,$L$6,"")</f>
        <v/>
      </c>
      <c r="M29" s="154" t="str">
        <f>IF(G29=6,$M$6,"")</f>
        <v/>
      </c>
      <c r="N29" s="157">
        <f>SUM(H29:M29)</f>
        <v>0.2</v>
      </c>
      <c r="O29" s="184">
        <f>O27</f>
        <v>0.2</v>
      </c>
      <c r="P29" s="159">
        <f>N29*O29</f>
        <v>4.0000000000000008E-2</v>
      </c>
      <c r="Q29" s="10"/>
      <c r="R29" s="35"/>
    </row>
    <row r="30" spans="1:28" s="33" customFormat="1" ht="33" customHeight="1">
      <c r="A30" s="141" t="s">
        <v>165</v>
      </c>
      <c r="B30" s="209" t="s">
        <v>111</v>
      </c>
      <c r="C30" s="63"/>
      <c r="D30" s="61"/>
      <c r="E30" s="61"/>
      <c r="G30" s="153">
        <v>2</v>
      </c>
      <c r="H30" s="154" t="str">
        <f>IF(G30=1,$H$6,"")</f>
        <v/>
      </c>
      <c r="I30" s="154">
        <f>IF(G30=2,$I$6,"")</f>
        <v>0.2</v>
      </c>
      <c r="J30" s="154" t="str">
        <f>IF(G30=3,$J$6,"")</f>
        <v/>
      </c>
      <c r="K30" s="154" t="str">
        <f>IF(G30=4,$K$6,"")</f>
        <v/>
      </c>
      <c r="L30" s="154" t="str">
        <f>IF(G30=5,$L$6,"")</f>
        <v/>
      </c>
      <c r="M30" s="154" t="str">
        <f>IF(G30=6,$M$6,"")</f>
        <v/>
      </c>
      <c r="N30" s="157">
        <f>SUM(H30:M30)</f>
        <v>0.2</v>
      </c>
      <c r="O30" s="184">
        <f>O29</f>
        <v>0.2</v>
      </c>
      <c r="P30" s="159">
        <f>N30*O30</f>
        <v>4.0000000000000008E-2</v>
      </c>
      <c r="Q30" s="10"/>
      <c r="R30" s="35"/>
      <c r="AB30" s="28"/>
    </row>
    <row r="31" spans="1:28" ht="33" customHeight="1">
      <c r="A31" s="366" t="s">
        <v>132</v>
      </c>
      <c r="B31" s="367"/>
      <c r="C31" s="142" t="s">
        <v>31</v>
      </c>
      <c r="D31" s="143" t="s">
        <v>28</v>
      </c>
      <c r="E31" s="143" t="s">
        <v>29</v>
      </c>
      <c r="G31" s="8"/>
      <c r="H31" s="9"/>
      <c r="I31" s="9"/>
      <c r="J31" s="9"/>
      <c r="K31" s="9"/>
      <c r="L31" s="9"/>
      <c r="M31" s="173"/>
      <c r="N31" s="172" t="str">
        <f>N25</f>
        <v>somme = 1 ?  =&gt;</v>
      </c>
      <c r="O31" s="158">
        <f>SUM(O32:O35)</f>
        <v>1</v>
      </c>
      <c r="P31" s="39">
        <f>SUM(P32:P35)</f>
        <v>0.2</v>
      </c>
      <c r="Q31" s="170">
        <v>0.34</v>
      </c>
      <c r="R31" s="11">
        <f>P31*Q31</f>
        <v>6.8000000000000005E-2</v>
      </c>
    </row>
    <row r="32" spans="1:28" ht="33" customHeight="1">
      <c r="A32" s="140" t="s">
        <v>8</v>
      </c>
      <c r="B32" s="209" t="s">
        <v>135</v>
      </c>
      <c r="C32" s="142"/>
      <c r="D32" s="143"/>
      <c r="E32" s="143"/>
      <c r="G32" s="153">
        <v>2</v>
      </c>
      <c r="H32" s="154" t="str">
        <f>IF(G32=1,$H$6,"")</f>
        <v/>
      </c>
      <c r="I32" s="154">
        <f>IF(G32=2,$I$6,"")</f>
        <v>0.2</v>
      </c>
      <c r="J32" s="154" t="str">
        <f>IF(G32=3,$J$6,"")</f>
        <v/>
      </c>
      <c r="K32" s="154" t="str">
        <f>IF(G32=4,$K$6,"")</f>
        <v/>
      </c>
      <c r="L32" s="154" t="str">
        <f>IF(G32=5,$L$6,"")</f>
        <v/>
      </c>
      <c r="M32" s="154" t="str">
        <f>IF(G32=6,$M$6,"")</f>
        <v/>
      </c>
      <c r="N32" s="157">
        <f>SUM(H32:M32)</f>
        <v>0.2</v>
      </c>
      <c r="O32" s="184">
        <f>1/4</f>
        <v>0.25</v>
      </c>
      <c r="P32" s="159">
        <f>N32*O32</f>
        <v>0.05</v>
      </c>
      <c r="Q32" s="232"/>
      <c r="R32" s="233"/>
    </row>
    <row r="33" spans="1:18" ht="33" customHeight="1">
      <c r="A33" s="140" t="s">
        <v>146</v>
      </c>
      <c r="B33" s="209" t="s">
        <v>136</v>
      </c>
      <c r="C33" s="142"/>
      <c r="D33" s="143"/>
      <c r="E33" s="143"/>
      <c r="G33" s="153">
        <v>2</v>
      </c>
      <c r="H33" s="154" t="str">
        <f>IF(G33=1,$H$6,"")</f>
        <v/>
      </c>
      <c r="I33" s="154">
        <f>IF(G33=2,$I$6,"")</f>
        <v>0.2</v>
      </c>
      <c r="J33" s="154" t="str">
        <f>IF(G33=3,$J$6,"")</f>
        <v/>
      </c>
      <c r="K33" s="154" t="str">
        <f>IF(G33=4,$K$6,"")</f>
        <v/>
      </c>
      <c r="L33" s="154" t="str">
        <f>IF(G33=5,$L$6,"")</f>
        <v/>
      </c>
      <c r="M33" s="154" t="str">
        <f>IF(G33=6,$M$6,"")</f>
        <v/>
      </c>
      <c r="N33" s="157">
        <f>SUM(H33:M33)</f>
        <v>0.2</v>
      </c>
      <c r="O33" s="184">
        <f>O32</f>
        <v>0.25</v>
      </c>
      <c r="P33" s="159">
        <f>N33*O33</f>
        <v>0.05</v>
      </c>
      <c r="Q33" s="232"/>
      <c r="R33" s="233"/>
    </row>
    <row r="34" spans="1:18" ht="33" customHeight="1">
      <c r="A34" s="140" t="s">
        <v>147</v>
      </c>
      <c r="B34" s="209" t="s">
        <v>134</v>
      </c>
      <c r="C34" s="63"/>
      <c r="D34" s="61"/>
      <c r="E34" s="61"/>
      <c r="G34" s="153">
        <v>2</v>
      </c>
      <c r="H34" s="154" t="str">
        <f>IF(G34=1,$H$6,"")</f>
        <v/>
      </c>
      <c r="I34" s="154">
        <f>IF(G34=2,$I$6,"")</f>
        <v>0.2</v>
      </c>
      <c r="J34" s="154" t="str">
        <f>IF(G34=3,$J$6,"")</f>
        <v/>
      </c>
      <c r="K34" s="154" t="str">
        <f>IF(G34=4,$K$6,"")</f>
        <v/>
      </c>
      <c r="L34" s="154" t="str">
        <f>IF(G34=5,$L$6,"")</f>
        <v/>
      </c>
      <c r="M34" s="154" t="str">
        <f>IF(G34=6,$M$6,"")</f>
        <v/>
      </c>
      <c r="N34" s="157">
        <f>SUM(H34:M34)</f>
        <v>0.2</v>
      </c>
      <c r="O34" s="184">
        <f>O33</f>
        <v>0.25</v>
      </c>
      <c r="P34" s="159">
        <f>N34*O34</f>
        <v>0.05</v>
      </c>
      <c r="Q34" s="10"/>
      <c r="R34" s="35"/>
    </row>
    <row r="35" spans="1:18" ht="33" customHeight="1">
      <c r="A35" s="140" t="s">
        <v>131</v>
      </c>
      <c r="B35" s="209" t="s">
        <v>164</v>
      </c>
      <c r="C35" s="64"/>
      <c r="D35" s="59"/>
      <c r="E35" s="59"/>
      <c r="G35" s="153">
        <v>2</v>
      </c>
      <c r="H35" s="154" t="str">
        <f>IF(G35=1,$H$6,"")</f>
        <v/>
      </c>
      <c r="I35" s="154">
        <f>IF(G35=2,$I$6,"")</f>
        <v>0.2</v>
      </c>
      <c r="J35" s="154" t="str">
        <f>IF(G35=3,$J$6,"")</f>
        <v/>
      </c>
      <c r="K35" s="154" t="str">
        <f>IF(G35=4,$K$6,"")</f>
        <v/>
      </c>
      <c r="L35" s="154" t="str">
        <f>IF(G35=5,$L$6,"")</f>
        <v/>
      </c>
      <c r="M35" s="154" t="str">
        <f>IF(G35=6,$M$6,"")</f>
        <v/>
      </c>
      <c r="N35" s="157">
        <f>SUM(H35:M35)</f>
        <v>0.2</v>
      </c>
      <c r="O35" s="184">
        <f>O34</f>
        <v>0.25</v>
      </c>
      <c r="P35" s="159">
        <f>N35*O35</f>
        <v>0.05</v>
      </c>
      <c r="Q35" s="10"/>
      <c r="R35" s="35"/>
    </row>
    <row r="36" spans="1:18" ht="33" customHeight="1">
      <c r="A36" s="366" t="s">
        <v>73</v>
      </c>
      <c r="B36" s="367"/>
      <c r="C36" s="142" t="s">
        <v>31</v>
      </c>
      <c r="D36" s="143" t="s">
        <v>28</v>
      </c>
      <c r="E36" s="143" t="s">
        <v>29</v>
      </c>
      <c r="G36" s="8"/>
      <c r="H36" s="9"/>
      <c r="I36" s="9"/>
      <c r="J36" s="9"/>
      <c r="K36" s="9"/>
      <c r="L36" s="9"/>
      <c r="M36" s="173"/>
      <c r="N36" s="172" t="str">
        <f>N31</f>
        <v>somme = 1 ?  =&gt;</v>
      </c>
      <c r="O36" s="158">
        <f>SUM(O37:O44)</f>
        <v>1</v>
      </c>
      <c r="P36" s="39">
        <f>SUM(P37:P44)</f>
        <v>0.19999999999999998</v>
      </c>
      <c r="Q36" s="170">
        <v>0.34</v>
      </c>
      <c r="R36" s="11">
        <f>P36*Q36</f>
        <v>6.8000000000000005E-2</v>
      </c>
    </row>
    <row r="37" spans="1:18" ht="33" customHeight="1">
      <c r="A37" s="234" t="s">
        <v>148</v>
      </c>
      <c r="B37" s="209" t="s">
        <v>114</v>
      </c>
      <c r="C37" s="63"/>
      <c r="D37" s="61"/>
      <c r="E37" s="61"/>
      <c r="G37" s="153">
        <v>2</v>
      </c>
      <c r="H37" s="154" t="str">
        <f t="shared" ref="H37:H44" si="10">IF(G37=1,$H$6,"")</f>
        <v/>
      </c>
      <c r="I37" s="154">
        <f t="shared" ref="I37:I44" si="11">IF(G37=2,$I$6,"")</f>
        <v>0.2</v>
      </c>
      <c r="J37" s="154" t="str">
        <f t="shared" ref="J37:J44" si="12">IF(G37=3,$J$6,"")</f>
        <v/>
      </c>
      <c r="K37" s="154" t="str">
        <f t="shared" ref="K37:K44" si="13">IF(G37=4,$K$6,"")</f>
        <v/>
      </c>
      <c r="L37" s="154" t="str">
        <f t="shared" ref="L37:L44" si="14">IF(G37=5,$L$6,"")</f>
        <v/>
      </c>
      <c r="M37" s="154" t="str">
        <f t="shared" ref="M37:M44" si="15">IF(G37=6,$M$6,"")</f>
        <v/>
      </c>
      <c r="N37" s="157">
        <f t="shared" ref="N37:N44" si="16">SUM(H37:M37)</f>
        <v>0.2</v>
      </c>
      <c r="O37" s="184">
        <f>1/8</f>
        <v>0.125</v>
      </c>
      <c r="P37" s="159">
        <f t="shared" ref="P37:P44" si="17">N37*O37</f>
        <v>2.5000000000000001E-2</v>
      </c>
      <c r="Q37" s="232"/>
      <c r="R37" s="233"/>
    </row>
    <row r="38" spans="1:18" ht="33" customHeight="1">
      <c r="A38" s="234" t="s">
        <v>149</v>
      </c>
      <c r="B38" s="209" t="s">
        <v>157</v>
      </c>
      <c r="C38" s="63"/>
      <c r="D38" s="61"/>
      <c r="E38" s="61"/>
      <c r="G38" s="153">
        <v>2</v>
      </c>
      <c r="H38" s="154" t="str">
        <f t="shared" si="10"/>
        <v/>
      </c>
      <c r="I38" s="154">
        <f t="shared" si="11"/>
        <v>0.2</v>
      </c>
      <c r="J38" s="154" t="str">
        <f t="shared" si="12"/>
        <v/>
      </c>
      <c r="K38" s="154" t="str">
        <f t="shared" si="13"/>
        <v/>
      </c>
      <c r="L38" s="154" t="str">
        <f t="shared" si="14"/>
        <v/>
      </c>
      <c r="M38" s="154" t="str">
        <f t="shared" si="15"/>
        <v/>
      </c>
      <c r="N38" s="157">
        <f t="shared" si="16"/>
        <v>0.2</v>
      </c>
      <c r="O38" s="184">
        <f t="shared" ref="O38:O44" si="18">O37</f>
        <v>0.125</v>
      </c>
      <c r="P38" s="159">
        <f t="shared" si="17"/>
        <v>2.5000000000000001E-2</v>
      </c>
      <c r="Q38" s="10"/>
      <c r="R38" s="35"/>
    </row>
    <row r="39" spans="1:18" ht="33" customHeight="1">
      <c r="A39" s="234" t="s">
        <v>150</v>
      </c>
      <c r="B39" s="209" t="s">
        <v>115</v>
      </c>
      <c r="C39" s="63"/>
      <c r="D39" s="61"/>
      <c r="E39" s="61"/>
      <c r="G39" s="153">
        <v>2</v>
      </c>
      <c r="H39" s="154" t="str">
        <f t="shared" si="10"/>
        <v/>
      </c>
      <c r="I39" s="154">
        <f t="shared" si="11"/>
        <v>0.2</v>
      </c>
      <c r="J39" s="154" t="str">
        <f t="shared" si="12"/>
        <v/>
      </c>
      <c r="K39" s="154" t="str">
        <f t="shared" si="13"/>
        <v/>
      </c>
      <c r="L39" s="154" t="str">
        <f t="shared" si="14"/>
        <v/>
      </c>
      <c r="M39" s="154" t="str">
        <f t="shared" si="15"/>
        <v/>
      </c>
      <c r="N39" s="157">
        <f t="shared" si="16"/>
        <v>0.2</v>
      </c>
      <c r="O39" s="184">
        <f t="shared" si="18"/>
        <v>0.125</v>
      </c>
      <c r="P39" s="159">
        <f t="shared" si="17"/>
        <v>2.5000000000000001E-2</v>
      </c>
      <c r="Q39" s="10"/>
      <c r="R39" s="35"/>
    </row>
    <row r="40" spans="1:18" ht="33" customHeight="1">
      <c r="A40" s="234" t="s">
        <v>151</v>
      </c>
      <c r="B40" s="209" t="s">
        <v>158</v>
      </c>
      <c r="C40" s="63"/>
      <c r="D40" s="61"/>
      <c r="E40" s="61"/>
      <c r="G40" s="153">
        <v>2</v>
      </c>
      <c r="H40" s="154" t="str">
        <f t="shared" si="10"/>
        <v/>
      </c>
      <c r="I40" s="154">
        <f t="shared" si="11"/>
        <v>0.2</v>
      </c>
      <c r="J40" s="154" t="str">
        <f t="shared" si="12"/>
        <v/>
      </c>
      <c r="K40" s="154" t="str">
        <f t="shared" si="13"/>
        <v/>
      </c>
      <c r="L40" s="154" t="str">
        <f t="shared" si="14"/>
        <v/>
      </c>
      <c r="M40" s="154" t="str">
        <f t="shared" si="15"/>
        <v/>
      </c>
      <c r="N40" s="157">
        <f t="shared" si="16"/>
        <v>0.2</v>
      </c>
      <c r="O40" s="184">
        <f t="shared" si="18"/>
        <v>0.125</v>
      </c>
      <c r="P40" s="159">
        <f t="shared" si="17"/>
        <v>2.5000000000000001E-2</v>
      </c>
      <c r="Q40" s="10"/>
      <c r="R40" s="35"/>
    </row>
    <row r="41" spans="1:18" ht="33" customHeight="1">
      <c r="A41" s="234" t="s">
        <v>152</v>
      </c>
      <c r="B41" s="209" t="s">
        <v>116</v>
      </c>
      <c r="C41" s="63"/>
      <c r="D41" s="61"/>
      <c r="E41" s="238"/>
      <c r="G41" s="153">
        <v>2</v>
      </c>
      <c r="H41" s="154" t="str">
        <f t="shared" si="10"/>
        <v/>
      </c>
      <c r="I41" s="154">
        <f t="shared" si="11"/>
        <v>0.2</v>
      </c>
      <c r="J41" s="154" t="str">
        <f t="shared" si="12"/>
        <v/>
      </c>
      <c r="K41" s="154" t="str">
        <f t="shared" si="13"/>
        <v/>
      </c>
      <c r="L41" s="154" t="str">
        <f t="shared" si="14"/>
        <v/>
      </c>
      <c r="M41" s="154" t="str">
        <f t="shared" si="15"/>
        <v/>
      </c>
      <c r="N41" s="157">
        <f t="shared" si="16"/>
        <v>0.2</v>
      </c>
      <c r="O41" s="184">
        <f t="shared" si="18"/>
        <v>0.125</v>
      </c>
      <c r="P41" s="159">
        <f t="shared" si="17"/>
        <v>2.5000000000000001E-2</v>
      </c>
      <c r="Q41" s="10"/>
      <c r="R41" s="35"/>
    </row>
    <row r="42" spans="1:18" ht="33" customHeight="1">
      <c r="A42" s="234" t="s">
        <v>153</v>
      </c>
      <c r="B42" s="209" t="s">
        <v>138</v>
      </c>
      <c r="C42" s="63"/>
      <c r="D42" s="61"/>
      <c r="E42" s="61"/>
      <c r="G42" s="153">
        <v>2</v>
      </c>
      <c r="H42" s="154" t="str">
        <f t="shared" si="10"/>
        <v/>
      </c>
      <c r="I42" s="154">
        <f t="shared" si="11"/>
        <v>0.2</v>
      </c>
      <c r="J42" s="154" t="str">
        <f t="shared" si="12"/>
        <v/>
      </c>
      <c r="K42" s="154" t="str">
        <f t="shared" si="13"/>
        <v/>
      </c>
      <c r="L42" s="154" t="str">
        <f t="shared" si="14"/>
        <v/>
      </c>
      <c r="M42" s="154" t="str">
        <f t="shared" si="15"/>
        <v/>
      </c>
      <c r="N42" s="157">
        <f t="shared" si="16"/>
        <v>0.2</v>
      </c>
      <c r="O42" s="184">
        <f t="shared" si="18"/>
        <v>0.125</v>
      </c>
      <c r="P42" s="159">
        <f t="shared" si="17"/>
        <v>2.5000000000000001E-2</v>
      </c>
      <c r="Q42" s="10"/>
      <c r="R42" s="35"/>
    </row>
    <row r="43" spans="1:18" ht="33" customHeight="1">
      <c r="A43" s="234" t="s">
        <v>154</v>
      </c>
      <c r="B43" s="209" t="s">
        <v>171</v>
      </c>
      <c r="C43" s="63"/>
      <c r="D43" s="61"/>
      <c r="E43" s="61"/>
      <c r="G43" s="153">
        <v>2</v>
      </c>
      <c r="H43" s="154" t="str">
        <f t="shared" si="10"/>
        <v/>
      </c>
      <c r="I43" s="154">
        <f t="shared" si="11"/>
        <v>0.2</v>
      </c>
      <c r="J43" s="154" t="str">
        <f t="shared" si="12"/>
        <v/>
      </c>
      <c r="K43" s="154" t="str">
        <f t="shared" si="13"/>
        <v/>
      </c>
      <c r="L43" s="154" t="str">
        <f t="shared" si="14"/>
        <v/>
      </c>
      <c r="M43" s="154" t="str">
        <f t="shared" si="15"/>
        <v/>
      </c>
      <c r="N43" s="157">
        <f t="shared" si="16"/>
        <v>0.2</v>
      </c>
      <c r="O43" s="184">
        <f t="shared" si="18"/>
        <v>0.125</v>
      </c>
      <c r="P43" s="159">
        <f t="shared" si="17"/>
        <v>2.5000000000000001E-2</v>
      </c>
      <c r="Q43" s="10"/>
      <c r="R43" s="35"/>
    </row>
    <row r="44" spans="1:18" ht="33" customHeight="1">
      <c r="A44" s="234" t="s">
        <v>155</v>
      </c>
      <c r="B44" s="209" t="s">
        <v>172</v>
      </c>
      <c r="C44" s="63"/>
      <c r="D44" s="61"/>
      <c r="E44" s="61"/>
      <c r="G44" s="153">
        <v>2</v>
      </c>
      <c r="H44" s="154" t="str">
        <f t="shared" si="10"/>
        <v/>
      </c>
      <c r="I44" s="154">
        <f t="shared" si="11"/>
        <v>0.2</v>
      </c>
      <c r="J44" s="154" t="str">
        <f t="shared" si="12"/>
        <v/>
      </c>
      <c r="K44" s="154" t="str">
        <f t="shared" si="13"/>
        <v/>
      </c>
      <c r="L44" s="154" t="str">
        <f t="shared" si="14"/>
        <v/>
      </c>
      <c r="M44" s="154" t="str">
        <f t="shared" si="15"/>
        <v/>
      </c>
      <c r="N44" s="157">
        <f t="shared" si="16"/>
        <v>0.2</v>
      </c>
      <c r="O44" s="184">
        <f t="shared" si="18"/>
        <v>0.125</v>
      </c>
      <c r="P44" s="159">
        <f t="shared" si="17"/>
        <v>2.5000000000000001E-2</v>
      </c>
      <c r="Q44" s="10"/>
      <c r="R44" s="35"/>
    </row>
    <row r="54" spans="2:6" ht="33" customHeight="1">
      <c r="B54" s="42"/>
      <c r="C54" s="42"/>
      <c r="D54" s="42"/>
      <c r="E54" s="42"/>
      <c r="F54" s="42"/>
    </row>
  </sheetData>
  <mergeCells count="19">
    <mergeCell ref="A36:B36"/>
    <mergeCell ref="C5:D5"/>
    <mergeCell ref="G5:G7"/>
    <mergeCell ref="N6:N7"/>
    <mergeCell ref="A8:E8"/>
    <mergeCell ref="A11:B11"/>
    <mergeCell ref="A20:B20"/>
    <mergeCell ref="A25:B25"/>
    <mergeCell ref="A31:B31"/>
    <mergeCell ref="O6:O7"/>
    <mergeCell ref="Q6:Q7"/>
    <mergeCell ref="A7:E7"/>
    <mergeCell ref="A2:E2"/>
    <mergeCell ref="A3:E3"/>
    <mergeCell ref="O3:O4"/>
    <mergeCell ref="Q3:Q4"/>
    <mergeCell ref="C4:D4"/>
    <mergeCell ref="H4:N4"/>
    <mergeCell ref="C6:E6"/>
  </mergeCells>
  <pageMargins left="0.39000000000000007" right="0.39000000000000007" top="0.39000000000000007" bottom="0.39000000000000007" header="0.12000000000000001" footer="0.12000000000000001"/>
  <pageSetup paperSize="9" scale="70" orientation="landscape" useFirstPageNumber="1" horizontalDpi="4294967293" verticalDpi="4294967293" r:id="rId1"/>
  <headerFooter alignWithMargins="0">
    <oddHeader>&amp;L© 2012 - Y. Abouo, I. Charles; O. Legrand; J. Sorencen&amp;RAutodiagnostic - BPAC AFSSAPS v2011</oddHeader>
    <oddFooter>&amp;LVersion du &amp;D&amp;R&amp;P/&amp;N</oddFooter>
  </headerFooter>
  <rowBreaks count="1" manualBreakCount="1">
    <brk id="24" max="16383" man="1"/>
  </row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sheetPr codeName="Feuil9"/>
  <dimension ref="A1:AE54"/>
  <sheetViews>
    <sheetView zoomScale="90" zoomScaleNormal="90" workbookViewId="0">
      <selection activeCell="E4" sqref="E4"/>
    </sheetView>
  </sheetViews>
  <sheetFormatPr baseColWidth="10" defaultColWidth="10.85546875" defaultRowHeight="33" customHeight="1" outlineLevelCol="1"/>
  <cols>
    <col min="1" max="1" width="7.28515625" style="2" customWidth="1"/>
    <col min="2" max="2" width="80" style="29" customWidth="1"/>
    <col min="3" max="3" width="20.7109375" style="29" customWidth="1"/>
    <col min="4" max="4" width="29.42578125" style="28" customWidth="1"/>
    <col min="5" max="5" width="39.140625" style="28" customWidth="1"/>
    <col min="6" max="6" width="3.85546875" style="28" hidden="1" customWidth="1" outlineLevel="1"/>
    <col min="7" max="7" width="18" style="5" hidden="1" customWidth="1" outlineLevel="1"/>
    <col min="8" max="10" width="10.85546875" style="28" hidden="1" customWidth="1" outlineLevel="1"/>
    <col min="11" max="11" width="9.42578125" style="28" hidden="1" customWidth="1" outlineLevel="1"/>
    <col min="12" max="13" width="10.85546875" style="28" hidden="1" customWidth="1" outlineLevel="1"/>
    <col min="14" max="14" width="11.85546875" style="26" hidden="1" customWidth="1" outlineLevel="1"/>
    <col min="15" max="15" width="19.7109375" style="36" hidden="1" customWidth="1" outlineLevel="1"/>
    <col min="16" max="16" width="19.42578125" style="37" hidden="1" customWidth="1" outlineLevel="1"/>
    <col min="17" max="17" width="20.7109375" style="36" hidden="1" customWidth="1" outlineLevel="1"/>
    <col min="18" max="18" width="19.28515625" style="37" hidden="1" customWidth="1" outlineLevel="1"/>
    <col min="19" max="26" width="10.85546875" style="28" hidden="1" customWidth="1" outlineLevel="1"/>
    <col min="27" max="27" width="10.85546875" style="28" collapsed="1"/>
    <col min="28" max="16384" width="10.85546875" style="28"/>
  </cols>
  <sheetData>
    <row r="1" spans="1:31" ht="23.1" customHeight="1">
      <c r="A1" s="100"/>
      <c r="B1" s="99" t="str">
        <f>Contexte!C1</f>
        <v>Autodiagnostic :</v>
      </c>
      <c r="C1" s="101"/>
      <c r="D1" s="101"/>
      <c r="E1" s="166" t="s">
        <v>9</v>
      </c>
      <c r="G1"/>
      <c r="H1"/>
      <c r="I1"/>
      <c r="J1"/>
      <c r="K1"/>
      <c r="L1"/>
      <c r="M1"/>
      <c r="N1"/>
      <c r="O1"/>
      <c r="P1"/>
      <c r="Q1"/>
      <c r="R1"/>
    </row>
    <row r="2" spans="1:31" s="33" customFormat="1" ht="33" customHeight="1">
      <c r="A2" s="368" t="str">
        <f>Contexte!A2:G2</f>
        <v>"La maintenance DES DISPOSITIFS MEDICAUX" - Recommandations AFSSAPS Octobre 2011</v>
      </c>
      <c r="B2" s="369"/>
      <c r="C2" s="369"/>
      <c r="D2" s="369"/>
      <c r="E2" s="370"/>
      <c r="G2"/>
      <c r="H2"/>
      <c r="I2"/>
      <c r="J2"/>
      <c r="K2"/>
      <c r="L2"/>
      <c r="M2"/>
      <c r="N2"/>
      <c r="O2"/>
      <c r="P2"/>
      <c r="Q2"/>
      <c r="R2"/>
    </row>
    <row r="3" spans="1:31" s="33" customFormat="1" ht="21" customHeight="1">
      <c r="A3" s="371" t="str">
        <f>Contexte!A3:G3</f>
        <v>Avertissement : toute zone blanche peut être remplie ou modifiée. Les données peuvent ensuite être utilisées dans d'autres onglets</v>
      </c>
      <c r="B3" s="372"/>
      <c r="C3" s="372"/>
      <c r="D3" s="372"/>
      <c r="E3" s="373"/>
      <c r="G3"/>
      <c r="H3" s="160"/>
      <c r="I3" s="161"/>
      <c r="J3" s="161"/>
      <c r="K3" s="162" t="s">
        <v>39</v>
      </c>
      <c r="L3" s="161"/>
      <c r="M3" s="161"/>
      <c r="N3" s="163"/>
      <c r="O3" s="364" t="s">
        <v>3</v>
      </c>
      <c r="P3" s="167" t="s">
        <v>5</v>
      </c>
      <c r="Q3" s="364" t="s">
        <v>3</v>
      </c>
      <c r="R3" s="177" t="s">
        <v>5</v>
      </c>
    </row>
    <row r="4" spans="1:31" s="33" customFormat="1" ht="33" customHeight="1">
      <c r="A4" s="90"/>
      <c r="B4" s="91" t="s">
        <v>18</v>
      </c>
      <c r="C4" s="349" t="str">
        <f>Contexte!C4:F4</f>
        <v>Service biomédical du CH de …</v>
      </c>
      <c r="D4" s="349"/>
      <c r="E4" s="62" t="s">
        <v>21</v>
      </c>
      <c r="G4" s="7"/>
      <c r="H4" s="377" t="s">
        <v>17</v>
      </c>
      <c r="I4" s="378"/>
      <c r="J4" s="378"/>
      <c r="K4" s="378"/>
      <c r="L4" s="378"/>
      <c r="M4" s="378"/>
      <c r="N4" s="379"/>
      <c r="O4" s="365"/>
      <c r="P4" s="168" t="s">
        <v>64</v>
      </c>
      <c r="Q4" s="365"/>
      <c r="R4" s="168" t="s">
        <v>64</v>
      </c>
    </row>
    <row r="5" spans="1:31" s="33" customFormat="1" ht="33" customHeight="1">
      <c r="A5" s="92"/>
      <c r="B5" s="93" t="s">
        <v>19</v>
      </c>
      <c r="C5" s="380" t="s">
        <v>126</v>
      </c>
      <c r="D5" s="380"/>
      <c r="E5" s="50"/>
      <c r="G5" s="374" t="s">
        <v>35</v>
      </c>
      <c r="H5" s="150"/>
      <c r="I5" s="151"/>
      <c r="J5" s="151"/>
      <c r="K5" s="149" t="s">
        <v>37</v>
      </c>
      <c r="L5" s="151"/>
      <c r="M5" s="151"/>
      <c r="N5" s="152"/>
      <c r="O5" s="148" t="s">
        <v>0</v>
      </c>
      <c r="P5" s="47" t="s">
        <v>36</v>
      </c>
      <c r="Q5" s="46" t="s">
        <v>0</v>
      </c>
      <c r="R5" s="43" t="s">
        <v>25</v>
      </c>
      <c r="AD5" s="214"/>
      <c r="AE5" s="214"/>
    </row>
    <row r="6" spans="1:31" s="33" customFormat="1" ht="33" customHeight="1">
      <c r="A6" s="92"/>
      <c r="B6" s="265" t="s">
        <v>223</v>
      </c>
      <c r="C6" s="281"/>
      <c r="D6" s="282"/>
      <c r="E6" s="381"/>
      <c r="G6" s="375"/>
      <c r="H6" s="155">
        <f>Contexte!G31</f>
        <v>0</v>
      </c>
      <c r="I6" s="155">
        <f>Contexte!G32</f>
        <v>0.2</v>
      </c>
      <c r="J6" s="155">
        <f>Contexte!G33</f>
        <v>0.4</v>
      </c>
      <c r="K6" s="164">
        <f>Contexte!G34</f>
        <v>0.6</v>
      </c>
      <c r="L6" s="155">
        <f>Contexte!G35</f>
        <v>0.8</v>
      </c>
      <c r="M6" s="155">
        <f>Contexte!G36</f>
        <v>1</v>
      </c>
      <c r="N6" s="382" t="s">
        <v>38</v>
      </c>
      <c r="O6" s="384" t="s">
        <v>2</v>
      </c>
      <c r="P6" s="48" t="s">
        <v>54</v>
      </c>
      <c r="Q6" s="362" t="s">
        <v>1</v>
      </c>
      <c r="R6" s="44" t="s">
        <v>54</v>
      </c>
    </row>
    <row r="7" spans="1:31" s="33" customFormat="1" ht="33" customHeight="1">
      <c r="A7" s="389" t="s">
        <v>62</v>
      </c>
      <c r="B7" s="390"/>
      <c r="C7" s="390"/>
      <c r="D7" s="390"/>
      <c r="E7" s="391"/>
      <c r="G7" s="376"/>
      <c r="H7" s="156" t="str">
        <f>Contexte!F31</f>
        <v>Absent</v>
      </c>
      <c r="I7" s="156" t="str">
        <f>Contexte!F32</f>
        <v>Aléatoire</v>
      </c>
      <c r="J7" s="156" t="str">
        <f>Contexte!F33</f>
        <v>Défini</v>
      </c>
      <c r="K7" s="156" t="str">
        <f>Contexte!F34</f>
        <v>Maîtrisé</v>
      </c>
      <c r="L7" s="156" t="str">
        <f>Contexte!F35</f>
        <v>Optimisé</v>
      </c>
      <c r="M7" s="156" t="str">
        <f>Contexte!F36</f>
        <v>Mature</v>
      </c>
      <c r="N7" s="383"/>
      <c r="O7" s="385"/>
      <c r="P7" s="49" t="s">
        <v>24</v>
      </c>
      <c r="Q7" s="363"/>
      <c r="R7" s="45" t="s">
        <v>26</v>
      </c>
    </row>
    <row r="8" spans="1:31" s="33" customFormat="1" ht="33" customHeight="1">
      <c r="A8" s="386" t="s">
        <v>71</v>
      </c>
      <c r="B8" s="387"/>
      <c r="C8" s="387"/>
      <c r="D8" s="387"/>
      <c r="E8" s="388"/>
      <c r="G8" s="23"/>
      <c r="H8" s="24"/>
      <c r="I8" s="24"/>
      <c r="J8" s="24"/>
      <c r="K8" s="24"/>
      <c r="L8" s="24"/>
      <c r="M8" s="24"/>
      <c r="N8" s="25"/>
      <c r="O8" s="176" t="s">
        <v>4</v>
      </c>
      <c r="P8" s="12"/>
      <c r="Q8" s="74" t="s">
        <v>14</v>
      </c>
      <c r="R8" s="38"/>
      <c r="S8"/>
    </row>
    <row r="9" spans="1:31" s="33" customFormat="1" ht="33" customHeight="1">
      <c r="A9" s="128" t="s">
        <v>63</v>
      </c>
      <c r="B9" s="86"/>
      <c r="C9" s="86"/>
      <c r="D9" s="86"/>
      <c r="E9" s="87"/>
      <c r="F9" s="34"/>
      <c r="G9" s="14"/>
      <c r="H9" s="15"/>
      <c r="I9" s="15"/>
      <c r="J9" s="15"/>
      <c r="K9" s="15"/>
      <c r="L9" s="15"/>
      <c r="M9" s="15"/>
      <c r="N9" s="16"/>
      <c r="O9" s="17"/>
      <c r="P9" s="175" t="s">
        <v>7</v>
      </c>
      <c r="Q9" s="169">
        <f>Q11+Q20+Q25</f>
        <v>1</v>
      </c>
      <c r="R9" s="11">
        <f>R11+R20+R25</f>
        <v>4.1250000000000002E-2</v>
      </c>
      <c r="S9"/>
    </row>
    <row r="10" spans="1:31" s="33" customFormat="1" ht="33" customHeight="1">
      <c r="A10" s="139" t="s">
        <v>70</v>
      </c>
      <c r="B10" s="138"/>
      <c r="C10" s="88"/>
      <c r="D10" s="88"/>
      <c r="E10" s="89"/>
      <c r="F10" s="34"/>
      <c r="G10" s="18"/>
      <c r="H10" s="19"/>
      <c r="I10" s="19"/>
      <c r="J10" s="19"/>
      <c r="K10" s="19"/>
      <c r="L10" s="19"/>
      <c r="M10" s="19"/>
      <c r="N10" s="20"/>
      <c r="O10" s="21"/>
      <c r="P10" s="22"/>
      <c r="Q10" s="174"/>
      <c r="R10" s="11"/>
      <c r="S10"/>
    </row>
    <row r="11" spans="1:31" s="33" customFormat="1" ht="33" customHeight="1">
      <c r="A11" s="366" t="s">
        <v>139</v>
      </c>
      <c r="B11" s="367"/>
      <c r="C11" s="142" t="s">
        <v>31</v>
      </c>
      <c r="D11" s="143" t="s">
        <v>28</v>
      </c>
      <c r="E11" s="143" t="s">
        <v>29</v>
      </c>
      <c r="G11" s="8"/>
      <c r="H11" s="9"/>
      <c r="I11" s="9"/>
      <c r="J11" s="9"/>
      <c r="K11" s="9"/>
      <c r="L11" s="9"/>
      <c r="M11" s="171"/>
      <c r="N11" s="172" t="s">
        <v>7</v>
      </c>
      <c r="O11" s="158">
        <f>SUM(O12:O19)</f>
        <v>1</v>
      </c>
      <c r="P11" s="13">
        <f>SUM(P12:P19)</f>
        <v>0.125</v>
      </c>
      <c r="Q11" s="170">
        <v>0.33</v>
      </c>
      <c r="R11" s="11">
        <f>P11*Q11</f>
        <v>4.1250000000000002E-2</v>
      </c>
      <c r="S11"/>
    </row>
    <row r="12" spans="1:31" s="33" customFormat="1" ht="33" customHeight="1">
      <c r="A12" s="141" t="s">
        <v>140</v>
      </c>
      <c r="B12" s="209" t="s">
        <v>101</v>
      </c>
      <c r="C12" s="63"/>
      <c r="D12" s="58"/>
      <c r="E12" s="59"/>
      <c r="G12" s="153">
        <v>1</v>
      </c>
      <c r="H12" s="154">
        <f>IF(G12=1,$H$6,"")</f>
        <v>0</v>
      </c>
      <c r="I12" s="154" t="str">
        <f>IF(G12=2,$I$6,"")</f>
        <v/>
      </c>
      <c r="J12" s="154" t="str">
        <f>IF(G12=3,$J$6,"")</f>
        <v/>
      </c>
      <c r="K12" s="154" t="str">
        <f>IF(G12=4,$K$6,"")</f>
        <v/>
      </c>
      <c r="L12" s="154" t="str">
        <f>IF(G12=5,$L$6,"")</f>
        <v/>
      </c>
      <c r="M12" s="154" t="str">
        <f>IF(G12=6,$M$6,"")</f>
        <v/>
      </c>
      <c r="N12" s="157">
        <f>SUM(H12:M12)</f>
        <v>0</v>
      </c>
      <c r="O12" s="184">
        <f>1/8</f>
        <v>0.125</v>
      </c>
      <c r="P12" s="159">
        <f>N12*O12</f>
        <v>0</v>
      </c>
      <c r="Q12" s="10"/>
      <c r="R12" s="35"/>
    </row>
    <row r="13" spans="1:31" ht="33" customHeight="1">
      <c r="A13" s="234" t="s">
        <v>141</v>
      </c>
      <c r="B13" s="209" t="s">
        <v>113</v>
      </c>
      <c r="C13" s="63"/>
      <c r="D13" s="61"/>
      <c r="E13" s="61"/>
      <c r="G13" s="153">
        <v>1</v>
      </c>
      <c r="H13" s="154">
        <f t="shared" ref="H13:H14" si="0">IF(G13=1,$H$6,"")</f>
        <v>0</v>
      </c>
      <c r="I13" s="154" t="str">
        <f t="shared" ref="I13:I14" si="1">IF(G13=2,$I$6,"")</f>
        <v/>
      </c>
      <c r="J13" s="154" t="str">
        <f t="shared" ref="J13:J14" si="2">IF(G13=3,$J$6,"")</f>
        <v/>
      </c>
      <c r="K13" s="154" t="str">
        <f t="shared" ref="K13:K14" si="3">IF(G13=4,$K$6,"")</f>
        <v/>
      </c>
      <c r="L13" s="154" t="str">
        <f t="shared" ref="L13:L14" si="4">IF(G13=5,$L$6,"")</f>
        <v/>
      </c>
      <c r="M13" s="154" t="str">
        <f t="shared" ref="M13:M14" si="5">IF(G13=6,$M$6,"")</f>
        <v/>
      </c>
      <c r="N13" s="157">
        <f t="shared" ref="N13:N14" si="6">SUM(H13:M13)</f>
        <v>0</v>
      </c>
      <c r="O13" s="184">
        <f t="shared" ref="O13:O14" si="7">O12</f>
        <v>0.125</v>
      </c>
      <c r="P13" s="159">
        <f t="shared" ref="P13:P14" si="8">N13*O13</f>
        <v>0</v>
      </c>
      <c r="Q13" s="10"/>
      <c r="R13" s="35"/>
    </row>
    <row r="14" spans="1:31" ht="33" customHeight="1">
      <c r="A14" s="234" t="s">
        <v>142</v>
      </c>
      <c r="B14" s="209" t="s">
        <v>133</v>
      </c>
      <c r="C14" s="63"/>
      <c r="D14" s="61"/>
      <c r="E14" s="61"/>
      <c r="G14" s="153">
        <v>1</v>
      </c>
      <c r="H14" s="154">
        <f t="shared" si="0"/>
        <v>0</v>
      </c>
      <c r="I14" s="154" t="str">
        <f t="shared" si="1"/>
        <v/>
      </c>
      <c r="J14" s="154" t="str">
        <f t="shared" si="2"/>
        <v/>
      </c>
      <c r="K14" s="154" t="str">
        <f t="shared" si="3"/>
        <v/>
      </c>
      <c r="L14" s="154" t="str">
        <f t="shared" si="4"/>
        <v/>
      </c>
      <c r="M14" s="154" t="str">
        <f t="shared" si="5"/>
        <v/>
      </c>
      <c r="N14" s="157">
        <f t="shared" si="6"/>
        <v>0</v>
      </c>
      <c r="O14" s="184">
        <f t="shared" si="7"/>
        <v>0.125</v>
      </c>
      <c r="P14" s="159">
        <f t="shared" si="8"/>
        <v>0</v>
      </c>
      <c r="Q14" s="10"/>
      <c r="R14" s="35"/>
    </row>
    <row r="15" spans="1:31" s="33" customFormat="1" ht="33" customHeight="1">
      <c r="A15" s="141" t="s">
        <v>143</v>
      </c>
      <c r="B15" s="209" t="s">
        <v>105</v>
      </c>
      <c r="C15" s="64"/>
      <c r="D15" s="59"/>
      <c r="E15" s="59"/>
      <c r="G15" s="153">
        <v>1</v>
      </c>
      <c r="H15" s="154">
        <f>IF(G15=1,$H$6,"")</f>
        <v>0</v>
      </c>
      <c r="I15" s="154" t="str">
        <f>IF(G15=2,$I$6,"")</f>
        <v/>
      </c>
      <c r="J15" s="154" t="str">
        <f>IF(G15=3,$J$6,"")</f>
        <v/>
      </c>
      <c r="K15" s="154" t="str">
        <f>IF(G15=4,$K$6,"")</f>
        <v/>
      </c>
      <c r="L15" s="154" t="str">
        <f>IF(G15=5,$L$6,"")</f>
        <v/>
      </c>
      <c r="M15" s="154" t="str">
        <f>IF(G15=6,$M$6,"")</f>
        <v/>
      </c>
      <c r="N15" s="157">
        <f>SUM(H15:M15)</f>
        <v>0</v>
      </c>
      <c r="O15" s="184">
        <f>O12</f>
        <v>0.125</v>
      </c>
      <c r="P15" s="159">
        <f>N15*O15</f>
        <v>0</v>
      </c>
      <c r="Q15" s="10"/>
      <c r="R15" s="35"/>
    </row>
    <row r="16" spans="1:31" s="33" customFormat="1" ht="33" customHeight="1">
      <c r="A16" s="141" t="s">
        <v>144</v>
      </c>
      <c r="B16" s="209" t="s">
        <v>156</v>
      </c>
      <c r="C16" s="64"/>
      <c r="D16" s="59"/>
      <c r="E16" s="59"/>
      <c r="G16" s="153">
        <v>1</v>
      </c>
      <c r="H16" s="154">
        <f>IF(G16=1,$H$6,"")</f>
        <v>0</v>
      </c>
      <c r="I16" s="154" t="str">
        <f>IF(G16=2,$I$6,"")</f>
        <v/>
      </c>
      <c r="J16" s="154" t="str">
        <f>IF(G16=3,$J$6,"")</f>
        <v/>
      </c>
      <c r="K16" s="154" t="str">
        <f>IF(G16=4,$K$6,"")</f>
        <v/>
      </c>
      <c r="L16" s="154" t="str">
        <f>IF(G16=5,$L$6,"")</f>
        <v/>
      </c>
      <c r="M16" s="154" t="str">
        <f>IF(G16=6,$M$6,"")</f>
        <v/>
      </c>
      <c r="N16" s="157">
        <f>SUM(H16:M16)</f>
        <v>0</v>
      </c>
      <c r="O16" s="184">
        <f>O15</f>
        <v>0.125</v>
      </c>
      <c r="P16" s="159">
        <f>N16*O16</f>
        <v>0</v>
      </c>
      <c r="Q16" s="10"/>
      <c r="R16" s="35"/>
    </row>
    <row r="17" spans="1:28" s="33" customFormat="1" ht="33" customHeight="1">
      <c r="A17" s="141" t="s">
        <v>168</v>
      </c>
      <c r="B17" s="209" t="s">
        <v>110</v>
      </c>
      <c r="C17" s="64"/>
      <c r="D17" s="59"/>
      <c r="E17" s="59"/>
      <c r="G17" s="153">
        <v>6</v>
      </c>
      <c r="H17" s="154" t="str">
        <f>IF(G17=1,$H$6,"")</f>
        <v/>
      </c>
      <c r="I17" s="154" t="str">
        <f>IF(G17=2,$I$6,"")</f>
        <v/>
      </c>
      <c r="J17" s="154" t="str">
        <f>IF(G17=3,$J$6,"")</f>
        <v/>
      </c>
      <c r="K17" s="154" t="str">
        <f>IF(G17=4,$K$6,"")</f>
        <v/>
      </c>
      <c r="L17" s="154" t="str">
        <f>IF(G17=5,$L$6,"")</f>
        <v/>
      </c>
      <c r="M17" s="154">
        <f>IF(G17=6,$M$6,"")</f>
        <v>1</v>
      </c>
      <c r="N17" s="157">
        <f>SUM(H17:M17)</f>
        <v>1</v>
      </c>
      <c r="O17" s="184">
        <f>O16</f>
        <v>0.125</v>
      </c>
      <c r="P17" s="159">
        <f>N17*O17</f>
        <v>0.125</v>
      </c>
      <c r="Q17" s="10"/>
      <c r="R17" s="35"/>
    </row>
    <row r="18" spans="1:28" s="33" customFormat="1" ht="33" customHeight="1">
      <c r="A18" s="141" t="s">
        <v>167</v>
      </c>
      <c r="B18" s="235" t="s">
        <v>170</v>
      </c>
      <c r="C18" s="64"/>
      <c r="D18" s="59"/>
      <c r="E18" s="59"/>
      <c r="G18" s="153">
        <v>1</v>
      </c>
      <c r="H18" s="154">
        <f t="shared" ref="H18" si="9">IF(G18=1,$H$6,"")</f>
        <v>0</v>
      </c>
      <c r="I18" s="154" t="str">
        <f>IF(G18=2,$I$6,"")</f>
        <v/>
      </c>
      <c r="J18" s="154" t="str">
        <f>IF(G18=3,$J$6,"")</f>
        <v/>
      </c>
      <c r="K18" s="154" t="str">
        <f>IF(G18=4,$K$6,"")</f>
        <v/>
      </c>
      <c r="L18" s="154" t="str">
        <f>IF(G18=5,$L$6,"")</f>
        <v/>
      </c>
      <c r="M18" s="154" t="str">
        <f>IF(G18=6,$M$6,"")</f>
        <v/>
      </c>
      <c r="N18" s="157">
        <f>SUM(H18:M18)</f>
        <v>0</v>
      </c>
      <c r="O18" s="184">
        <f>O17</f>
        <v>0.125</v>
      </c>
      <c r="P18" s="159">
        <f>N18*O18</f>
        <v>0</v>
      </c>
      <c r="Q18" s="10"/>
      <c r="R18" s="35"/>
    </row>
    <row r="19" spans="1:28" s="33" customFormat="1" ht="33" customHeight="1">
      <c r="A19" s="141" t="s">
        <v>169</v>
      </c>
      <c r="B19" s="235" t="s">
        <v>137</v>
      </c>
      <c r="C19" s="64"/>
      <c r="D19" s="59"/>
      <c r="E19" s="59"/>
      <c r="G19" s="153">
        <v>1</v>
      </c>
      <c r="H19" s="154">
        <f>IF(G19=1,$H$6,"")</f>
        <v>0</v>
      </c>
      <c r="I19" s="154" t="str">
        <f>IF(G19=2,$I$6,"")</f>
        <v/>
      </c>
      <c r="J19" s="154" t="str">
        <f>IF(G19=3,$J$6,"")</f>
        <v/>
      </c>
      <c r="K19" s="154" t="str">
        <f>IF(G19=4,$K$6,"")</f>
        <v/>
      </c>
      <c r="L19" s="154" t="str">
        <f>IF(G19=5,$L$6,"")</f>
        <v/>
      </c>
      <c r="M19" s="154" t="str">
        <f>IF(G19=6,$M$6,"")</f>
        <v/>
      </c>
      <c r="N19" s="157">
        <f>SUM(H19:M19)</f>
        <v>0</v>
      </c>
      <c r="O19" s="184">
        <f>O17</f>
        <v>0.125</v>
      </c>
      <c r="P19" s="159">
        <f>N19*O19</f>
        <v>0</v>
      </c>
      <c r="Q19" s="10"/>
      <c r="R19" s="35"/>
    </row>
    <row r="20" spans="1:28" s="33" customFormat="1" ht="33" customHeight="1">
      <c r="A20" s="366" t="s">
        <v>145</v>
      </c>
      <c r="B20" s="367"/>
      <c r="C20" s="142" t="s">
        <v>31</v>
      </c>
      <c r="D20" s="143" t="s">
        <v>28</v>
      </c>
      <c r="E20" s="143" t="s">
        <v>29</v>
      </c>
      <c r="G20" s="8"/>
      <c r="H20" s="9"/>
      <c r="I20" s="9"/>
      <c r="J20" s="9"/>
      <c r="K20" s="9"/>
      <c r="L20" s="9"/>
      <c r="M20" s="236"/>
      <c r="N20" s="172" t="str">
        <f>N11</f>
        <v>somme = 1 ?  =&gt;</v>
      </c>
      <c r="O20" s="158">
        <f>SUM(O21:O24)</f>
        <v>1</v>
      </c>
      <c r="P20" s="39">
        <f>SUM(P21:P24)</f>
        <v>0</v>
      </c>
      <c r="Q20" s="170">
        <v>0.33</v>
      </c>
      <c r="R20" s="11">
        <f>P20*Q20</f>
        <v>0</v>
      </c>
    </row>
    <row r="21" spans="1:28" s="33" customFormat="1" ht="33" customHeight="1">
      <c r="A21" s="140" t="s">
        <v>106</v>
      </c>
      <c r="B21" s="209" t="s">
        <v>102</v>
      </c>
      <c r="C21" s="246"/>
      <c r="D21" s="237"/>
      <c r="E21" s="237"/>
      <c r="G21" s="153">
        <v>1</v>
      </c>
      <c r="H21" s="154">
        <f>IF(G21=1,$H$6,"")</f>
        <v>0</v>
      </c>
      <c r="I21" s="154" t="str">
        <f>IF(G21=2,$I$6,"")</f>
        <v/>
      </c>
      <c r="J21" s="154" t="str">
        <f>IF(G21=3,$J$6,"")</f>
        <v/>
      </c>
      <c r="K21" s="154" t="str">
        <f>IF(G21=4,$K$6,"")</f>
        <v/>
      </c>
      <c r="L21" s="154" t="str">
        <f>IF(G21=5,$L$6,"")</f>
        <v/>
      </c>
      <c r="M21" s="154" t="str">
        <f>IF(G21=6,$M$6,"")</f>
        <v/>
      </c>
      <c r="N21" s="157">
        <f>SUM(H21:M21)</f>
        <v>0</v>
      </c>
      <c r="O21" s="184">
        <f>1/4</f>
        <v>0.25</v>
      </c>
      <c r="P21" s="159">
        <f>N21*O21</f>
        <v>0</v>
      </c>
    </row>
    <row r="22" spans="1:28" s="33" customFormat="1" ht="33" customHeight="1">
      <c r="A22" s="140" t="s">
        <v>107</v>
      </c>
      <c r="B22" s="209" t="s">
        <v>103</v>
      </c>
      <c r="C22" s="63"/>
      <c r="D22" s="60"/>
      <c r="E22" s="60"/>
      <c r="G22" s="153">
        <v>1</v>
      </c>
      <c r="H22" s="154">
        <f>IF(G22=1,$H$6,"")</f>
        <v>0</v>
      </c>
      <c r="I22" s="154" t="str">
        <f>IF(G22=2,$I$6,"")</f>
        <v/>
      </c>
      <c r="J22" s="154" t="str">
        <f>IF(G22=3,$J$6,"")</f>
        <v/>
      </c>
      <c r="K22" s="154" t="str">
        <f>IF(G22=4,$K$6,"")</f>
        <v/>
      </c>
      <c r="L22" s="154" t="str">
        <f>IF(G22=5,$L$6,"")</f>
        <v/>
      </c>
      <c r="M22" s="154" t="str">
        <f>IF(G22=6,$M$6,"")</f>
        <v/>
      </c>
      <c r="N22" s="157">
        <f>SUM(H22:M22)</f>
        <v>0</v>
      </c>
      <c r="O22" s="184">
        <f>O21</f>
        <v>0.25</v>
      </c>
      <c r="P22" s="159">
        <f>N22*O22</f>
        <v>0</v>
      </c>
      <c r="Q22" s="10"/>
      <c r="R22" s="35"/>
    </row>
    <row r="23" spans="1:28" s="33" customFormat="1" ht="33" customHeight="1">
      <c r="A23" s="140" t="s">
        <v>108</v>
      </c>
      <c r="B23" s="209" t="s">
        <v>104</v>
      </c>
      <c r="C23" s="63"/>
      <c r="D23" s="60"/>
      <c r="E23" s="60"/>
      <c r="G23" s="153">
        <v>1</v>
      </c>
      <c r="H23" s="154">
        <f>IF(G23=1,$H$6,"")</f>
        <v>0</v>
      </c>
      <c r="I23" s="154" t="str">
        <f>IF(G23=2,$I$6,"")</f>
        <v/>
      </c>
      <c r="J23" s="154" t="str">
        <f>IF(G23=3,$J$6,"")</f>
        <v/>
      </c>
      <c r="K23" s="154" t="str">
        <f>IF(G23=4,$K$6,"")</f>
        <v/>
      </c>
      <c r="L23" s="154" t="str">
        <f>IF(G23=5,$L$6,"")</f>
        <v/>
      </c>
      <c r="M23" s="154" t="str">
        <f>IF(G23=6,$M$6,"")</f>
        <v/>
      </c>
      <c r="N23" s="157">
        <f>SUM(H23:M23)</f>
        <v>0</v>
      </c>
      <c r="O23" s="184">
        <f>O22</f>
        <v>0.25</v>
      </c>
      <c r="P23" s="159">
        <f>N23*O23</f>
        <v>0</v>
      </c>
      <c r="Q23" s="10"/>
      <c r="R23" s="35"/>
    </row>
    <row r="24" spans="1:28" s="33" customFormat="1" ht="33" customHeight="1">
      <c r="A24" s="140" t="s">
        <v>109</v>
      </c>
      <c r="B24" s="209" t="s">
        <v>112</v>
      </c>
      <c r="C24" s="63"/>
      <c r="D24" s="60"/>
      <c r="E24" s="60"/>
      <c r="G24" s="153">
        <v>1</v>
      </c>
      <c r="H24" s="154">
        <f>IF(G24=1,$H$6,"")</f>
        <v>0</v>
      </c>
      <c r="I24" s="154" t="str">
        <f>IF(G24=2,$I$6,"")</f>
        <v/>
      </c>
      <c r="J24" s="154" t="str">
        <f>IF(G24=3,$J$6,"")</f>
        <v/>
      </c>
      <c r="K24" s="154" t="str">
        <f>IF(G24=4,$K$6,"")</f>
        <v/>
      </c>
      <c r="L24" s="154" t="str">
        <f>IF(G24=5,$L$6,"")</f>
        <v/>
      </c>
      <c r="M24" s="154" t="str">
        <f>IF(G24=6,$M$6,"")</f>
        <v/>
      </c>
      <c r="N24" s="157">
        <f>SUM(H24:M24)</f>
        <v>0</v>
      </c>
      <c r="O24" s="184">
        <f>O23</f>
        <v>0.25</v>
      </c>
      <c r="P24" s="159">
        <f>N24*O24</f>
        <v>0</v>
      </c>
      <c r="Q24" s="10"/>
      <c r="R24" s="35"/>
    </row>
    <row r="25" spans="1:28" s="33" customFormat="1" ht="33" customHeight="1">
      <c r="A25" s="366" t="s">
        <v>72</v>
      </c>
      <c r="B25" s="367"/>
      <c r="C25" s="142" t="s">
        <v>31</v>
      </c>
      <c r="D25" s="143" t="s">
        <v>28</v>
      </c>
      <c r="E25" s="143" t="s">
        <v>29</v>
      </c>
      <c r="G25" s="8"/>
      <c r="H25" s="9"/>
      <c r="I25" s="9"/>
      <c r="J25" s="9"/>
      <c r="K25" s="9"/>
      <c r="L25" s="9"/>
      <c r="M25" s="173"/>
      <c r="N25" s="172" t="str">
        <f>N20</f>
        <v>somme = 1 ?  =&gt;</v>
      </c>
      <c r="O25" s="158">
        <f>SUM(O26:O30)</f>
        <v>1</v>
      </c>
      <c r="P25" s="39">
        <f>SUM(P26:P30)</f>
        <v>0</v>
      </c>
      <c r="Q25" s="170">
        <v>0.34</v>
      </c>
      <c r="R25" s="11">
        <f>P25*Q25</f>
        <v>0</v>
      </c>
    </row>
    <row r="26" spans="1:28" s="33" customFormat="1" ht="33" customHeight="1">
      <c r="A26" s="141" t="s">
        <v>11</v>
      </c>
      <c r="B26" s="209" t="s">
        <v>129</v>
      </c>
      <c r="C26" s="63"/>
      <c r="D26" s="61"/>
      <c r="E26" s="61"/>
      <c r="G26" s="153">
        <v>1</v>
      </c>
      <c r="H26" s="154">
        <f>IF(G26=1,$H$6,"")</f>
        <v>0</v>
      </c>
      <c r="I26" s="154" t="str">
        <f>IF(G26=2,$I$6,"")</f>
        <v/>
      </c>
      <c r="J26" s="154" t="str">
        <f>IF(G26=3,$J$6,"")</f>
        <v/>
      </c>
      <c r="K26" s="154" t="str">
        <f>IF(G26=4,$K$6,"")</f>
        <v/>
      </c>
      <c r="L26" s="154" t="str">
        <f>IF(G26=5,$L$6,"")</f>
        <v/>
      </c>
      <c r="M26" s="154" t="str">
        <f>IF(G26=6,$M$6,"")</f>
        <v/>
      </c>
      <c r="N26" s="157">
        <f>SUM(H26:M26)</f>
        <v>0</v>
      </c>
      <c r="O26" s="184">
        <f>1/5</f>
        <v>0.2</v>
      </c>
      <c r="P26" s="159">
        <f>N26*O26</f>
        <v>0</v>
      </c>
      <c r="Q26" s="10"/>
      <c r="R26" s="35"/>
    </row>
    <row r="27" spans="1:28" s="33" customFormat="1" ht="33" customHeight="1">
      <c r="A27" s="141" t="s">
        <v>16</v>
      </c>
      <c r="B27" s="209" t="s">
        <v>130</v>
      </c>
      <c r="C27" s="63"/>
      <c r="D27" s="61"/>
      <c r="E27" s="61"/>
      <c r="G27" s="153">
        <v>1</v>
      </c>
      <c r="H27" s="154">
        <f>IF(G27=1,$H$6,"")</f>
        <v>0</v>
      </c>
      <c r="I27" s="154" t="str">
        <f>IF(G27=2,$I$6,"")</f>
        <v/>
      </c>
      <c r="J27" s="154" t="str">
        <f>IF(G27=3,$J$6,"")</f>
        <v/>
      </c>
      <c r="K27" s="154" t="str">
        <f>IF(G27=4,$K$6,"")</f>
        <v/>
      </c>
      <c r="L27" s="154" t="str">
        <f>IF(G27=5,$L$6,"")</f>
        <v/>
      </c>
      <c r="M27" s="154" t="str">
        <f>IF(G27=6,$M$6,"")</f>
        <v/>
      </c>
      <c r="N27" s="157">
        <f>SUM(H27:M27)</f>
        <v>0</v>
      </c>
      <c r="O27" s="184">
        <f>O26</f>
        <v>0.2</v>
      </c>
      <c r="P27" s="159">
        <f>N27*O27</f>
        <v>0</v>
      </c>
      <c r="Q27" s="10"/>
      <c r="R27" s="35"/>
    </row>
    <row r="28" spans="1:28" s="33" customFormat="1" ht="33" customHeight="1">
      <c r="A28" s="141" t="s">
        <v>161</v>
      </c>
      <c r="B28" s="209" t="s">
        <v>166</v>
      </c>
      <c r="C28" s="63"/>
      <c r="D28" s="61"/>
      <c r="E28" s="61"/>
      <c r="G28" s="153">
        <v>1</v>
      </c>
      <c r="H28" s="154">
        <f>IF(G28=1,$H$6,"")</f>
        <v>0</v>
      </c>
      <c r="I28" s="154" t="str">
        <f>IF(G28=2,$I$6,"")</f>
        <v/>
      </c>
      <c r="J28" s="154" t="str">
        <f>IF(G28=3,$J$6,"")</f>
        <v/>
      </c>
      <c r="K28" s="154" t="str">
        <f>IF(G28=4,$K$6,"")</f>
        <v/>
      </c>
      <c r="L28" s="154" t="str">
        <f>IF(G28=5,$L$6,"")</f>
        <v/>
      </c>
      <c r="M28" s="154" t="str">
        <f>IF(G28=6,$M$6,"")</f>
        <v/>
      </c>
      <c r="N28" s="157">
        <f>SUM(H28:M28)</f>
        <v>0</v>
      </c>
      <c r="O28" s="184">
        <f>O27</f>
        <v>0.2</v>
      </c>
      <c r="P28" s="159">
        <f>N28*O28</f>
        <v>0</v>
      </c>
      <c r="Q28" s="10"/>
      <c r="R28" s="35"/>
    </row>
    <row r="29" spans="1:28" s="33" customFormat="1" ht="33" customHeight="1">
      <c r="A29" s="141" t="s">
        <v>162</v>
      </c>
      <c r="B29" s="209" t="s">
        <v>124</v>
      </c>
      <c r="C29" s="63"/>
      <c r="D29" s="61"/>
      <c r="E29" s="61"/>
      <c r="G29" s="153">
        <v>1</v>
      </c>
      <c r="H29" s="154">
        <f>IF(G29=1,$H$6,"")</f>
        <v>0</v>
      </c>
      <c r="I29" s="154" t="str">
        <f>IF(G29=2,$I$6,"")</f>
        <v/>
      </c>
      <c r="J29" s="154" t="str">
        <f>IF(G29=3,$J$6,"")</f>
        <v/>
      </c>
      <c r="K29" s="154" t="str">
        <f>IF(G29=4,$K$6,"")</f>
        <v/>
      </c>
      <c r="L29" s="154" t="str">
        <f>IF(G29=5,$L$6,"")</f>
        <v/>
      </c>
      <c r="M29" s="154" t="str">
        <f>IF(G29=6,$M$6,"")</f>
        <v/>
      </c>
      <c r="N29" s="157">
        <f>SUM(H29:M29)</f>
        <v>0</v>
      </c>
      <c r="O29" s="184">
        <f>O27</f>
        <v>0.2</v>
      </c>
      <c r="P29" s="159">
        <f>N29*O29</f>
        <v>0</v>
      </c>
      <c r="Q29" s="10"/>
      <c r="R29" s="35"/>
    </row>
    <row r="30" spans="1:28" s="33" customFormat="1" ht="33" customHeight="1">
      <c r="A30" s="141" t="s">
        <v>165</v>
      </c>
      <c r="B30" s="209" t="s">
        <v>111</v>
      </c>
      <c r="C30" s="63"/>
      <c r="D30" s="61"/>
      <c r="E30" s="61"/>
      <c r="G30" s="153">
        <v>1</v>
      </c>
      <c r="H30" s="154">
        <f>IF(G30=1,$H$6,"")</f>
        <v>0</v>
      </c>
      <c r="I30" s="154" t="str">
        <f>IF(G30=2,$I$6,"")</f>
        <v/>
      </c>
      <c r="J30" s="154" t="str">
        <f>IF(G30=3,$J$6,"")</f>
        <v/>
      </c>
      <c r="K30" s="154" t="str">
        <f>IF(G30=4,$K$6,"")</f>
        <v/>
      </c>
      <c r="L30" s="154" t="str">
        <f>IF(G30=5,$L$6,"")</f>
        <v/>
      </c>
      <c r="M30" s="154" t="str">
        <f>IF(G30=6,$M$6,"")</f>
        <v/>
      </c>
      <c r="N30" s="157">
        <f>SUM(H30:M30)</f>
        <v>0</v>
      </c>
      <c r="O30" s="184">
        <f>O29</f>
        <v>0.2</v>
      </c>
      <c r="P30" s="159">
        <f>N30*O30</f>
        <v>0</v>
      </c>
      <c r="Q30" s="10"/>
      <c r="R30" s="35"/>
      <c r="AB30" s="28"/>
    </row>
    <row r="31" spans="1:28" ht="33" customHeight="1">
      <c r="A31" s="366" t="s">
        <v>132</v>
      </c>
      <c r="B31" s="367"/>
      <c r="C31" s="142" t="s">
        <v>31</v>
      </c>
      <c r="D31" s="143" t="s">
        <v>28</v>
      </c>
      <c r="E31" s="143" t="s">
        <v>29</v>
      </c>
      <c r="G31" s="8"/>
      <c r="H31" s="9"/>
      <c r="I31" s="9"/>
      <c r="J31" s="9"/>
      <c r="K31" s="9"/>
      <c r="L31" s="9"/>
      <c r="M31" s="173"/>
      <c r="N31" s="172" t="str">
        <f>N25</f>
        <v>somme = 1 ?  =&gt;</v>
      </c>
      <c r="O31" s="158">
        <f>SUM(O32:O35)</f>
        <v>1</v>
      </c>
      <c r="P31" s="39">
        <f>SUM(P32:P35)</f>
        <v>0</v>
      </c>
      <c r="Q31" s="170">
        <v>0.34</v>
      </c>
      <c r="R31" s="11">
        <f>P31*Q31</f>
        <v>0</v>
      </c>
    </row>
    <row r="32" spans="1:28" ht="33" customHeight="1">
      <c r="A32" s="140" t="s">
        <v>8</v>
      </c>
      <c r="B32" s="209" t="s">
        <v>135</v>
      </c>
      <c r="C32" s="142"/>
      <c r="D32" s="143"/>
      <c r="E32" s="143"/>
      <c r="G32" s="153">
        <v>1</v>
      </c>
      <c r="H32" s="154">
        <f>IF(G32=1,$H$6,"")</f>
        <v>0</v>
      </c>
      <c r="I32" s="154" t="str">
        <f>IF(G32=2,$I$6,"")</f>
        <v/>
      </c>
      <c r="J32" s="154" t="str">
        <f>IF(G32=3,$J$6,"")</f>
        <v/>
      </c>
      <c r="K32" s="154" t="str">
        <f>IF(G32=4,$K$6,"")</f>
        <v/>
      </c>
      <c r="L32" s="154" t="str">
        <f>IF(G32=5,$L$6,"")</f>
        <v/>
      </c>
      <c r="M32" s="154" t="str">
        <f>IF(G32=6,$M$6,"")</f>
        <v/>
      </c>
      <c r="N32" s="157">
        <f>SUM(H32:M32)</f>
        <v>0</v>
      </c>
      <c r="O32" s="184">
        <f>1/4</f>
        <v>0.25</v>
      </c>
      <c r="P32" s="159">
        <f>N32*O32</f>
        <v>0</v>
      </c>
      <c r="Q32" s="232"/>
      <c r="R32" s="233"/>
    </row>
    <row r="33" spans="1:18" ht="33" customHeight="1">
      <c r="A33" s="140" t="s">
        <v>146</v>
      </c>
      <c r="B33" s="209" t="s">
        <v>136</v>
      </c>
      <c r="C33" s="142"/>
      <c r="D33" s="143"/>
      <c r="E33" s="143"/>
      <c r="G33" s="153">
        <v>1</v>
      </c>
      <c r="H33" s="154">
        <f>IF(G33=1,$H$6,"")</f>
        <v>0</v>
      </c>
      <c r="I33" s="154" t="str">
        <f>IF(G33=2,$I$6,"")</f>
        <v/>
      </c>
      <c r="J33" s="154" t="str">
        <f>IF(G33=3,$J$6,"")</f>
        <v/>
      </c>
      <c r="K33" s="154" t="str">
        <f>IF(G33=4,$K$6,"")</f>
        <v/>
      </c>
      <c r="L33" s="154" t="str">
        <f>IF(G33=5,$L$6,"")</f>
        <v/>
      </c>
      <c r="M33" s="154" t="str">
        <f>IF(G33=6,$M$6,"")</f>
        <v/>
      </c>
      <c r="N33" s="157">
        <f>SUM(H33:M33)</f>
        <v>0</v>
      </c>
      <c r="O33" s="184">
        <f>O32</f>
        <v>0.25</v>
      </c>
      <c r="P33" s="159">
        <f>N33*O33</f>
        <v>0</v>
      </c>
      <c r="Q33" s="232"/>
      <c r="R33" s="233"/>
    </row>
    <row r="34" spans="1:18" ht="33" customHeight="1">
      <c r="A34" s="140" t="s">
        <v>147</v>
      </c>
      <c r="B34" s="209" t="s">
        <v>134</v>
      </c>
      <c r="C34" s="63"/>
      <c r="D34" s="61"/>
      <c r="E34" s="61"/>
      <c r="G34" s="153">
        <v>1</v>
      </c>
      <c r="H34" s="154">
        <f>IF(G34=1,$H$6,"")</f>
        <v>0</v>
      </c>
      <c r="I34" s="154" t="str">
        <f>IF(G34=2,$I$6,"")</f>
        <v/>
      </c>
      <c r="J34" s="154" t="str">
        <f>IF(G34=3,$J$6,"")</f>
        <v/>
      </c>
      <c r="K34" s="154" t="str">
        <f>IF(G34=4,$K$6,"")</f>
        <v/>
      </c>
      <c r="L34" s="154" t="str">
        <f>IF(G34=5,$L$6,"")</f>
        <v/>
      </c>
      <c r="M34" s="154" t="str">
        <f>IF(G34=6,$M$6,"")</f>
        <v/>
      </c>
      <c r="N34" s="157">
        <f>SUM(H34:M34)</f>
        <v>0</v>
      </c>
      <c r="O34" s="184">
        <f>O33</f>
        <v>0.25</v>
      </c>
      <c r="P34" s="159">
        <f>N34*O34</f>
        <v>0</v>
      </c>
      <c r="Q34" s="10"/>
      <c r="R34" s="35"/>
    </row>
    <row r="35" spans="1:18" ht="33" customHeight="1">
      <c r="A35" s="140" t="s">
        <v>131</v>
      </c>
      <c r="B35" s="209" t="s">
        <v>164</v>
      </c>
      <c r="C35" s="64"/>
      <c r="D35" s="59"/>
      <c r="E35" s="59"/>
      <c r="G35" s="153">
        <v>1</v>
      </c>
      <c r="H35" s="154">
        <f>IF(G35=1,$H$6,"")</f>
        <v>0</v>
      </c>
      <c r="I35" s="154" t="str">
        <f>IF(G35=2,$I$6,"")</f>
        <v/>
      </c>
      <c r="J35" s="154" t="str">
        <f>IF(G35=3,$J$6,"")</f>
        <v/>
      </c>
      <c r="K35" s="154" t="str">
        <f>IF(G35=4,$K$6,"")</f>
        <v/>
      </c>
      <c r="L35" s="154" t="str">
        <f>IF(G35=5,$L$6,"")</f>
        <v/>
      </c>
      <c r="M35" s="154" t="str">
        <f>IF(G35=6,$M$6,"")</f>
        <v/>
      </c>
      <c r="N35" s="157">
        <f>SUM(H35:M35)</f>
        <v>0</v>
      </c>
      <c r="O35" s="184">
        <f>O34</f>
        <v>0.25</v>
      </c>
      <c r="P35" s="159">
        <f>N35*O35</f>
        <v>0</v>
      </c>
      <c r="Q35" s="10"/>
      <c r="R35" s="35"/>
    </row>
    <row r="36" spans="1:18" ht="33" customHeight="1">
      <c r="A36" s="366" t="s">
        <v>73</v>
      </c>
      <c r="B36" s="367"/>
      <c r="C36" s="142" t="s">
        <v>31</v>
      </c>
      <c r="D36" s="143" t="s">
        <v>28</v>
      </c>
      <c r="E36" s="143" t="s">
        <v>29</v>
      </c>
      <c r="G36" s="8"/>
      <c r="H36" s="9"/>
      <c r="I36" s="9"/>
      <c r="J36" s="9"/>
      <c r="K36" s="9"/>
      <c r="L36" s="9"/>
      <c r="M36" s="173"/>
      <c r="N36" s="172" t="str">
        <f>N31</f>
        <v>somme = 1 ?  =&gt;</v>
      </c>
      <c r="O36" s="158">
        <f>SUM(O37:O44)</f>
        <v>1</v>
      </c>
      <c r="P36" s="39">
        <f>SUM(P37:P44)</f>
        <v>0</v>
      </c>
      <c r="Q36" s="170">
        <v>0.34</v>
      </c>
      <c r="R36" s="11">
        <f>P36*Q36</f>
        <v>0</v>
      </c>
    </row>
    <row r="37" spans="1:18" ht="33" customHeight="1">
      <c r="A37" s="234" t="s">
        <v>148</v>
      </c>
      <c r="B37" s="209" t="s">
        <v>114</v>
      </c>
      <c r="C37" s="63"/>
      <c r="D37" s="61"/>
      <c r="E37" s="61"/>
      <c r="G37" s="153">
        <v>1</v>
      </c>
      <c r="H37" s="154">
        <f t="shared" ref="H37:H44" si="10">IF(G37=1,$H$6,"")</f>
        <v>0</v>
      </c>
      <c r="I37" s="154" t="str">
        <f t="shared" ref="I37:I44" si="11">IF(G37=2,$I$6,"")</f>
        <v/>
      </c>
      <c r="J37" s="154" t="str">
        <f t="shared" ref="J37:J44" si="12">IF(G37=3,$J$6,"")</f>
        <v/>
      </c>
      <c r="K37" s="154" t="str">
        <f t="shared" ref="K37:K44" si="13">IF(G37=4,$K$6,"")</f>
        <v/>
      </c>
      <c r="L37" s="154" t="str">
        <f t="shared" ref="L37:L44" si="14">IF(G37=5,$L$6,"")</f>
        <v/>
      </c>
      <c r="M37" s="154" t="str">
        <f t="shared" ref="M37:M44" si="15">IF(G37=6,$M$6,"")</f>
        <v/>
      </c>
      <c r="N37" s="157">
        <f t="shared" ref="N37:N44" si="16">SUM(H37:M37)</f>
        <v>0</v>
      </c>
      <c r="O37" s="184">
        <f>1/8</f>
        <v>0.125</v>
      </c>
      <c r="P37" s="159">
        <f t="shared" ref="P37:P44" si="17">N37*O37</f>
        <v>0</v>
      </c>
      <c r="Q37" s="232"/>
      <c r="R37" s="233"/>
    </row>
    <row r="38" spans="1:18" ht="33" customHeight="1">
      <c r="A38" s="234" t="s">
        <v>149</v>
      </c>
      <c r="B38" s="209" t="s">
        <v>157</v>
      </c>
      <c r="C38" s="63"/>
      <c r="D38" s="61"/>
      <c r="E38" s="61"/>
      <c r="G38" s="153">
        <v>1</v>
      </c>
      <c r="H38" s="154">
        <f t="shared" si="10"/>
        <v>0</v>
      </c>
      <c r="I38" s="154" t="str">
        <f t="shared" si="11"/>
        <v/>
      </c>
      <c r="J38" s="154" t="str">
        <f t="shared" si="12"/>
        <v/>
      </c>
      <c r="K38" s="154" t="str">
        <f t="shared" si="13"/>
        <v/>
      </c>
      <c r="L38" s="154" t="str">
        <f t="shared" si="14"/>
        <v/>
      </c>
      <c r="M38" s="154" t="str">
        <f t="shared" si="15"/>
        <v/>
      </c>
      <c r="N38" s="157">
        <f t="shared" si="16"/>
        <v>0</v>
      </c>
      <c r="O38" s="184">
        <f t="shared" ref="O38:O44" si="18">O37</f>
        <v>0.125</v>
      </c>
      <c r="P38" s="159">
        <f t="shared" si="17"/>
        <v>0</v>
      </c>
      <c r="Q38" s="10"/>
      <c r="R38" s="35"/>
    </row>
    <row r="39" spans="1:18" ht="33" customHeight="1">
      <c r="A39" s="234" t="s">
        <v>150</v>
      </c>
      <c r="B39" s="209" t="s">
        <v>115</v>
      </c>
      <c r="C39" s="63"/>
      <c r="D39" s="61"/>
      <c r="E39" s="61"/>
      <c r="G39" s="153">
        <v>1</v>
      </c>
      <c r="H39" s="154">
        <f t="shared" si="10"/>
        <v>0</v>
      </c>
      <c r="I39" s="154" t="str">
        <f t="shared" si="11"/>
        <v/>
      </c>
      <c r="J39" s="154" t="str">
        <f t="shared" si="12"/>
        <v/>
      </c>
      <c r="K39" s="154" t="str">
        <f t="shared" si="13"/>
        <v/>
      </c>
      <c r="L39" s="154" t="str">
        <f t="shared" si="14"/>
        <v/>
      </c>
      <c r="M39" s="154" t="str">
        <f t="shared" si="15"/>
        <v/>
      </c>
      <c r="N39" s="157">
        <f t="shared" si="16"/>
        <v>0</v>
      </c>
      <c r="O39" s="184">
        <f t="shared" si="18"/>
        <v>0.125</v>
      </c>
      <c r="P39" s="159">
        <f t="shared" si="17"/>
        <v>0</v>
      </c>
      <c r="Q39" s="10"/>
      <c r="R39" s="35"/>
    </row>
    <row r="40" spans="1:18" ht="33" customHeight="1">
      <c r="A40" s="234" t="s">
        <v>151</v>
      </c>
      <c r="B40" s="209" t="s">
        <v>158</v>
      </c>
      <c r="C40" s="63"/>
      <c r="D40" s="61"/>
      <c r="E40" s="61"/>
      <c r="G40" s="153">
        <v>1</v>
      </c>
      <c r="H40" s="154">
        <f t="shared" si="10"/>
        <v>0</v>
      </c>
      <c r="I40" s="154" t="str">
        <f t="shared" si="11"/>
        <v/>
      </c>
      <c r="J40" s="154" t="str">
        <f t="shared" si="12"/>
        <v/>
      </c>
      <c r="K40" s="154" t="str">
        <f t="shared" si="13"/>
        <v/>
      </c>
      <c r="L40" s="154" t="str">
        <f t="shared" si="14"/>
        <v/>
      </c>
      <c r="M40" s="154" t="str">
        <f t="shared" si="15"/>
        <v/>
      </c>
      <c r="N40" s="157">
        <f t="shared" si="16"/>
        <v>0</v>
      </c>
      <c r="O40" s="184">
        <f t="shared" si="18"/>
        <v>0.125</v>
      </c>
      <c r="P40" s="159">
        <f t="shared" si="17"/>
        <v>0</v>
      </c>
      <c r="Q40" s="10"/>
      <c r="R40" s="35"/>
    </row>
    <row r="41" spans="1:18" ht="33" customHeight="1">
      <c r="A41" s="234" t="s">
        <v>152</v>
      </c>
      <c r="B41" s="209" t="s">
        <v>116</v>
      </c>
      <c r="C41" s="63"/>
      <c r="D41" s="61"/>
      <c r="E41" s="238"/>
      <c r="G41" s="153">
        <v>1</v>
      </c>
      <c r="H41" s="154">
        <f t="shared" si="10"/>
        <v>0</v>
      </c>
      <c r="I41" s="154" t="str">
        <f t="shared" si="11"/>
        <v/>
      </c>
      <c r="J41" s="154" t="str">
        <f t="shared" si="12"/>
        <v/>
      </c>
      <c r="K41" s="154" t="str">
        <f t="shared" si="13"/>
        <v/>
      </c>
      <c r="L41" s="154" t="str">
        <f t="shared" si="14"/>
        <v/>
      </c>
      <c r="M41" s="154" t="str">
        <f t="shared" si="15"/>
        <v/>
      </c>
      <c r="N41" s="157">
        <f t="shared" si="16"/>
        <v>0</v>
      </c>
      <c r="O41" s="184">
        <f t="shared" si="18"/>
        <v>0.125</v>
      </c>
      <c r="P41" s="159">
        <f t="shared" si="17"/>
        <v>0</v>
      </c>
      <c r="Q41" s="10"/>
      <c r="R41" s="35"/>
    </row>
    <row r="42" spans="1:18" ht="33" customHeight="1">
      <c r="A42" s="234" t="s">
        <v>153</v>
      </c>
      <c r="B42" s="209" t="s">
        <v>138</v>
      </c>
      <c r="C42" s="63"/>
      <c r="D42" s="61"/>
      <c r="E42" s="61"/>
      <c r="G42" s="153">
        <v>1</v>
      </c>
      <c r="H42" s="154">
        <f t="shared" si="10"/>
        <v>0</v>
      </c>
      <c r="I42" s="154" t="str">
        <f t="shared" si="11"/>
        <v/>
      </c>
      <c r="J42" s="154" t="str">
        <f t="shared" si="12"/>
        <v/>
      </c>
      <c r="K42" s="154" t="str">
        <f t="shared" si="13"/>
        <v/>
      </c>
      <c r="L42" s="154" t="str">
        <f t="shared" si="14"/>
        <v/>
      </c>
      <c r="M42" s="154" t="str">
        <f t="shared" si="15"/>
        <v/>
      </c>
      <c r="N42" s="157">
        <f t="shared" si="16"/>
        <v>0</v>
      </c>
      <c r="O42" s="184">
        <f t="shared" si="18"/>
        <v>0.125</v>
      </c>
      <c r="P42" s="159">
        <f t="shared" si="17"/>
        <v>0</v>
      </c>
      <c r="Q42" s="10"/>
      <c r="R42" s="35"/>
    </row>
    <row r="43" spans="1:18" ht="33" customHeight="1">
      <c r="A43" s="234" t="s">
        <v>154</v>
      </c>
      <c r="B43" s="209" t="s">
        <v>171</v>
      </c>
      <c r="C43" s="63"/>
      <c r="D43" s="61"/>
      <c r="E43" s="61"/>
      <c r="G43" s="153">
        <v>1</v>
      </c>
      <c r="H43" s="154">
        <f t="shared" si="10"/>
        <v>0</v>
      </c>
      <c r="I43" s="154" t="str">
        <f t="shared" si="11"/>
        <v/>
      </c>
      <c r="J43" s="154" t="str">
        <f t="shared" si="12"/>
        <v/>
      </c>
      <c r="K43" s="154" t="str">
        <f t="shared" si="13"/>
        <v/>
      </c>
      <c r="L43" s="154" t="str">
        <f t="shared" si="14"/>
        <v/>
      </c>
      <c r="M43" s="154" t="str">
        <f t="shared" si="15"/>
        <v/>
      </c>
      <c r="N43" s="157">
        <f t="shared" si="16"/>
        <v>0</v>
      </c>
      <c r="O43" s="184">
        <f t="shared" si="18"/>
        <v>0.125</v>
      </c>
      <c r="P43" s="159">
        <f t="shared" si="17"/>
        <v>0</v>
      </c>
      <c r="Q43" s="10"/>
      <c r="R43" s="35"/>
    </row>
    <row r="44" spans="1:18" ht="33" customHeight="1">
      <c r="A44" s="234" t="s">
        <v>155</v>
      </c>
      <c r="B44" s="209" t="s">
        <v>172</v>
      </c>
      <c r="C44" s="63"/>
      <c r="D44" s="61"/>
      <c r="E44" s="61"/>
      <c r="G44" s="153">
        <v>1</v>
      </c>
      <c r="H44" s="154">
        <f t="shared" si="10"/>
        <v>0</v>
      </c>
      <c r="I44" s="154" t="str">
        <f t="shared" si="11"/>
        <v/>
      </c>
      <c r="J44" s="154" t="str">
        <f t="shared" si="12"/>
        <v/>
      </c>
      <c r="K44" s="154" t="str">
        <f t="shared" si="13"/>
        <v/>
      </c>
      <c r="L44" s="154" t="str">
        <f t="shared" si="14"/>
        <v/>
      </c>
      <c r="M44" s="154" t="str">
        <f t="shared" si="15"/>
        <v/>
      </c>
      <c r="N44" s="157">
        <f t="shared" si="16"/>
        <v>0</v>
      </c>
      <c r="O44" s="184">
        <f t="shared" si="18"/>
        <v>0.125</v>
      </c>
      <c r="P44" s="159">
        <f t="shared" si="17"/>
        <v>0</v>
      </c>
      <c r="Q44" s="10"/>
      <c r="R44" s="35"/>
    </row>
    <row r="54" spans="2:6" ht="33" customHeight="1">
      <c r="B54" s="42"/>
      <c r="C54" s="42"/>
      <c r="D54" s="42"/>
      <c r="E54" s="42"/>
      <c r="F54" s="42"/>
    </row>
  </sheetData>
  <mergeCells count="19">
    <mergeCell ref="A36:B36"/>
    <mergeCell ref="C5:D5"/>
    <mergeCell ref="G5:G7"/>
    <mergeCell ref="N6:N7"/>
    <mergeCell ref="A8:E8"/>
    <mergeCell ref="A11:B11"/>
    <mergeCell ref="A20:B20"/>
    <mergeCell ref="A25:B25"/>
    <mergeCell ref="A31:B31"/>
    <mergeCell ref="O6:O7"/>
    <mergeCell ref="Q6:Q7"/>
    <mergeCell ref="A7:E7"/>
    <mergeCell ref="A2:E2"/>
    <mergeCell ref="A3:E3"/>
    <mergeCell ref="O3:O4"/>
    <mergeCell ref="Q3:Q4"/>
    <mergeCell ref="C4:D4"/>
    <mergeCell ref="H4:N4"/>
    <mergeCell ref="C6:E6"/>
  </mergeCells>
  <pageMargins left="0.39000000000000007" right="0.39000000000000007" top="0.39000000000000007" bottom="0.39000000000000007" header="0.12000000000000001" footer="0.12000000000000001"/>
  <pageSetup paperSize="9" scale="70" orientation="landscape" useFirstPageNumber="1" horizontalDpi="4294967293" verticalDpi="4294967293" r:id="rId1"/>
  <headerFooter alignWithMargins="0">
    <oddHeader>&amp;L© 2012 - Y. Abouo, I. Charles; O. Legrand; J. Sorencen&amp;RAutodiagnostic - BPAC AFSSAPS v2011</oddHeader>
    <oddFooter>&amp;LVersion du &amp;D&amp;R&amp;P/&amp;N</oddFooter>
  </headerFooter>
  <rowBreaks count="1" manualBreakCount="1">
    <brk id="24" max="16383" man="1"/>
  </row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Feuil10"/>
  <dimension ref="A1:AE54"/>
  <sheetViews>
    <sheetView zoomScale="90" zoomScaleNormal="90" workbookViewId="0">
      <selection activeCell="E4" sqref="E4"/>
    </sheetView>
  </sheetViews>
  <sheetFormatPr baseColWidth="10" defaultColWidth="10.85546875" defaultRowHeight="33" customHeight="1" outlineLevelCol="1"/>
  <cols>
    <col min="1" max="1" width="7.28515625" style="2" customWidth="1"/>
    <col min="2" max="2" width="80" style="29" customWidth="1"/>
    <col min="3" max="3" width="20.7109375" style="29" customWidth="1"/>
    <col min="4" max="4" width="29.42578125" style="28" customWidth="1"/>
    <col min="5" max="5" width="39.140625" style="28" customWidth="1"/>
    <col min="6" max="6" width="3.85546875" style="28" hidden="1" customWidth="1" outlineLevel="1"/>
    <col min="7" max="7" width="18" style="5" hidden="1" customWidth="1" outlineLevel="1"/>
    <col min="8" max="10" width="10.85546875" style="28" hidden="1" customWidth="1" outlineLevel="1"/>
    <col min="11" max="11" width="9.42578125" style="28" hidden="1" customWidth="1" outlineLevel="1"/>
    <col min="12" max="13" width="10.85546875" style="28" hidden="1" customWidth="1" outlineLevel="1"/>
    <col min="14" max="14" width="11.85546875" style="26" hidden="1" customWidth="1" outlineLevel="1"/>
    <col min="15" max="15" width="19.7109375" style="36" hidden="1" customWidth="1" outlineLevel="1"/>
    <col min="16" max="16" width="19.42578125" style="37" hidden="1" customWidth="1" outlineLevel="1"/>
    <col min="17" max="17" width="20.7109375" style="36" hidden="1" customWidth="1" outlineLevel="1"/>
    <col min="18" max="18" width="19.28515625" style="37" hidden="1" customWidth="1" outlineLevel="1"/>
    <col min="19" max="26" width="10.85546875" style="28" hidden="1" customWidth="1" outlineLevel="1"/>
    <col min="27" max="27" width="10.85546875" style="28" collapsed="1"/>
    <col min="28" max="16384" width="10.85546875" style="28"/>
  </cols>
  <sheetData>
    <row r="1" spans="1:31" ht="23.1" customHeight="1">
      <c r="A1" s="100"/>
      <c r="B1" s="99" t="str">
        <f>Contexte!C1</f>
        <v>Autodiagnostic :</v>
      </c>
      <c r="C1" s="101"/>
      <c r="D1" s="101"/>
      <c r="E1" s="166" t="s">
        <v>9</v>
      </c>
      <c r="G1"/>
      <c r="H1"/>
      <c r="I1"/>
      <c r="J1"/>
      <c r="K1"/>
      <c r="L1"/>
      <c r="M1"/>
      <c r="N1"/>
      <c r="O1"/>
      <c r="P1"/>
      <c r="Q1"/>
      <c r="R1"/>
    </row>
    <row r="2" spans="1:31" s="33" customFormat="1" ht="33" customHeight="1">
      <c r="A2" s="368" t="str">
        <f>Contexte!A2:G2</f>
        <v>"La maintenance DES DISPOSITIFS MEDICAUX" - Recommandations AFSSAPS Octobre 2011</v>
      </c>
      <c r="B2" s="369"/>
      <c r="C2" s="369"/>
      <c r="D2" s="369"/>
      <c r="E2" s="370"/>
      <c r="G2"/>
      <c r="H2"/>
      <c r="I2"/>
      <c r="J2"/>
      <c r="K2"/>
      <c r="L2"/>
      <c r="M2"/>
      <c r="N2"/>
      <c r="O2"/>
      <c r="P2"/>
      <c r="Q2"/>
      <c r="R2"/>
    </row>
    <row r="3" spans="1:31" s="33" customFormat="1" ht="21" customHeight="1">
      <c r="A3" s="371" t="str">
        <f>Contexte!A3:G3</f>
        <v>Avertissement : toute zone blanche peut être remplie ou modifiée. Les données peuvent ensuite être utilisées dans d'autres onglets</v>
      </c>
      <c r="B3" s="372"/>
      <c r="C3" s="372"/>
      <c r="D3" s="372"/>
      <c r="E3" s="373"/>
      <c r="G3"/>
      <c r="H3" s="160"/>
      <c r="I3" s="161"/>
      <c r="J3" s="161"/>
      <c r="K3" s="162" t="s">
        <v>39</v>
      </c>
      <c r="L3" s="161"/>
      <c r="M3" s="161"/>
      <c r="N3" s="163"/>
      <c r="O3" s="364" t="s">
        <v>3</v>
      </c>
      <c r="P3" s="167" t="s">
        <v>5</v>
      </c>
      <c r="Q3" s="364" t="s">
        <v>3</v>
      </c>
      <c r="R3" s="177" t="s">
        <v>5</v>
      </c>
    </row>
    <row r="4" spans="1:31" s="33" customFormat="1" ht="33" customHeight="1">
      <c r="A4" s="90"/>
      <c r="B4" s="91" t="s">
        <v>18</v>
      </c>
      <c r="C4" s="349" t="str">
        <f>Contexte!C4:F4</f>
        <v>Service biomédical du CH de …</v>
      </c>
      <c r="D4" s="349"/>
      <c r="E4" s="62" t="s">
        <v>21</v>
      </c>
      <c r="G4" s="7"/>
      <c r="H4" s="377" t="s">
        <v>17</v>
      </c>
      <c r="I4" s="378"/>
      <c r="J4" s="378"/>
      <c r="K4" s="378"/>
      <c r="L4" s="378"/>
      <c r="M4" s="378"/>
      <c r="N4" s="379"/>
      <c r="O4" s="365"/>
      <c r="P4" s="168" t="s">
        <v>64</v>
      </c>
      <c r="Q4" s="365"/>
      <c r="R4" s="168" t="s">
        <v>64</v>
      </c>
    </row>
    <row r="5" spans="1:31" s="33" customFormat="1" ht="33" customHeight="1">
      <c r="A5" s="92"/>
      <c r="B5" s="93" t="s">
        <v>19</v>
      </c>
      <c r="C5" s="380" t="s">
        <v>126</v>
      </c>
      <c r="D5" s="380"/>
      <c r="E5" s="50"/>
      <c r="G5" s="374" t="s">
        <v>35</v>
      </c>
      <c r="H5" s="150"/>
      <c r="I5" s="151"/>
      <c r="J5" s="151"/>
      <c r="K5" s="149" t="s">
        <v>37</v>
      </c>
      <c r="L5" s="151"/>
      <c r="M5" s="151"/>
      <c r="N5" s="152"/>
      <c r="O5" s="148" t="s">
        <v>0</v>
      </c>
      <c r="P5" s="47" t="s">
        <v>36</v>
      </c>
      <c r="Q5" s="46" t="s">
        <v>0</v>
      </c>
      <c r="R5" s="43" t="s">
        <v>25</v>
      </c>
      <c r="AD5" s="214"/>
      <c r="AE5" s="214"/>
    </row>
    <row r="6" spans="1:31" s="33" customFormat="1" ht="33" customHeight="1">
      <c r="A6" s="92"/>
      <c r="B6" s="265" t="s">
        <v>224</v>
      </c>
      <c r="C6" s="281"/>
      <c r="D6" s="282"/>
      <c r="E6" s="381"/>
      <c r="G6" s="375"/>
      <c r="H6" s="155">
        <f>Contexte!G31</f>
        <v>0</v>
      </c>
      <c r="I6" s="155">
        <f>Contexte!G32</f>
        <v>0.2</v>
      </c>
      <c r="J6" s="155">
        <f>Contexte!G33</f>
        <v>0.4</v>
      </c>
      <c r="K6" s="164">
        <f>Contexte!G34</f>
        <v>0.6</v>
      </c>
      <c r="L6" s="155">
        <f>Contexte!G35</f>
        <v>0.8</v>
      </c>
      <c r="M6" s="155">
        <f>Contexte!G36</f>
        <v>1</v>
      </c>
      <c r="N6" s="382" t="s">
        <v>38</v>
      </c>
      <c r="O6" s="384" t="s">
        <v>2</v>
      </c>
      <c r="P6" s="48" t="s">
        <v>54</v>
      </c>
      <c r="Q6" s="362" t="s">
        <v>1</v>
      </c>
      <c r="R6" s="44" t="s">
        <v>54</v>
      </c>
    </row>
    <row r="7" spans="1:31" s="33" customFormat="1" ht="33" customHeight="1">
      <c r="A7" s="389" t="s">
        <v>62</v>
      </c>
      <c r="B7" s="390"/>
      <c r="C7" s="390"/>
      <c r="D7" s="390"/>
      <c r="E7" s="391"/>
      <c r="G7" s="376"/>
      <c r="H7" s="156" t="str">
        <f>Contexte!F31</f>
        <v>Absent</v>
      </c>
      <c r="I7" s="156" t="str">
        <f>Contexte!F32</f>
        <v>Aléatoire</v>
      </c>
      <c r="J7" s="156" t="str">
        <f>Contexte!F33</f>
        <v>Défini</v>
      </c>
      <c r="K7" s="156" t="str">
        <f>Contexte!F34</f>
        <v>Maîtrisé</v>
      </c>
      <c r="L7" s="156" t="str">
        <f>Contexte!F35</f>
        <v>Optimisé</v>
      </c>
      <c r="M7" s="156" t="str">
        <f>Contexte!F36</f>
        <v>Mature</v>
      </c>
      <c r="N7" s="383"/>
      <c r="O7" s="385"/>
      <c r="P7" s="49" t="s">
        <v>24</v>
      </c>
      <c r="Q7" s="363"/>
      <c r="R7" s="45" t="s">
        <v>26</v>
      </c>
    </row>
    <row r="8" spans="1:31" s="33" customFormat="1" ht="33" customHeight="1">
      <c r="A8" s="386" t="s">
        <v>71</v>
      </c>
      <c r="B8" s="387"/>
      <c r="C8" s="387"/>
      <c r="D8" s="387"/>
      <c r="E8" s="388"/>
      <c r="G8" s="23"/>
      <c r="H8" s="24"/>
      <c r="I8" s="24"/>
      <c r="J8" s="24"/>
      <c r="K8" s="24"/>
      <c r="L8" s="24"/>
      <c r="M8" s="24"/>
      <c r="N8" s="25"/>
      <c r="O8" s="176" t="s">
        <v>4</v>
      </c>
      <c r="P8" s="12"/>
      <c r="Q8" s="74" t="s">
        <v>14</v>
      </c>
      <c r="R8" s="38"/>
      <c r="S8"/>
    </row>
    <row r="9" spans="1:31" s="33" customFormat="1" ht="33" customHeight="1">
      <c r="A9" s="128" t="s">
        <v>63</v>
      </c>
      <c r="B9" s="86"/>
      <c r="C9" s="86"/>
      <c r="D9" s="86"/>
      <c r="E9" s="87"/>
      <c r="F9" s="34"/>
      <c r="G9" s="14"/>
      <c r="H9" s="15"/>
      <c r="I9" s="15"/>
      <c r="J9" s="15"/>
      <c r="K9" s="15"/>
      <c r="L9" s="15"/>
      <c r="M9" s="15"/>
      <c r="N9" s="16"/>
      <c r="O9" s="17"/>
      <c r="P9" s="175" t="s">
        <v>7</v>
      </c>
      <c r="Q9" s="169">
        <f>Q11+Q20+Q25</f>
        <v>1</v>
      </c>
      <c r="R9" s="11">
        <f>R11+R20+R25</f>
        <v>0</v>
      </c>
      <c r="S9"/>
    </row>
    <row r="10" spans="1:31" s="33" customFormat="1" ht="33" customHeight="1">
      <c r="A10" s="139" t="s">
        <v>70</v>
      </c>
      <c r="B10" s="138"/>
      <c r="C10" s="88"/>
      <c r="D10" s="88"/>
      <c r="E10" s="89"/>
      <c r="F10" s="34"/>
      <c r="G10" s="18"/>
      <c r="H10" s="19"/>
      <c r="I10" s="19"/>
      <c r="J10" s="19"/>
      <c r="K10" s="19"/>
      <c r="L10" s="19"/>
      <c r="M10" s="19"/>
      <c r="N10" s="20"/>
      <c r="O10" s="21"/>
      <c r="P10" s="22"/>
      <c r="Q10" s="174"/>
      <c r="R10" s="11"/>
      <c r="S10"/>
    </row>
    <row r="11" spans="1:31" s="33" customFormat="1" ht="33" customHeight="1">
      <c r="A11" s="366" t="s">
        <v>139</v>
      </c>
      <c r="B11" s="367"/>
      <c r="C11" s="142" t="s">
        <v>31</v>
      </c>
      <c r="D11" s="143" t="s">
        <v>28</v>
      </c>
      <c r="E11" s="143" t="s">
        <v>29</v>
      </c>
      <c r="G11" s="8"/>
      <c r="H11" s="9"/>
      <c r="I11" s="9"/>
      <c r="J11" s="9"/>
      <c r="K11" s="9"/>
      <c r="L11" s="9"/>
      <c r="M11" s="171"/>
      <c r="N11" s="172" t="s">
        <v>7</v>
      </c>
      <c r="O11" s="158">
        <f>SUM(O12:O19)</f>
        <v>1</v>
      </c>
      <c r="P11" s="13">
        <f>SUM(P12:P19)</f>
        <v>0</v>
      </c>
      <c r="Q11" s="170">
        <v>0.33</v>
      </c>
      <c r="R11" s="11">
        <f>P11*Q11</f>
        <v>0</v>
      </c>
      <c r="S11"/>
    </row>
    <row r="12" spans="1:31" s="33" customFormat="1" ht="33" customHeight="1">
      <c r="A12" s="141" t="s">
        <v>140</v>
      </c>
      <c r="B12" s="209" t="s">
        <v>101</v>
      </c>
      <c r="C12" s="63"/>
      <c r="D12" s="58"/>
      <c r="E12" s="59"/>
      <c r="G12" s="153">
        <v>1</v>
      </c>
      <c r="H12" s="154">
        <f>IF(G12=1,$H$6,"")</f>
        <v>0</v>
      </c>
      <c r="I12" s="154" t="str">
        <f>IF(G12=2,$I$6,"")</f>
        <v/>
      </c>
      <c r="J12" s="154" t="str">
        <f>IF(G12=3,$J$6,"")</f>
        <v/>
      </c>
      <c r="K12" s="154" t="str">
        <f>IF(G12=4,$K$6,"")</f>
        <v/>
      </c>
      <c r="L12" s="154" t="str">
        <f>IF(G12=5,$L$6,"")</f>
        <v/>
      </c>
      <c r="M12" s="154" t="str">
        <f>IF(G12=6,$M$6,"")</f>
        <v/>
      </c>
      <c r="N12" s="157">
        <f>SUM(H12:M12)</f>
        <v>0</v>
      </c>
      <c r="O12" s="184">
        <f>1/8</f>
        <v>0.125</v>
      </c>
      <c r="P12" s="159">
        <f>N12*O12</f>
        <v>0</v>
      </c>
      <c r="Q12" s="10"/>
      <c r="R12" s="35"/>
    </row>
    <row r="13" spans="1:31" ht="33" customHeight="1">
      <c r="A13" s="234" t="s">
        <v>141</v>
      </c>
      <c r="B13" s="209" t="s">
        <v>113</v>
      </c>
      <c r="C13" s="63"/>
      <c r="D13" s="61"/>
      <c r="E13" s="61"/>
      <c r="G13" s="153">
        <v>1</v>
      </c>
      <c r="H13" s="154">
        <f t="shared" ref="H13:H14" si="0">IF(G13=1,$H$6,"")</f>
        <v>0</v>
      </c>
      <c r="I13" s="154" t="str">
        <f t="shared" ref="I13:I14" si="1">IF(G13=2,$I$6,"")</f>
        <v/>
      </c>
      <c r="J13" s="154" t="str">
        <f t="shared" ref="J13:J14" si="2">IF(G13=3,$J$6,"")</f>
        <v/>
      </c>
      <c r="K13" s="154" t="str">
        <f t="shared" ref="K13:K14" si="3">IF(G13=4,$K$6,"")</f>
        <v/>
      </c>
      <c r="L13" s="154" t="str">
        <f t="shared" ref="L13:L14" si="4">IF(G13=5,$L$6,"")</f>
        <v/>
      </c>
      <c r="M13" s="154" t="str">
        <f t="shared" ref="M13:M14" si="5">IF(G13=6,$M$6,"")</f>
        <v/>
      </c>
      <c r="N13" s="157">
        <f t="shared" ref="N13:N14" si="6">SUM(H13:M13)</f>
        <v>0</v>
      </c>
      <c r="O13" s="184">
        <f t="shared" ref="O13:O14" si="7">O12</f>
        <v>0.125</v>
      </c>
      <c r="P13" s="159">
        <f t="shared" ref="P13:P14" si="8">N13*O13</f>
        <v>0</v>
      </c>
      <c r="Q13" s="10"/>
      <c r="R13" s="35"/>
    </row>
    <row r="14" spans="1:31" ht="33" customHeight="1">
      <c r="A14" s="234" t="s">
        <v>142</v>
      </c>
      <c r="B14" s="209" t="s">
        <v>133</v>
      </c>
      <c r="C14" s="63"/>
      <c r="D14" s="61"/>
      <c r="E14" s="61"/>
      <c r="G14" s="153">
        <v>1</v>
      </c>
      <c r="H14" s="154">
        <f t="shared" si="0"/>
        <v>0</v>
      </c>
      <c r="I14" s="154" t="str">
        <f t="shared" si="1"/>
        <v/>
      </c>
      <c r="J14" s="154" t="str">
        <f t="shared" si="2"/>
        <v/>
      </c>
      <c r="K14" s="154" t="str">
        <f t="shared" si="3"/>
        <v/>
      </c>
      <c r="L14" s="154" t="str">
        <f t="shared" si="4"/>
        <v/>
      </c>
      <c r="M14" s="154" t="str">
        <f t="shared" si="5"/>
        <v/>
      </c>
      <c r="N14" s="157">
        <f t="shared" si="6"/>
        <v>0</v>
      </c>
      <c r="O14" s="184">
        <f t="shared" si="7"/>
        <v>0.125</v>
      </c>
      <c r="P14" s="159">
        <f t="shared" si="8"/>
        <v>0</v>
      </c>
      <c r="Q14" s="10"/>
      <c r="R14" s="35"/>
    </row>
    <row r="15" spans="1:31" s="33" customFormat="1" ht="33" customHeight="1">
      <c r="A15" s="141" t="s">
        <v>143</v>
      </c>
      <c r="B15" s="209" t="s">
        <v>105</v>
      </c>
      <c r="C15" s="64"/>
      <c r="D15" s="59"/>
      <c r="E15" s="59"/>
      <c r="G15" s="153">
        <v>1</v>
      </c>
      <c r="H15" s="154">
        <f>IF(G15=1,$H$6,"")</f>
        <v>0</v>
      </c>
      <c r="I15" s="154" t="str">
        <f>IF(G15=2,$I$6,"")</f>
        <v/>
      </c>
      <c r="J15" s="154" t="str">
        <f>IF(G15=3,$J$6,"")</f>
        <v/>
      </c>
      <c r="K15" s="154" t="str">
        <f>IF(G15=4,$K$6,"")</f>
        <v/>
      </c>
      <c r="L15" s="154" t="str">
        <f>IF(G15=5,$L$6,"")</f>
        <v/>
      </c>
      <c r="M15" s="154" t="str">
        <f>IF(G15=6,$M$6,"")</f>
        <v/>
      </c>
      <c r="N15" s="157">
        <f>SUM(H15:M15)</f>
        <v>0</v>
      </c>
      <c r="O15" s="184">
        <f>O12</f>
        <v>0.125</v>
      </c>
      <c r="P15" s="159">
        <f>N15*O15</f>
        <v>0</v>
      </c>
      <c r="Q15" s="10"/>
      <c r="R15" s="35"/>
    </row>
    <row r="16" spans="1:31" s="33" customFormat="1" ht="33" customHeight="1">
      <c r="A16" s="141" t="s">
        <v>144</v>
      </c>
      <c r="B16" s="209" t="s">
        <v>156</v>
      </c>
      <c r="C16" s="64"/>
      <c r="D16" s="59"/>
      <c r="E16" s="59"/>
      <c r="G16" s="153">
        <v>1</v>
      </c>
      <c r="H16" s="154">
        <f>IF(G16=1,$H$6,"")</f>
        <v>0</v>
      </c>
      <c r="I16" s="154" t="str">
        <f>IF(G16=2,$I$6,"")</f>
        <v/>
      </c>
      <c r="J16" s="154" t="str">
        <f>IF(G16=3,$J$6,"")</f>
        <v/>
      </c>
      <c r="K16" s="154" t="str">
        <f>IF(G16=4,$K$6,"")</f>
        <v/>
      </c>
      <c r="L16" s="154" t="str">
        <f>IF(G16=5,$L$6,"")</f>
        <v/>
      </c>
      <c r="M16" s="154" t="str">
        <f>IF(G16=6,$M$6,"")</f>
        <v/>
      </c>
      <c r="N16" s="157">
        <f>SUM(H16:M16)</f>
        <v>0</v>
      </c>
      <c r="O16" s="184">
        <f>O15</f>
        <v>0.125</v>
      </c>
      <c r="P16" s="159">
        <f>N16*O16</f>
        <v>0</v>
      </c>
      <c r="Q16" s="10"/>
      <c r="R16" s="35"/>
    </row>
    <row r="17" spans="1:28" s="33" customFormat="1" ht="33" customHeight="1">
      <c r="A17" s="141" t="s">
        <v>168</v>
      </c>
      <c r="B17" s="209" t="s">
        <v>110</v>
      </c>
      <c r="C17" s="64"/>
      <c r="D17" s="59"/>
      <c r="E17" s="59"/>
      <c r="G17" s="153">
        <v>1</v>
      </c>
      <c r="H17" s="154">
        <f>IF(G17=1,$H$6,"")</f>
        <v>0</v>
      </c>
      <c r="I17" s="154" t="str">
        <f>IF(G17=2,$I$6,"")</f>
        <v/>
      </c>
      <c r="J17" s="154" t="str">
        <f>IF(G17=3,$J$6,"")</f>
        <v/>
      </c>
      <c r="K17" s="154" t="str">
        <f>IF(G17=4,$K$6,"")</f>
        <v/>
      </c>
      <c r="L17" s="154" t="str">
        <f>IF(G17=5,$L$6,"")</f>
        <v/>
      </c>
      <c r="M17" s="154" t="str">
        <f>IF(G17=6,$M$6,"")</f>
        <v/>
      </c>
      <c r="N17" s="157">
        <f>SUM(H17:M17)</f>
        <v>0</v>
      </c>
      <c r="O17" s="184">
        <f>O16</f>
        <v>0.125</v>
      </c>
      <c r="P17" s="159">
        <f>N17*O17</f>
        <v>0</v>
      </c>
      <c r="Q17" s="10"/>
      <c r="R17" s="35"/>
    </row>
    <row r="18" spans="1:28" s="33" customFormat="1" ht="33" customHeight="1">
      <c r="A18" s="141" t="s">
        <v>167</v>
      </c>
      <c r="B18" s="235" t="s">
        <v>170</v>
      </c>
      <c r="C18" s="64"/>
      <c r="D18" s="59"/>
      <c r="E18" s="59"/>
      <c r="G18" s="153">
        <v>1</v>
      </c>
      <c r="H18" s="154">
        <f t="shared" ref="H18" si="9">IF(G18=1,$H$6,"")</f>
        <v>0</v>
      </c>
      <c r="I18" s="154" t="str">
        <f>IF(G18=2,$I$6,"")</f>
        <v/>
      </c>
      <c r="J18" s="154" t="str">
        <f>IF(G18=3,$J$6,"")</f>
        <v/>
      </c>
      <c r="K18" s="154" t="str">
        <f>IF(G18=4,$K$6,"")</f>
        <v/>
      </c>
      <c r="L18" s="154" t="str">
        <f>IF(G18=5,$L$6,"")</f>
        <v/>
      </c>
      <c r="M18" s="154" t="str">
        <f>IF(G18=6,$M$6,"")</f>
        <v/>
      </c>
      <c r="N18" s="157">
        <f>SUM(H18:M18)</f>
        <v>0</v>
      </c>
      <c r="O18" s="184">
        <f>O17</f>
        <v>0.125</v>
      </c>
      <c r="P18" s="159">
        <f>N18*O18</f>
        <v>0</v>
      </c>
      <c r="Q18" s="10"/>
      <c r="R18" s="35"/>
    </row>
    <row r="19" spans="1:28" s="33" customFormat="1" ht="33" customHeight="1">
      <c r="A19" s="141" t="s">
        <v>169</v>
      </c>
      <c r="B19" s="235" t="s">
        <v>137</v>
      </c>
      <c r="C19" s="64"/>
      <c r="D19" s="59"/>
      <c r="E19" s="59"/>
      <c r="G19" s="153">
        <v>1</v>
      </c>
      <c r="H19" s="154">
        <f>IF(G19=1,$H$6,"")</f>
        <v>0</v>
      </c>
      <c r="I19" s="154" t="str">
        <f>IF(G19=2,$I$6,"")</f>
        <v/>
      </c>
      <c r="J19" s="154" t="str">
        <f>IF(G19=3,$J$6,"")</f>
        <v/>
      </c>
      <c r="K19" s="154" t="str">
        <f>IF(G19=4,$K$6,"")</f>
        <v/>
      </c>
      <c r="L19" s="154" t="str">
        <f>IF(G19=5,$L$6,"")</f>
        <v/>
      </c>
      <c r="M19" s="154" t="str">
        <f>IF(G19=6,$M$6,"")</f>
        <v/>
      </c>
      <c r="N19" s="157">
        <f>SUM(H19:M19)</f>
        <v>0</v>
      </c>
      <c r="O19" s="184">
        <f>O17</f>
        <v>0.125</v>
      </c>
      <c r="P19" s="159">
        <f>N19*O19</f>
        <v>0</v>
      </c>
      <c r="Q19" s="10"/>
      <c r="R19" s="35"/>
    </row>
    <row r="20" spans="1:28" s="33" customFormat="1" ht="33" customHeight="1">
      <c r="A20" s="366" t="s">
        <v>145</v>
      </c>
      <c r="B20" s="367"/>
      <c r="C20" s="142" t="s">
        <v>31</v>
      </c>
      <c r="D20" s="143" t="s">
        <v>28</v>
      </c>
      <c r="E20" s="143" t="s">
        <v>29</v>
      </c>
      <c r="G20" s="8"/>
      <c r="H20" s="9"/>
      <c r="I20" s="9"/>
      <c r="J20" s="9"/>
      <c r="K20" s="9"/>
      <c r="L20" s="9"/>
      <c r="M20" s="236"/>
      <c r="N20" s="172" t="str">
        <f>N11</f>
        <v>somme = 1 ?  =&gt;</v>
      </c>
      <c r="O20" s="158">
        <f>SUM(O21:O24)</f>
        <v>1</v>
      </c>
      <c r="P20" s="39">
        <f>SUM(P21:P24)</f>
        <v>0</v>
      </c>
      <c r="Q20" s="170">
        <v>0.33</v>
      </c>
      <c r="R20" s="11">
        <f>P20*Q20</f>
        <v>0</v>
      </c>
    </row>
    <row r="21" spans="1:28" s="33" customFormat="1" ht="33" customHeight="1">
      <c r="A21" s="140" t="s">
        <v>106</v>
      </c>
      <c r="B21" s="209" t="s">
        <v>102</v>
      </c>
      <c r="C21" s="246"/>
      <c r="D21" s="237"/>
      <c r="E21" s="237"/>
      <c r="G21" s="153">
        <v>1</v>
      </c>
      <c r="H21" s="154">
        <f>IF(G21=1,$H$6,"")</f>
        <v>0</v>
      </c>
      <c r="I21" s="154" t="str">
        <f>IF(G21=2,$I$6,"")</f>
        <v/>
      </c>
      <c r="J21" s="154" t="str">
        <f>IF(G21=3,$J$6,"")</f>
        <v/>
      </c>
      <c r="K21" s="154" t="str">
        <f>IF(G21=4,$K$6,"")</f>
        <v/>
      </c>
      <c r="L21" s="154" t="str">
        <f>IF(G21=5,$L$6,"")</f>
        <v/>
      </c>
      <c r="M21" s="154" t="str">
        <f>IF(G21=6,$M$6,"")</f>
        <v/>
      </c>
      <c r="N21" s="157">
        <f>SUM(H21:M21)</f>
        <v>0</v>
      </c>
      <c r="O21" s="184">
        <f>1/4</f>
        <v>0.25</v>
      </c>
      <c r="P21" s="159">
        <f>N21*O21</f>
        <v>0</v>
      </c>
    </row>
    <row r="22" spans="1:28" s="33" customFormat="1" ht="33" customHeight="1">
      <c r="A22" s="140" t="s">
        <v>107</v>
      </c>
      <c r="B22" s="209" t="s">
        <v>103</v>
      </c>
      <c r="C22" s="63"/>
      <c r="D22" s="60"/>
      <c r="E22" s="60"/>
      <c r="G22" s="153">
        <v>1</v>
      </c>
      <c r="H22" s="154">
        <f>IF(G22=1,$H$6,"")</f>
        <v>0</v>
      </c>
      <c r="I22" s="154" t="str">
        <f>IF(G22=2,$I$6,"")</f>
        <v/>
      </c>
      <c r="J22" s="154" t="str">
        <f>IF(G22=3,$J$6,"")</f>
        <v/>
      </c>
      <c r="K22" s="154" t="str">
        <f>IF(G22=4,$K$6,"")</f>
        <v/>
      </c>
      <c r="L22" s="154" t="str">
        <f>IF(G22=5,$L$6,"")</f>
        <v/>
      </c>
      <c r="M22" s="154" t="str">
        <f>IF(G22=6,$M$6,"")</f>
        <v/>
      </c>
      <c r="N22" s="157">
        <f>SUM(H22:M22)</f>
        <v>0</v>
      </c>
      <c r="O22" s="184">
        <f>O21</f>
        <v>0.25</v>
      </c>
      <c r="P22" s="159">
        <f>N22*O22</f>
        <v>0</v>
      </c>
      <c r="Q22" s="10"/>
      <c r="R22" s="35"/>
    </row>
    <row r="23" spans="1:28" s="33" customFormat="1" ht="33" customHeight="1">
      <c r="A23" s="140" t="s">
        <v>108</v>
      </c>
      <c r="B23" s="209" t="s">
        <v>104</v>
      </c>
      <c r="C23" s="63"/>
      <c r="D23" s="60"/>
      <c r="E23" s="60"/>
      <c r="G23" s="153">
        <v>1</v>
      </c>
      <c r="H23" s="154">
        <f>IF(G23=1,$H$6,"")</f>
        <v>0</v>
      </c>
      <c r="I23" s="154" t="str">
        <f>IF(G23=2,$I$6,"")</f>
        <v/>
      </c>
      <c r="J23" s="154" t="str">
        <f>IF(G23=3,$J$6,"")</f>
        <v/>
      </c>
      <c r="K23" s="154" t="str">
        <f>IF(G23=4,$K$6,"")</f>
        <v/>
      </c>
      <c r="L23" s="154" t="str">
        <f>IF(G23=5,$L$6,"")</f>
        <v/>
      </c>
      <c r="M23" s="154" t="str">
        <f>IF(G23=6,$M$6,"")</f>
        <v/>
      </c>
      <c r="N23" s="157">
        <f>SUM(H23:M23)</f>
        <v>0</v>
      </c>
      <c r="O23" s="184">
        <f>O22</f>
        <v>0.25</v>
      </c>
      <c r="P23" s="159">
        <f>N23*O23</f>
        <v>0</v>
      </c>
      <c r="Q23" s="10"/>
      <c r="R23" s="35"/>
    </row>
    <row r="24" spans="1:28" s="33" customFormat="1" ht="33" customHeight="1">
      <c r="A24" s="140" t="s">
        <v>109</v>
      </c>
      <c r="B24" s="209" t="s">
        <v>112</v>
      </c>
      <c r="C24" s="63"/>
      <c r="D24" s="60"/>
      <c r="E24" s="60"/>
      <c r="G24" s="153">
        <v>1</v>
      </c>
      <c r="H24" s="154">
        <f>IF(G24=1,$H$6,"")</f>
        <v>0</v>
      </c>
      <c r="I24" s="154" t="str">
        <f>IF(G24=2,$I$6,"")</f>
        <v/>
      </c>
      <c r="J24" s="154" t="str">
        <f>IF(G24=3,$J$6,"")</f>
        <v/>
      </c>
      <c r="K24" s="154" t="str">
        <f>IF(G24=4,$K$6,"")</f>
        <v/>
      </c>
      <c r="L24" s="154" t="str">
        <f>IF(G24=5,$L$6,"")</f>
        <v/>
      </c>
      <c r="M24" s="154" t="str">
        <f>IF(G24=6,$M$6,"")</f>
        <v/>
      </c>
      <c r="N24" s="157">
        <f>SUM(H24:M24)</f>
        <v>0</v>
      </c>
      <c r="O24" s="184">
        <f>O23</f>
        <v>0.25</v>
      </c>
      <c r="P24" s="159">
        <f>N24*O24</f>
        <v>0</v>
      </c>
      <c r="Q24" s="10"/>
      <c r="R24" s="35"/>
    </row>
    <row r="25" spans="1:28" s="33" customFormat="1" ht="33" customHeight="1">
      <c r="A25" s="366" t="s">
        <v>72</v>
      </c>
      <c r="B25" s="367"/>
      <c r="C25" s="142" t="s">
        <v>31</v>
      </c>
      <c r="D25" s="143" t="s">
        <v>28</v>
      </c>
      <c r="E25" s="143" t="s">
        <v>29</v>
      </c>
      <c r="G25" s="8"/>
      <c r="H25" s="9"/>
      <c r="I25" s="9"/>
      <c r="J25" s="9"/>
      <c r="K25" s="9"/>
      <c r="L25" s="9"/>
      <c r="M25" s="173"/>
      <c r="N25" s="172" t="str">
        <f>N20</f>
        <v>somme = 1 ?  =&gt;</v>
      </c>
      <c r="O25" s="158">
        <f>SUM(O26:O30)</f>
        <v>1</v>
      </c>
      <c r="P25" s="39">
        <f>SUM(P26:P30)</f>
        <v>0</v>
      </c>
      <c r="Q25" s="170">
        <v>0.34</v>
      </c>
      <c r="R25" s="11">
        <f>P25*Q25</f>
        <v>0</v>
      </c>
    </row>
    <row r="26" spans="1:28" s="33" customFormat="1" ht="33" customHeight="1">
      <c r="A26" s="141" t="s">
        <v>11</v>
      </c>
      <c r="B26" s="209" t="s">
        <v>129</v>
      </c>
      <c r="C26" s="63"/>
      <c r="D26" s="61"/>
      <c r="E26" s="61"/>
      <c r="G26" s="153">
        <v>1</v>
      </c>
      <c r="H26" s="154">
        <f>IF(G26=1,$H$6,"")</f>
        <v>0</v>
      </c>
      <c r="I26" s="154" t="str">
        <f>IF(G26=2,$I$6,"")</f>
        <v/>
      </c>
      <c r="J26" s="154" t="str">
        <f>IF(G26=3,$J$6,"")</f>
        <v/>
      </c>
      <c r="K26" s="154" t="str">
        <f>IF(G26=4,$K$6,"")</f>
        <v/>
      </c>
      <c r="L26" s="154" t="str">
        <f>IF(G26=5,$L$6,"")</f>
        <v/>
      </c>
      <c r="M26" s="154" t="str">
        <f>IF(G26=6,$M$6,"")</f>
        <v/>
      </c>
      <c r="N26" s="157">
        <f>SUM(H26:M26)</f>
        <v>0</v>
      </c>
      <c r="O26" s="184">
        <f>1/5</f>
        <v>0.2</v>
      </c>
      <c r="P26" s="159">
        <f>N26*O26</f>
        <v>0</v>
      </c>
      <c r="Q26" s="10"/>
      <c r="R26" s="35"/>
    </row>
    <row r="27" spans="1:28" s="33" customFormat="1" ht="33" customHeight="1">
      <c r="A27" s="141" t="s">
        <v>16</v>
      </c>
      <c r="B27" s="209" t="s">
        <v>130</v>
      </c>
      <c r="C27" s="63"/>
      <c r="D27" s="61"/>
      <c r="E27" s="61"/>
      <c r="G27" s="153">
        <v>1</v>
      </c>
      <c r="H27" s="154">
        <f>IF(G27=1,$H$6,"")</f>
        <v>0</v>
      </c>
      <c r="I27" s="154" t="str">
        <f>IF(G27=2,$I$6,"")</f>
        <v/>
      </c>
      <c r="J27" s="154" t="str">
        <f>IF(G27=3,$J$6,"")</f>
        <v/>
      </c>
      <c r="K27" s="154" t="str">
        <f>IF(G27=4,$K$6,"")</f>
        <v/>
      </c>
      <c r="L27" s="154" t="str">
        <f>IF(G27=5,$L$6,"")</f>
        <v/>
      </c>
      <c r="M27" s="154" t="str">
        <f>IF(G27=6,$M$6,"")</f>
        <v/>
      </c>
      <c r="N27" s="157">
        <f>SUM(H27:M27)</f>
        <v>0</v>
      </c>
      <c r="O27" s="184">
        <f>O26</f>
        <v>0.2</v>
      </c>
      <c r="P27" s="159">
        <f>N27*O27</f>
        <v>0</v>
      </c>
      <c r="Q27" s="10"/>
      <c r="R27" s="35"/>
    </row>
    <row r="28" spans="1:28" s="33" customFormat="1" ht="33" customHeight="1">
      <c r="A28" s="141" t="s">
        <v>161</v>
      </c>
      <c r="B28" s="209" t="s">
        <v>166</v>
      </c>
      <c r="C28" s="63"/>
      <c r="D28" s="61"/>
      <c r="E28" s="61"/>
      <c r="G28" s="153">
        <v>1</v>
      </c>
      <c r="H28" s="154">
        <f>IF(G28=1,$H$6,"")</f>
        <v>0</v>
      </c>
      <c r="I28" s="154" t="str">
        <f>IF(G28=2,$I$6,"")</f>
        <v/>
      </c>
      <c r="J28" s="154" t="str">
        <f>IF(G28=3,$J$6,"")</f>
        <v/>
      </c>
      <c r="K28" s="154" t="str">
        <f>IF(G28=4,$K$6,"")</f>
        <v/>
      </c>
      <c r="L28" s="154" t="str">
        <f>IF(G28=5,$L$6,"")</f>
        <v/>
      </c>
      <c r="M28" s="154" t="str">
        <f>IF(G28=6,$M$6,"")</f>
        <v/>
      </c>
      <c r="N28" s="157">
        <f>SUM(H28:M28)</f>
        <v>0</v>
      </c>
      <c r="O28" s="184">
        <f>O27</f>
        <v>0.2</v>
      </c>
      <c r="P28" s="159">
        <f>N28*O28</f>
        <v>0</v>
      </c>
      <c r="Q28" s="10"/>
      <c r="R28" s="35"/>
    </row>
    <row r="29" spans="1:28" s="33" customFormat="1" ht="33" customHeight="1">
      <c r="A29" s="141" t="s">
        <v>162</v>
      </c>
      <c r="B29" s="209" t="s">
        <v>124</v>
      </c>
      <c r="C29" s="63"/>
      <c r="D29" s="61"/>
      <c r="E29" s="61"/>
      <c r="G29" s="153">
        <v>1</v>
      </c>
      <c r="H29" s="154">
        <f>IF(G29=1,$H$6,"")</f>
        <v>0</v>
      </c>
      <c r="I29" s="154" t="str">
        <f>IF(G29=2,$I$6,"")</f>
        <v/>
      </c>
      <c r="J29" s="154" t="str">
        <f>IF(G29=3,$J$6,"")</f>
        <v/>
      </c>
      <c r="K29" s="154" t="str">
        <f>IF(G29=4,$K$6,"")</f>
        <v/>
      </c>
      <c r="L29" s="154" t="str">
        <f>IF(G29=5,$L$6,"")</f>
        <v/>
      </c>
      <c r="M29" s="154" t="str">
        <f>IF(G29=6,$M$6,"")</f>
        <v/>
      </c>
      <c r="N29" s="157">
        <f>SUM(H29:M29)</f>
        <v>0</v>
      </c>
      <c r="O29" s="184">
        <f>O27</f>
        <v>0.2</v>
      </c>
      <c r="P29" s="159">
        <f>N29*O29</f>
        <v>0</v>
      </c>
      <c r="Q29" s="10"/>
      <c r="R29" s="35"/>
    </row>
    <row r="30" spans="1:28" s="33" customFormat="1" ht="33" customHeight="1">
      <c r="A30" s="141" t="s">
        <v>165</v>
      </c>
      <c r="B30" s="209" t="s">
        <v>111</v>
      </c>
      <c r="C30" s="63"/>
      <c r="D30" s="61"/>
      <c r="E30" s="61"/>
      <c r="G30" s="153">
        <v>1</v>
      </c>
      <c r="H30" s="154">
        <f>IF(G30=1,$H$6,"")</f>
        <v>0</v>
      </c>
      <c r="I30" s="154" t="str">
        <f>IF(G30=2,$I$6,"")</f>
        <v/>
      </c>
      <c r="J30" s="154" t="str">
        <f>IF(G30=3,$J$6,"")</f>
        <v/>
      </c>
      <c r="K30" s="154" t="str">
        <f>IF(G30=4,$K$6,"")</f>
        <v/>
      </c>
      <c r="L30" s="154" t="str">
        <f>IF(G30=5,$L$6,"")</f>
        <v/>
      </c>
      <c r="M30" s="154" t="str">
        <f>IF(G30=6,$M$6,"")</f>
        <v/>
      </c>
      <c r="N30" s="157">
        <f>SUM(H30:M30)</f>
        <v>0</v>
      </c>
      <c r="O30" s="184">
        <f>O29</f>
        <v>0.2</v>
      </c>
      <c r="P30" s="159">
        <f>N30*O30</f>
        <v>0</v>
      </c>
      <c r="Q30" s="10"/>
      <c r="R30" s="35"/>
      <c r="AB30" s="28"/>
    </row>
    <row r="31" spans="1:28" ht="33" customHeight="1">
      <c r="A31" s="366" t="s">
        <v>132</v>
      </c>
      <c r="B31" s="367"/>
      <c r="C31" s="142" t="s">
        <v>31</v>
      </c>
      <c r="D31" s="143" t="s">
        <v>28</v>
      </c>
      <c r="E31" s="143" t="s">
        <v>29</v>
      </c>
      <c r="G31" s="8"/>
      <c r="H31" s="9"/>
      <c r="I31" s="9"/>
      <c r="J31" s="9"/>
      <c r="K31" s="9"/>
      <c r="L31" s="9"/>
      <c r="M31" s="173"/>
      <c r="N31" s="172" t="str">
        <f>N25</f>
        <v>somme = 1 ?  =&gt;</v>
      </c>
      <c r="O31" s="158">
        <f>SUM(O32:O35)</f>
        <v>1</v>
      </c>
      <c r="P31" s="39">
        <f>SUM(P32:P35)</f>
        <v>0</v>
      </c>
      <c r="Q31" s="170">
        <v>0.34</v>
      </c>
      <c r="R31" s="11">
        <f>P31*Q31</f>
        <v>0</v>
      </c>
    </row>
    <row r="32" spans="1:28" ht="33" customHeight="1">
      <c r="A32" s="140" t="s">
        <v>8</v>
      </c>
      <c r="B32" s="209" t="s">
        <v>135</v>
      </c>
      <c r="C32" s="142"/>
      <c r="D32" s="143"/>
      <c r="E32" s="143"/>
      <c r="G32" s="153">
        <v>1</v>
      </c>
      <c r="H32" s="154">
        <f>IF(G32=1,$H$6,"")</f>
        <v>0</v>
      </c>
      <c r="I32" s="154" t="str">
        <f>IF(G32=2,$I$6,"")</f>
        <v/>
      </c>
      <c r="J32" s="154" t="str">
        <f>IF(G32=3,$J$6,"")</f>
        <v/>
      </c>
      <c r="K32" s="154" t="str">
        <f>IF(G32=4,$K$6,"")</f>
        <v/>
      </c>
      <c r="L32" s="154" t="str">
        <f>IF(G32=5,$L$6,"")</f>
        <v/>
      </c>
      <c r="M32" s="154" t="str">
        <f>IF(G32=6,$M$6,"")</f>
        <v/>
      </c>
      <c r="N32" s="157">
        <f>SUM(H32:M32)</f>
        <v>0</v>
      </c>
      <c r="O32" s="184">
        <f>1/4</f>
        <v>0.25</v>
      </c>
      <c r="P32" s="159">
        <f>N32*O32</f>
        <v>0</v>
      </c>
      <c r="Q32" s="232"/>
      <c r="R32" s="233"/>
    </row>
    <row r="33" spans="1:18" ht="33" customHeight="1">
      <c r="A33" s="140" t="s">
        <v>146</v>
      </c>
      <c r="B33" s="209" t="s">
        <v>136</v>
      </c>
      <c r="C33" s="142"/>
      <c r="D33" s="143"/>
      <c r="E33" s="143"/>
      <c r="G33" s="153">
        <v>1</v>
      </c>
      <c r="H33" s="154">
        <f>IF(G33=1,$H$6,"")</f>
        <v>0</v>
      </c>
      <c r="I33" s="154" t="str">
        <f>IF(G33=2,$I$6,"")</f>
        <v/>
      </c>
      <c r="J33" s="154" t="str">
        <f>IF(G33=3,$J$6,"")</f>
        <v/>
      </c>
      <c r="K33" s="154" t="str">
        <f>IF(G33=4,$K$6,"")</f>
        <v/>
      </c>
      <c r="L33" s="154" t="str">
        <f>IF(G33=5,$L$6,"")</f>
        <v/>
      </c>
      <c r="M33" s="154" t="str">
        <f>IF(G33=6,$M$6,"")</f>
        <v/>
      </c>
      <c r="N33" s="157">
        <f>SUM(H33:M33)</f>
        <v>0</v>
      </c>
      <c r="O33" s="184">
        <f>O32</f>
        <v>0.25</v>
      </c>
      <c r="P33" s="159">
        <f>N33*O33</f>
        <v>0</v>
      </c>
      <c r="Q33" s="232"/>
      <c r="R33" s="233"/>
    </row>
    <row r="34" spans="1:18" ht="33" customHeight="1">
      <c r="A34" s="140" t="s">
        <v>147</v>
      </c>
      <c r="B34" s="209" t="s">
        <v>134</v>
      </c>
      <c r="C34" s="63"/>
      <c r="D34" s="61"/>
      <c r="E34" s="61"/>
      <c r="G34" s="153">
        <v>1</v>
      </c>
      <c r="H34" s="154">
        <f>IF(G34=1,$H$6,"")</f>
        <v>0</v>
      </c>
      <c r="I34" s="154" t="str">
        <f>IF(G34=2,$I$6,"")</f>
        <v/>
      </c>
      <c r="J34" s="154" t="str">
        <f>IF(G34=3,$J$6,"")</f>
        <v/>
      </c>
      <c r="K34" s="154" t="str">
        <f>IF(G34=4,$K$6,"")</f>
        <v/>
      </c>
      <c r="L34" s="154" t="str">
        <f>IF(G34=5,$L$6,"")</f>
        <v/>
      </c>
      <c r="M34" s="154" t="str">
        <f>IF(G34=6,$M$6,"")</f>
        <v/>
      </c>
      <c r="N34" s="157">
        <f>SUM(H34:M34)</f>
        <v>0</v>
      </c>
      <c r="O34" s="184">
        <f>O33</f>
        <v>0.25</v>
      </c>
      <c r="P34" s="159">
        <f>N34*O34</f>
        <v>0</v>
      </c>
      <c r="Q34" s="10"/>
      <c r="R34" s="35"/>
    </row>
    <row r="35" spans="1:18" ht="33" customHeight="1">
      <c r="A35" s="140" t="s">
        <v>131</v>
      </c>
      <c r="B35" s="209" t="s">
        <v>164</v>
      </c>
      <c r="C35" s="64"/>
      <c r="D35" s="59"/>
      <c r="E35" s="59"/>
      <c r="G35" s="153">
        <v>1</v>
      </c>
      <c r="H35" s="154">
        <f>IF(G35=1,$H$6,"")</f>
        <v>0</v>
      </c>
      <c r="I35" s="154" t="str">
        <f>IF(G35=2,$I$6,"")</f>
        <v/>
      </c>
      <c r="J35" s="154" t="str">
        <f>IF(G35=3,$J$6,"")</f>
        <v/>
      </c>
      <c r="K35" s="154" t="str">
        <f>IF(G35=4,$K$6,"")</f>
        <v/>
      </c>
      <c r="L35" s="154" t="str">
        <f>IF(G35=5,$L$6,"")</f>
        <v/>
      </c>
      <c r="M35" s="154" t="str">
        <f>IF(G35=6,$M$6,"")</f>
        <v/>
      </c>
      <c r="N35" s="157">
        <f>SUM(H35:M35)</f>
        <v>0</v>
      </c>
      <c r="O35" s="184">
        <f>O34</f>
        <v>0.25</v>
      </c>
      <c r="P35" s="159">
        <f>N35*O35</f>
        <v>0</v>
      </c>
      <c r="Q35" s="10"/>
      <c r="R35" s="35"/>
    </row>
    <row r="36" spans="1:18" ht="33" customHeight="1">
      <c r="A36" s="366" t="s">
        <v>73</v>
      </c>
      <c r="B36" s="367"/>
      <c r="C36" s="142" t="s">
        <v>31</v>
      </c>
      <c r="D36" s="143" t="s">
        <v>28</v>
      </c>
      <c r="E36" s="143" t="s">
        <v>29</v>
      </c>
      <c r="G36" s="8"/>
      <c r="H36" s="9"/>
      <c r="I36" s="9"/>
      <c r="J36" s="9"/>
      <c r="K36" s="9"/>
      <c r="L36" s="9"/>
      <c r="M36" s="173"/>
      <c r="N36" s="172" t="str">
        <f>N31</f>
        <v>somme = 1 ?  =&gt;</v>
      </c>
      <c r="O36" s="158">
        <f>SUM(O37:O44)</f>
        <v>1</v>
      </c>
      <c r="P36" s="39">
        <f>SUM(P37:P44)</f>
        <v>0</v>
      </c>
      <c r="Q36" s="170">
        <v>0.34</v>
      </c>
      <c r="R36" s="11">
        <f>P36*Q36</f>
        <v>0</v>
      </c>
    </row>
    <row r="37" spans="1:18" ht="33" customHeight="1">
      <c r="A37" s="234" t="s">
        <v>148</v>
      </c>
      <c r="B37" s="209" t="s">
        <v>114</v>
      </c>
      <c r="C37" s="63"/>
      <c r="D37" s="61"/>
      <c r="E37" s="61"/>
      <c r="G37" s="153">
        <v>1</v>
      </c>
      <c r="H37" s="154">
        <f t="shared" ref="H37:H44" si="10">IF(G37=1,$H$6,"")</f>
        <v>0</v>
      </c>
      <c r="I37" s="154" t="str">
        <f t="shared" ref="I37:I44" si="11">IF(G37=2,$I$6,"")</f>
        <v/>
      </c>
      <c r="J37" s="154" t="str">
        <f t="shared" ref="J37:J44" si="12">IF(G37=3,$J$6,"")</f>
        <v/>
      </c>
      <c r="K37" s="154" t="str">
        <f t="shared" ref="K37:K44" si="13">IF(G37=4,$K$6,"")</f>
        <v/>
      </c>
      <c r="L37" s="154" t="str">
        <f t="shared" ref="L37:L44" si="14">IF(G37=5,$L$6,"")</f>
        <v/>
      </c>
      <c r="M37" s="154" t="str">
        <f t="shared" ref="M37:M44" si="15">IF(G37=6,$M$6,"")</f>
        <v/>
      </c>
      <c r="N37" s="157">
        <f t="shared" ref="N37:N44" si="16">SUM(H37:M37)</f>
        <v>0</v>
      </c>
      <c r="O37" s="184">
        <f>1/8</f>
        <v>0.125</v>
      </c>
      <c r="P37" s="159">
        <f t="shared" ref="P37:P44" si="17">N37*O37</f>
        <v>0</v>
      </c>
      <c r="Q37" s="232"/>
      <c r="R37" s="233"/>
    </row>
    <row r="38" spans="1:18" ht="33" customHeight="1">
      <c r="A38" s="234" t="s">
        <v>149</v>
      </c>
      <c r="B38" s="209" t="s">
        <v>157</v>
      </c>
      <c r="C38" s="63"/>
      <c r="D38" s="61"/>
      <c r="E38" s="61"/>
      <c r="G38" s="153">
        <v>1</v>
      </c>
      <c r="H38" s="154">
        <f t="shared" si="10"/>
        <v>0</v>
      </c>
      <c r="I38" s="154" t="str">
        <f t="shared" si="11"/>
        <v/>
      </c>
      <c r="J38" s="154" t="str">
        <f t="shared" si="12"/>
        <v/>
      </c>
      <c r="K38" s="154" t="str">
        <f t="shared" si="13"/>
        <v/>
      </c>
      <c r="L38" s="154" t="str">
        <f t="shared" si="14"/>
        <v/>
      </c>
      <c r="M38" s="154" t="str">
        <f t="shared" si="15"/>
        <v/>
      </c>
      <c r="N38" s="157">
        <f t="shared" si="16"/>
        <v>0</v>
      </c>
      <c r="O38" s="184">
        <f t="shared" ref="O38:O44" si="18">O37</f>
        <v>0.125</v>
      </c>
      <c r="P38" s="159">
        <f t="shared" si="17"/>
        <v>0</v>
      </c>
      <c r="Q38" s="10"/>
      <c r="R38" s="35"/>
    </row>
    <row r="39" spans="1:18" ht="33" customHeight="1">
      <c r="A39" s="234" t="s">
        <v>150</v>
      </c>
      <c r="B39" s="209" t="s">
        <v>115</v>
      </c>
      <c r="C39" s="63"/>
      <c r="D39" s="61"/>
      <c r="E39" s="61"/>
      <c r="G39" s="153">
        <v>1</v>
      </c>
      <c r="H39" s="154">
        <f t="shared" si="10"/>
        <v>0</v>
      </c>
      <c r="I39" s="154" t="str">
        <f t="shared" si="11"/>
        <v/>
      </c>
      <c r="J39" s="154" t="str">
        <f t="shared" si="12"/>
        <v/>
      </c>
      <c r="K39" s="154" t="str">
        <f t="shared" si="13"/>
        <v/>
      </c>
      <c r="L39" s="154" t="str">
        <f t="shared" si="14"/>
        <v/>
      </c>
      <c r="M39" s="154" t="str">
        <f t="shared" si="15"/>
        <v/>
      </c>
      <c r="N39" s="157">
        <f t="shared" si="16"/>
        <v>0</v>
      </c>
      <c r="O39" s="184">
        <f t="shared" si="18"/>
        <v>0.125</v>
      </c>
      <c r="P39" s="159">
        <f t="shared" si="17"/>
        <v>0</v>
      </c>
      <c r="Q39" s="10"/>
      <c r="R39" s="35"/>
    </row>
    <row r="40" spans="1:18" ht="33" customHeight="1">
      <c r="A40" s="234" t="s">
        <v>151</v>
      </c>
      <c r="B40" s="209" t="s">
        <v>158</v>
      </c>
      <c r="C40" s="63"/>
      <c r="D40" s="61"/>
      <c r="E40" s="61"/>
      <c r="G40" s="153">
        <v>1</v>
      </c>
      <c r="H40" s="154">
        <f t="shared" si="10"/>
        <v>0</v>
      </c>
      <c r="I40" s="154" t="str">
        <f t="shared" si="11"/>
        <v/>
      </c>
      <c r="J40" s="154" t="str">
        <f t="shared" si="12"/>
        <v/>
      </c>
      <c r="K40" s="154" t="str">
        <f t="shared" si="13"/>
        <v/>
      </c>
      <c r="L40" s="154" t="str">
        <f t="shared" si="14"/>
        <v/>
      </c>
      <c r="M40" s="154" t="str">
        <f t="shared" si="15"/>
        <v/>
      </c>
      <c r="N40" s="157">
        <f t="shared" si="16"/>
        <v>0</v>
      </c>
      <c r="O40" s="184">
        <f t="shared" si="18"/>
        <v>0.125</v>
      </c>
      <c r="P40" s="159">
        <f t="shared" si="17"/>
        <v>0</v>
      </c>
      <c r="Q40" s="10"/>
      <c r="R40" s="35"/>
    </row>
    <row r="41" spans="1:18" ht="33" customHeight="1">
      <c r="A41" s="234" t="s">
        <v>152</v>
      </c>
      <c r="B41" s="209" t="s">
        <v>116</v>
      </c>
      <c r="C41" s="63"/>
      <c r="D41" s="61"/>
      <c r="E41" s="238"/>
      <c r="G41" s="153">
        <v>1</v>
      </c>
      <c r="H41" s="154">
        <f t="shared" si="10"/>
        <v>0</v>
      </c>
      <c r="I41" s="154" t="str">
        <f t="shared" si="11"/>
        <v/>
      </c>
      <c r="J41" s="154" t="str">
        <f t="shared" si="12"/>
        <v/>
      </c>
      <c r="K41" s="154" t="str">
        <f t="shared" si="13"/>
        <v/>
      </c>
      <c r="L41" s="154" t="str">
        <f t="shared" si="14"/>
        <v/>
      </c>
      <c r="M41" s="154" t="str">
        <f t="shared" si="15"/>
        <v/>
      </c>
      <c r="N41" s="157">
        <f t="shared" si="16"/>
        <v>0</v>
      </c>
      <c r="O41" s="184">
        <f t="shared" si="18"/>
        <v>0.125</v>
      </c>
      <c r="P41" s="159">
        <f t="shared" si="17"/>
        <v>0</v>
      </c>
      <c r="Q41" s="10"/>
      <c r="R41" s="35"/>
    </row>
    <row r="42" spans="1:18" ht="33" customHeight="1">
      <c r="A42" s="234" t="s">
        <v>153</v>
      </c>
      <c r="B42" s="209" t="s">
        <v>138</v>
      </c>
      <c r="C42" s="63"/>
      <c r="D42" s="61"/>
      <c r="E42" s="61"/>
      <c r="G42" s="153">
        <v>1</v>
      </c>
      <c r="H42" s="154">
        <f t="shared" si="10"/>
        <v>0</v>
      </c>
      <c r="I42" s="154" t="str">
        <f t="shared" si="11"/>
        <v/>
      </c>
      <c r="J42" s="154" t="str">
        <f t="shared" si="12"/>
        <v/>
      </c>
      <c r="K42" s="154" t="str">
        <f t="shared" si="13"/>
        <v/>
      </c>
      <c r="L42" s="154" t="str">
        <f t="shared" si="14"/>
        <v/>
      </c>
      <c r="M42" s="154" t="str">
        <f t="shared" si="15"/>
        <v/>
      </c>
      <c r="N42" s="157">
        <f t="shared" si="16"/>
        <v>0</v>
      </c>
      <c r="O42" s="184">
        <f t="shared" si="18"/>
        <v>0.125</v>
      </c>
      <c r="P42" s="159">
        <f t="shared" si="17"/>
        <v>0</v>
      </c>
      <c r="Q42" s="10"/>
      <c r="R42" s="35"/>
    </row>
    <row r="43" spans="1:18" ht="33" customHeight="1">
      <c r="A43" s="234" t="s">
        <v>154</v>
      </c>
      <c r="B43" s="209" t="s">
        <v>171</v>
      </c>
      <c r="C43" s="63"/>
      <c r="D43" s="61"/>
      <c r="E43" s="61"/>
      <c r="G43" s="153">
        <v>1</v>
      </c>
      <c r="H43" s="154">
        <f t="shared" si="10"/>
        <v>0</v>
      </c>
      <c r="I43" s="154" t="str">
        <f t="shared" si="11"/>
        <v/>
      </c>
      <c r="J43" s="154" t="str">
        <f t="shared" si="12"/>
        <v/>
      </c>
      <c r="K43" s="154" t="str">
        <f t="shared" si="13"/>
        <v/>
      </c>
      <c r="L43" s="154" t="str">
        <f t="shared" si="14"/>
        <v/>
      </c>
      <c r="M43" s="154" t="str">
        <f t="shared" si="15"/>
        <v/>
      </c>
      <c r="N43" s="157">
        <f t="shared" si="16"/>
        <v>0</v>
      </c>
      <c r="O43" s="184">
        <f t="shared" si="18"/>
        <v>0.125</v>
      </c>
      <c r="P43" s="159">
        <f t="shared" si="17"/>
        <v>0</v>
      </c>
      <c r="Q43" s="10"/>
      <c r="R43" s="35"/>
    </row>
    <row r="44" spans="1:18" ht="33" customHeight="1">
      <c r="A44" s="234" t="s">
        <v>155</v>
      </c>
      <c r="B44" s="209" t="s">
        <v>172</v>
      </c>
      <c r="C44" s="63"/>
      <c r="D44" s="61"/>
      <c r="E44" s="61"/>
      <c r="G44" s="153">
        <v>1</v>
      </c>
      <c r="H44" s="154">
        <f t="shared" si="10"/>
        <v>0</v>
      </c>
      <c r="I44" s="154" t="str">
        <f t="shared" si="11"/>
        <v/>
      </c>
      <c r="J44" s="154" t="str">
        <f t="shared" si="12"/>
        <v/>
      </c>
      <c r="K44" s="154" t="str">
        <f t="shared" si="13"/>
        <v/>
      </c>
      <c r="L44" s="154" t="str">
        <f t="shared" si="14"/>
        <v/>
      </c>
      <c r="M44" s="154" t="str">
        <f t="shared" si="15"/>
        <v/>
      </c>
      <c r="N44" s="157">
        <f t="shared" si="16"/>
        <v>0</v>
      </c>
      <c r="O44" s="184">
        <f t="shared" si="18"/>
        <v>0.125</v>
      </c>
      <c r="P44" s="159">
        <f t="shared" si="17"/>
        <v>0</v>
      </c>
      <c r="Q44" s="10"/>
      <c r="R44" s="35"/>
    </row>
    <row r="54" spans="2:6" ht="33" customHeight="1">
      <c r="B54" s="42"/>
      <c r="C54" s="42"/>
      <c r="D54" s="42"/>
      <c r="E54" s="42"/>
      <c r="F54" s="42"/>
    </row>
  </sheetData>
  <mergeCells count="19">
    <mergeCell ref="A36:B36"/>
    <mergeCell ref="C5:D5"/>
    <mergeCell ref="G5:G7"/>
    <mergeCell ref="N6:N7"/>
    <mergeCell ref="A8:E8"/>
    <mergeCell ref="A11:B11"/>
    <mergeCell ref="A20:B20"/>
    <mergeCell ref="A25:B25"/>
    <mergeCell ref="A31:B31"/>
    <mergeCell ref="O6:O7"/>
    <mergeCell ref="Q6:Q7"/>
    <mergeCell ref="A7:E7"/>
    <mergeCell ref="A2:E2"/>
    <mergeCell ref="A3:E3"/>
    <mergeCell ref="O3:O4"/>
    <mergeCell ref="Q3:Q4"/>
    <mergeCell ref="C4:D4"/>
    <mergeCell ref="H4:N4"/>
    <mergeCell ref="C6:E6"/>
  </mergeCells>
  <pageMargins left="0.39000000000000007" right="0.39000000000000007" top="0.39000000000000007" bottom="0.39000000000000007" header="0.12000000000000001" footer="0.12000000000000001"/>
  <pageSetup paperSize="9" scale="70" orientation="landscape" useFirstPageNumber="1" horizontalDpi="4294967293" verticalDpi="4294967293" r:id="rId1"/>
  <headerFooter alignWithMargins="0">
    <oddHeader>&amp;L© 2012 - Y. Abouo, I. Charles; O. Legrand; J. Sorencen&amp;RAutodiagnostic - BPAC AFSSAPS v2011</oddHeader>
    <oddFooter>&amp;LVersion du &amp;D&amp;R&amp;P/&amp;N</oddFooter>
  </headerFooter>
  <rowBreaks count="1" manualBreakCount="1">
    <brk id="24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14</vt:i4>
      </vt:variant>
    </vt:vector>
  </HeadingPairs>
  <TitlesOfParts>
    <vt:vector size="28" baseType="lpstr">
      <vt:lpstr>Contexte</vt:lpstr>
      <vt:lpstr>Cartographie Processus</vt:lpstr>
      <vt:lpstr>Cartographie détaillée</vt:lpstr>
      <vt:lpstr>Résultats</vt:lpstr>
      <vt:lpstr>Evaluateur 1</vt:lpstr>
      <vt:lpstr>Evaluateur 2</vt:lpstr>
      <vt:lpstr>Evaluateur 3</vt:lpstr>
      <vt:lpstr>Evaluateur 4</vt:lpstr>
      <vt:lpstr>Evaluateur 5</vt:lpstr>
      <vt:lpstr>Evaluateur 6</vt:lpstr>
      <vt:lpstr>Evaluateur 7</vt:lpstr>
      <vt:lpstr>Evaluateur 8</vt:lpstr>
      <vt:lpstr>Retour d'expérience</vt:lpstr>
      <vt:lpstr>Feuil1</vt:lpstr>
      <vt:lpstr>'Cartographie détaillée'!Impression_des_titres</vt:lpstr>
      <vt:lpstr>'Cartographie Processus'!Impression_des_titres</vt:lpstr>
      <vt:lpstr>'Cartographie détaillée'!Zone_d_impression</vt:lpstr>
      <vt:lpstr>'Cartographie Processus'!Zone_d_impression</vt:lpstr>
      <vt:lpstr>'Evaluateur 1'!Zone_d_impression</vt:lpstr>
      <vt:lpstr>'Evaluateur 2'!Zone_d_impression</vt:lpstr>
      <vt:lpstr>'Evaluateur 3'!Zone_d_impression</vt:lpstr>
      <vt:lpstr>'Evaluateur 4'!Zone_d_impression</vt:lpstr>
      <vt:lpstr>'Evaluateur 5'!Zone_d_impression</vt:lpstr>
      <vt:lpstr>'Evaluateur 6'!Zone_d_impression</vt:lpstr>
      <vt:lpstr>'Evaluateur 7'!Zone_d_impression</vt:lpstr>
      <vt:lpstr>'Evaluateur 8'!Zone_d_impression</vt:lpstr>
      <vt:lpstr>Résultats!Zone_d_impression</vt:lpstr>
      <vt:lpstr>'Retour d''expérience'!Zone_d_impression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TAMAMES</dc:creator>
  <cp:lastModifiedBy>util</cp:lastModifiedBy>
  <cp:lastPrinted>2012-04-10T19:50:05Z</cp:lastPrinted>
  <dcterms:created xsi:type="dcterms:W3CDTF">2004-01-18T21:06:38Z</dcterms:created>
  <dcterms:modified xsi:type="dcterms:W3CDTF">2012-04-13T15:16:15Z</dcterms:modified>
</cp:coreProperties>
</file>