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315" windowWidth="19875" windowHeight="7725" tabRatio="712" activeTab="3"/>
  </bookViews>
  <sheets>
    <sheet name="mode d'emploi" sheetId="13" r:id="rId1"/>
    <sheet name="inventaire" sheetId="1" r:id="rId2"/>
    <sheet name="Matériels, condition de lecture" sheetId="2" r:id="rId3"/>
    <sheet name="Ambiance lumineuse" sheetId="4" r:id="rId4"/>
    <sheet name="station diagnostic" sheetId="5" r:id="rId5"/>
    <sheet name="contraste &quot;console&quot;" sheetId="6" r:id="rId6"/>
    <sheet name="Artéfacts &quot;console&quot;" sheetId="7" r:id="rId7"/>
    <sheet name="contrôle pixels" sheetId="9" r:id="rId8"/>
    <sheet name="fantôme P. D'acquisition" sheetId="8" r:id="rId9"/>
    <sheet name="Fantôme &quot;SDNR&quot;" sheetId="10" r:id="rId10"/>
    <sheet name=" Fantôme qualité imag &quot;console&quot;" sheetId="11" r:id="rId11"/>
    <sheet name="Etat général mammographe" sheetId="12" r:id="rId12"/>
  </sheets>
  <externalReferences>
    <externalReference r:id="rId13"/>
    <externalReference r:id="rId14"/>
  </externalReferences>
  <definedNames>
    <definedName name="janvier_2014">'Ambiance lumineuse'!$B$7</definedName>
    <definedName name="Liste6">[1]Listes!$F$3:$F$4</definedName>
    <definedName name="nom">inventaire!$E$39:$E$42</definedName>
    <definedName name="p">' Fantôme qualité imag "console"'!$L$7</definedName>
  </definedNames>
  <calcPr calcId="125725"/>
</workbook>
</file>

<file path=xl/calcChain.xml><?xml version="1.0" encoding="utf-8"?>
<calcChain xmlns="http://schemas.openxmlformats.org/spreadsheetml/2006/main">
  <c r="L13" i="5"/>
  <c r="L14"/>
  <c r="L15"/>
  <c r="L16"/>
  <c r="L17"/>
  <c r="L18"/>
  <c r="L19"/>
  <c r="H13"/>
  <c r="H14"/>
  <c r="H15"/>
  <c r="H16"/>
  <c r="H17"/>
  <c r="H18"/>
  <c r="H19"/>
  <c r="G7" i="11"/>
  <c r="G8"/>
  <c r="G9"/>
  <c r="G10"/>
  <c r="G11"/>
  <c r="I7"/>
  <c r="I8"/>
  <c r="I9"/>
  <c r="I10"/>
  <c r="I11"/>
  <c r="J9"/>
  <c r="K9" s="1"/>
  <c r="J11"/>
  <c r="K11" s="1"/>
  <c r="E7"/>
  <c r="E8"/>
  <c r="E9"/>
  <c r="E10"/>
  <c r="E11"/>
  <c r="I6"/>
  <c r="G6"/>
  <c r="E6"/>
  <c r="J7" l="1"/>
  <c r="J10"/>
  <c r="K10" s="1"/>
  <c r="J8"/>
  <c r="K8" s="1"/>
  <c r="K7"/>
  <c r="J6"/>
  <c r="K6" s="1"/>
  <c r="G7" i="7" l="1"/>
  <c r="G8"/>
  <c r="G9"/>
  <c r="G10"/>
  <c r="G11"/>
  <c r="G12"/>
  <c r="G6"/>
  <c r="E7"/>
  <c r="E8"/>
  <c r="E9"/>
  <c r="E10"/>
  <c r="E11"/>
  <c r="E12"/>
  <c r="E6"/>
  <c r="J6" i="12"/>
  <c r="J7"/>
  <c r="J8"/>
  <c r="J9"/>
  <c r="J10"/>
  <c r="J11"/>
  <c r="J5"/>
  <c r="A3"/>
  <c r="L7" i="6"/>
  <c r="H7"/>
  <c r="L6"/>
  <c r="H6"/>
  <c r="G8" i="9"/>
  <c r="G9"/>
  <c r="G10"/>
  <c r="G11"/>
  <c r="G12"/>
  <c r="E8"/>
  <c r="E9"/>
  <c r="E10"/>
  <c r="E11"/>
  <c r="E12"/>
  <c r="L11" i="5"/>
  <c r="L12"/>
  <c r="L10"/>
  <c r="H11"/>
  <c r="H12"/>
  <c r="H10"/>
  <c r="F7" i="10" l="1"/>
  <c r="F8"/>
  <c r="F9"/>
  <c r="F10"/>
  <c r="F11"/>
  <c r="F6"/>
  <c r="G7" i="9"/>
  <c r="E7"/>
  <c r="H7" i="8" l="1"/>
  <c r="H8"/>
  <c r="H9"/>
  <c r="H10"/>
  <c r="H11"/>
  <c r="H12"/>
  <c r="H6"/>
  <c r="N16" l="1"/>
  <c r="N15"/>
  <c r="H9" i="4"/>
  <c r="F9"/>
  <c r="H10" l="1"/>
  <c r="H11"/>
  <c r="H12"/>
  <c r="F10"/>
  <c r="F11"/>
  <c r="F12"/>
</calcChain>
</file>

<file path=xl/sharedStrings.xml><?xml version="1.0" encoding="utf-8"?>
<sst xmlns="http://schemas.openxmlformats.org/spreadsheetml/2006/main" count="353" uniqueCount="157">
  <si>
    <t>Mammographe</t>
  </si>
  <si>
    <t>Marque</t>
  </si>
  <si>
    <t>Modèle</t>
  </si>
  <si>
    <t xml:space="preserve">Numéro de série </t>
  </si>
  <si>
    <t>Date de mise en fonctionnement</t>
  </si>
  <si>
    <t>Console de diagnostic</t>
  </si>
  <si>
    <t>Numéro de série</t>
  </si>
  <si>
    <t xml:space="preserve">date de mise en fonctionnement </t>
  </si>
  <si>
    <t xml:space="preserve">marque de moniteurs </t>
  </si>
  <si>
    <t xml:space="preserve">modèle des moniteurs </t>
  </si>
  <si>
    <t xml:space="preserve">numéro de série des moniteurs </t>
  </si>
  <si>
    <t>Siemens</t>
  </si>
  <si>
    <t>Reprographe</t>
  </si>
  <si>
    <t xml:space="preserve">Marque </t>
  </si>
  <si>
    <t>date de mise en fonctionnement</t>
  </si>
  <si>
    <t>Négatoscope</t>
  </si>
  <si>
    <t>Fantôme anthropomorphique</t>
  </si>
  <si>
    <t xml:space="preserve">Modèle </t>
  </si>
  <si>
    <t>Médi-test</t>
  </si>
  <si>
    <t>MTM100</t>
  </si>
  <si>
    <t>PPPPP</t>
  </si>
  <si>
    <t>Mire calibration</t>
  </si>
  <si>
    <t xml:space="preserve">Mire  </t>
  </si>
  <si>
    <t>TG18-QC</t>
  </si>
  <si>
    <t>Luxmètre</t>
  </si>
  <si>
    <t>numéro de série</t>
  </si>
  <si>
    <t>date dernier étalonnage</t>
  </si>
  <si>
    <t>Date dernière mise à jour:</t>
  </si>
  <si>
    <t>Réglage de l'ambiance lummineuse dans les conditions normales de lecture</t>
  </si>
  <si>
    <t xml:space="preserve">négatoscope:  </t>
  </si>
  <si>
    <t>40 Lux</t>
  </si>
  <si>
    <t>15Lux</t>
  </si>
  <si>
    <t xml:space="preserve">Nom du référent au contrôle qualité interne: </t>
  </si>
  <si>
    <t>Mr/Mme Dupont</t>
  </si>
  <si>
    <t>Nom du technicien référent biomédical:</t>
  </si>
  <si>
    <t xml:space="preserve">Mr </t>
  </si>
  <si>
    <t>Tel:</t>
  </si>
  <si>
    <t>Société externe</t>
  </si>
  <si>
    <t>Nom</t>
  </si>
  <si>
    <t>technicien</t>
  </si>
  <si>
    <t>Mr</t>
  </si>
  <si>
    <t>téléphone</t>
  </si>
  <si>
    <t>mail:</t>
  </si>
  <si>
    <t>Date</t>
  </si>
  <si>
    <t>Nom de l'agent réalisateur du contrôle</t>
  </si>
  <si>
    <t>Console diagnostique
(interrupteur réglé sur 15 lux)</t>
  </si>
  <si>
    <t>Négatoscope
(interrupteur réglé sur 40 lux)</t>
  </si>
  <si>
    <t>Intensité lumineuse (lux)</t>
  </si>
  <si>
    <t>CONFORMITÉ</t>
  </si>
  <si>
    <t>16,03,2014</t>
  </si>
  <si>
    <t>17,03,2014</t>
  </si>
  <si>
    <t>Console diagnostique (salle d'interprétation)</t>
  </si>
  <si>
    <t>ÉCRAN GAUCHE</t>
  </si>
  <si>
    <t>ÉCRAN DROIT</t>
  </si>
  <si>
    <t>Bords de la mire</t>
  </si>
  <si>
    <t>Lignes</t>
  </si>
  <si>
    <t>Centrage sur l'écran</t>
  </si>
  <si>
    <r>
      <t xml:space="preserve">TEST QUOTIDIEN : </t>
    </r>
    <r>
      <rPr>
        <i/>
        <sz val="12"/>
        <rFont val="Calibri"/>
        <family val="2"/>
        <scheme val="minor"/>
      </rPr>
      <t>point 8.7.2 de l'annexe de la décision du 30 janvier 2006</t>
    </r>
  </si>
  <si>
    <t>lundi 17</t>
  </si>
  <si>
    <t>mardi 18</t>
  </si>
  <si>
    <t>mercredi 19</t>
  </si>
  <si>
    <t>droites</t>
  </si>
  <si>
    <t>mire au centre</t>
  </si>
  <si>
    <t>4 coins de plus bas contraste dans les 16 carrés de luminance</t>
  </si>
  <si>
    <t>Carrés de 5% et 95%</t>
  </si>
  <si>
    <t>QUALITY CONTROL</t>
  </si>
  <si>
    <t>Console diagnostique (salle d'interprétation) Mire TG18-QC</t>
  </si>
  <si>
    <t>lundi 17 mars 2014</t>
  </si>
  <si>
    <t>les 2 visibles</t>
  </si>
  <si>
    <t>visible</t>
  </si>
  <si>
    <t>Résultat</t>
  </si>
  <si>
    <t xml:space="preserve">lundi 17 Mars2014 </t>
  </si>
  <si>
    <t>écran droite</t>
  </si>
  <si>
    <t>écran gauche</t>
  </si>
  <si>
    <t xml:space="preserve">Contrôle des pixels mort </t>
  </si>
  <si>
    <t>Station de diagnostic:</t>
  </si>
  <si>
    <t>annexe 6,01 de la désion du 30 Janviee 2006</t>
  </si>
  <si>
    <t>point 8,7,1 de l'annexe du 30 janvier 2006</t>
  </si>
  <si>
    <t>valeur min</t>
  </si>
  <si>
    <t>valeur max</t>
  </si>
  <si>
    <t>console diagnostique</t>
  </si>
  <si>
    <t>négastoscope</t>
  </si>
  <si>
    <t>point 6,2 de l'annexe du 30 Janvier 2006</t>
  </si>
  <si>
    <r>
      <t xml:space="preserve">TEST QUOTIDIEN : </t>
    </r>
    <r>
      <rPr>
        <i/>
        <sz val="12"/>
        <rFont val="Calibri"/>
        <family val="2"/>
        <scheme val="minor"/>
      </rPr>
      <t>point 8.8.4 de l'annexe de la décision du 30 janvier 2006</t>
    </r>
  </si>
  <si>
    <t xml:space="preserve">N° de la semaine </t>
  </si>
  <si>
    <t>Kv</t>
  </si>
  <si>
    <t>mAs</t>
  </si>
  <si>
    <t xml:space="preserve">Mode de filtration </t>
  </si>
  <si>
    <t>conformité</t>
  </si>
  <si>
    <t>référence</t>
  </si>
  <si>
    <t>Mo/Mo</t>
  </si>
  <si>
    <r>
      <t xml:space="preserve">TEST HEBDOMADAIRE : </t>
    </r>
    <r>
      <rPr>
        <i/>
        <sz val="12"/>
        <rFont val="Calibri"/>
        <family val="2"/>
        <scheme val="minor"/>
      </rPr>
      <t>point 8.4.1 de l'annexe de la décision du 30 janvier 2006</t>
    </r>
  </si>
  <si>
    <r>
      <t xml:space="preserve">TEST HEBDOMADAIRE : </t>
    </r>
    <r>
      <rPr>
        <i/>
        <sz val="12"/>
        <rFont val="Calibri"/>
        <family val="2"/>
        <scheme val="minor"/>
      </rPr>
      <t>point 8.4.3.2 de l'annexe de la décision du 30 janvier 2006</t>
    </r>
  </si>
  <si>
    <t>SDNR</t>
  </si>
  <si>
    <r>
      <rPr>
        <b/>
        <sz val="11"/>
        <color theme="1"/>
        <rFont val="Calibri"/>
        <family val="2"/>
        <scheme val="minor"/>
      </rPr>
      <t>remarque</t>
    </r>
    <r>
      <rPr>
        <sz val="11"/>
        <color theme="1"/>
        <rFont val="Calibri"/>
        <family val="2"/>
        <scheme val="minor"/>
      </rPr>
      <t xml:space="preserve">: - la SDNR de référence est la valeur obtenue lors du contrôle interne initial ou après. - l’écart entre la SDNR du jour et la SDNR de référence ne doit pas dépasser 10 % </t>
    </r>
  </si>
  <si>
    <t xml:space="preserve">max </t>
  </si>
  <si>
    <t>min</t>
  </si>
  <si>
    <r>
      <t xml:space="preserve">TEST QUOTIDIEN : </t>
    </r>
    <r>
      <rPr>
        <i/>
        <sz val="12"/>
        <rFont val="Calibri"/>
        <family val="2"/>
        <scheme val="minor"/>
      </rPr>
      <t>point 8.7.3 de l'annexe de la décision du 30 janvier 2006</t>
    </r>
  </si>
  <si>
    <t>Lundi 31 Mars 2014</t>
  </si>
  <si>
    <t xml:space="preserve">PCR </t>
  </si>
  <si>
    <t>max</t>
  </si>
  <si>
    <t>Résultat Artéfact</t>
  </si>
  <si>
    <t>Personnels formés sur le CQ:</t>
  </si>
  <si>
    <t>oui</t>
  </si>
  <si>
    <t>non</t>
  </si>
  <si>
    <t>Duval</t>
  </si>
  <si>
    <t>Canivet</t>
  </si>
  <si>
    <t>Nyonkuru</t>
  </si>
  <si>
    <t>Mbundani</t>
  </si>
  <si>
    <t>Entièrement visible</t>
  </si>
  <si>
    <t xml:space="preserve">Non visible </t>
  </si>
  <si>
    <t xml:space="preserve">Distortion </t>
  </si>
  <si>
    <t>pas centré</t>
  </si>
  <si>
    <t>non visible</t>
  </si>
  <si>
    <t>non visble</t>
  </si>
  <si>
    <t>1 visible</t>
  </si>
  <si>
    <t>2 visibles</t>
  </si>
  <si>
    <t>3 visibles</t>
  </si>
  <si>
    <t>4 visibles</t>
  </si>
  <si>
    <r>
      <t xml:space="preserve">TEST HEBDOMADAIRE : </t>
    </r>
    <r>
      <rPr>
        <i/>
        <sz val="12"/>
        <rFont val="Calibri"/>
        <family val="2"/>
        <scheme val="minor"/>
      </rPr>
      <t>point 8.6.5 de l'annexe de la décision du 30 janvier 2006</t>
    </r>
  </si>
  <si>
    <t>N° de Semaine</t>
  </si>
  <si>
    <t>Nombre de groupes de MASSES</t>
  </si>
  <si>
    <t>Nombre de groupes de MICROS</t>
  </si>
  <si>
    <t>Nombre de groupes de FIBRES</t>
  </si>
  <si>
    <t>Score Global</t>
  </si>
  <si>
    <t>Contrôle commandes mouvement &amp; système de blocages</t>
  </si>
  <si>
    <t>Contrôle pédale compression &amp; plaques compression</t>
  </si>
  <si>
    <t>Indicateur présence filtre dans faisceau primaire</t>
  </si>
  <si>
    <t>Contrôle boutons de commande</t>
  </si>
  <si>
    <t>Contrôle témoins de sécurité</t>
  </si>
  <si>
    <t>Mois</t>
  </si>
  <si>
    <t>arrêt de sécurité (bouton d'arrêt d'urgence)</t>
  </si>
  <si>
    <t xml:space="preserve">TEST MENSUEL : </t>
  </si>
  <si>
    <t>avril</t>
  </si>
  <si>
    <t>RAS</t>
  </si>
  <si>
    <t>Erreur</t>
  </si>
  <si>
    <r>
      <t xml:space="preserve">TEST QUOTIDIEN : </t>
    </r>
    <r>
      <rPr>
        <i/>
        <sz val="12"/>
        <rFont val="Calibri"/>
        <family val="2"/>
        <scheme val="minor"/>
      </rPr>
      <t xml:space="preserve"> 8.7.1 de l'annexe de la décision du 30 janvier 2006</t>
    </r>
  </si>
  <si>
    <t xml:space="preserve">matériel: luxemètre                                                                                                                       8,7,1,3: modalité du contrôle; Mesurer l'éclairement résultant de la lumière ambiante dans les conditions normales de lecture, dans le plan de l'écran éteint, en son centre, avec le détecteur tourné vers l'extérieur. Pour le contrôle interne, reporter le résultat de la mesure dans le registre des opérations.                                                                                                                           </t>
  </si>
  <si>
    <r>
      <rPr>
        <b/>
        <sz val="14"/>
        <color theme="1"/>
        <rFont val="Calibri"/>
        <family val="2"/>
        <scheme val="minor"/>
      </rPr>
      <t>matériel</t>
    </r>
    <r>
      <rPr>
        <sz val="14"/>
        <color theme="1"/>
        <rFont val="Calibri"/>
        <family val="2"/>
        <scheme val="minor"/>
      </rPr>
      <t xml:space="preserve">: mire AAPM TG18-QC                                                                                                  </t>
    </r>
    <r>
      <rPr>
        <b/>
        <sz val="14"/>
        <color theme="1"/>
        <rFont val="Calibri"/>
        <family val="2"/>
        <scheme val="minor"/>
      </rPr>
      <t>8,7,2,2 Modalités du contrôle:</t>
    </r>
    <r>
      <rPr>
        <sz val="14"/>
        <color theme="1"/>
        <rFont val="Calibri"/>
        <family val="2"/>
        <scheme val="minor"/>
      </rPr>
      <t xml:space="preserve"> Vérifier visuellement que la mire est affiché sans distorsin géométrique en inspectant les lignes et les bords de mire. Pour le contrôle interne, reporter le résultat du contrôle du jour dans le registre des opérations.                                                                                                                                    </t>
    </r>
    <r>
      <rPr>
        <b/>
        <sz val="14"/>
        <color theme="1"/>
        <rFont val="Calibri"/>
        <family val="2"/>
        <scheme val="minor"/>
      </rPr>
      <t xml:space="preserve">8,7,2,3 Critères d'acceptabilité: </t>
    </r>
    <r>
      <rPr>
        <sz val="14"/>
        <color theme="1"/>
        <rFont val="Calibri"/>
        <family val="2"/>
        <scheme val="minor"/>
      </rPr>
      <t>les bords de mire doivent être complètement visibles et les lignes doivent être droites. La surface de visualisation active doit être centrée sur l'écran.</t>
    </r>
    <r>
      <rPr>
        <sz val="11"/>
        <color theme="1"/>
        <rFont val="Calibri"/>
        <family val="2"/>
        <scheme val="minor"/>
      </rPr>
      <t xml:space="preserve"> </t>
    </r>
  </si>
  <si>
    <t>mire AAPM TG18-QC</t>
  </si>
  <si>
    <r>
      <rPr>
        <b/>
        <sz val="11"/>
        <color theme="1"/>
        <rFont val="Calibri"/>
        <family val="2"/>
        <scheme val="minor"/>
      </rPr>
      <t xml:space="preserve">matériel: </t>
    </r>
    <r>
      <rPr>
        <sz val="11"/>
        <color theme="1"/>
        <rFont val="Calibri"/>
        <family val="2"/>
        <scheme val="minor"/>
      </rPr>
      <t xml:space="preserve">Mire AAPM TG18-QC                                                                                                     </t>
    </r>
    <r>
      <rPr>
        <b/>
        <sz val="11"/>
        <color theme="1"/>
        <rFont val="Calibri"/>
        <family val="2"/>
        <scheme val="minor"/>
      </rPr>
      <t>8,7,8,2 Modalité du contrôle:</t>
    </r>
    <r>
      <rPr>
        <sz val="11"/>
        <color theme="1"/>
        <rFont val="Calibri"/>
        <family val="2"/>
        <scheme val="minor"/>
      </rPr>
      <t xml:space="preserve"> Sur la mire AAPM TG 18-QC vérifier que sur chacun des 15 carrés de luminance, les 4 coins de plus bas contraste sont visibles et que les niveaux de gris de 5% et de 95% sur les 2 carrés du bas peuvent être distingués. Pour le contrôle interne, reporter les résulatats du contrôle du jour dans le registre des opérations</t>
    </r>
  </si>
  <si>
    <t>mire aapm tg18-qc</t>
  </si>
  <si>
    <r>
      <rPr>
        <b/>
        <sz val="11"/>
        <color theme="1"/>
        <rFont val="Calibri"/>
        <family val="2"/>
        <scheme val="minor"/>
      </rPr>
      <t>Matériel:</t>
    </r>
    <r>
      <rPr>
        <sz val="11"/>
        <color theme="1"/>
        <rFont val="Calibri"/>
        <family val="2"/>
        <scheme val="minor"/>
      </rPr>
      <t xml:space="preserve"> Mire TG18-QC                                                                                                               </t>
    </r>
    <r>
      <rPr>
        <b/>
        <sz val="11"/>
        <color theme="1"/>
        <rFont val="Calibri"/>
        <family val="2"/>
        <scheme val="minor"/>
      </rPr>
      <t xml:space="preserve">8,7,5,2 Modalité du contrôle: </t>
    </r>
    <r>
      <rPr>
        <sz val="11"/>
        <color theme="1"/>
        <rFont val="Calibri"/>
        <family val="2"/>
        <scheme val="minor"/>
      </rPr>
      <t xml:space="preserve">sur la mire, inspecter les transitions de noi au blanc ou de blanc au noir à la recherche d'artéfacts de type "marches d'escalier", artéfacts de transition, clignotements ou flous. Pour le contrôle interne reporter les resultats dans le registre des opérations.                                       </t>
    </r>
    <r>
      <rPr>
        <b/>
        <sz val="11"/>
        <color theme="1"/>
        <rFont val="Calibri"/>
        <family val="2"/>
        <scheme val="minor"/>
      </rPr>
      <t>8,7,5,3 Critères d'acceptabilité</t>
    </r>
    <r>
      <rPr>
        <sz val="11"/>
        <color theme="1"/>
        <rFont val="Calibri"/>
        <family val="2"/>
        <scheme val="minor"/>
      </rPr>
      <t>: aucun artéfacts gênant ne doit être visible</t>
    </r>
  </si>
  <si>
    <t>Mire TG18-QC</t>
  </si>
  <si>
    <r>
      <rPr>
        <b/>
        <sz val="11"/>
        <color theme="1"/>
        <rFont val="Calibri"/>
        <family val="2"/>
        <scheme val="minor"/>
      </rPr>
      <t xml:space="preserve">Modalité du contrôle: </t>
    </r>
    <r>
      <rPr>
        <sz val="11"/>
        <color theme="1"/>
        <rFont val="Calibri"/>
        <family val="2"/>
        <scheme val="minor"/>
      </rPr>
      <t>Exposer le fantôme anthropomorphique en mode automatique, avec la plaque de compression en place; notre les paramètres d'exposition choisis par l'exposeur automatique dans le registre des opérations.</t>
    </r>
    <r>
      <rPr>
        <b/>
        <sz val="11"/>
        <color theme="1"/>
        <rFont val="Calibri"/>
        <family val="2"/>
        <scheme val="minor"/>
      </rPr>
      <t xml:space="preserve">                                                                                                                                                                           remarque: </t>
    </r>
    <r>
      <rPr>
        <sz val="11"/>
        <color theme="1"/>
        <rFont val="Calibri"/>
        <family val="2"/>
        <scheme val="minor"/>
      </rPr>
      <t>- Pour le contrôle interne, les mAs ne doivent pas s’écarter de plus 20 % de la valeur de référence mesurée lors du premier contrôle interne ou après intervention sur le tube à rayons X ou l’exposeur automatique, dans la mesure où ils sont obtenus avec la même combinaison anode/ filtration et la même tension.</t>
    </r>
  </si>
  <si>
    <t>Scores MICROS</t>
  </si>
  <si>
    <t>Scores FIBRES</t>
  </si>
  <si>
    <t>Scores MASSES</t>
  </si>
  <si>
    <r>
      <rPr>
        <b/>
        <sz val="11"/>
        <color theme="1"/>
        <rFont val="Calibri"/>
        <family val="2"/>
        <scheme val="minor"/>
      </rPr>
      <t>Matériel:</t>
    </r>
    <r>
      <rPr>
        <sz val="11"/>
        <color theme="1"/>
        <rFont val="Calibri"/>
        <family val="2"/>
        <scheme val="minor"/>
      </rPr>
      <t xml:space="preserve"> fantôme anthropomorphique                                                            </t>
    </r>
    <r>
      <rPr>
        <b/>
        <sz val="11"/>
        <color theme="1"/>
        <rFont val="Calibri"/>
        <family val="2"/>
        <scheme val="minor"/>
      </rPr>
      <t>8,6,5,2 Modalité du contrôle:</t>
    </r>
    <r>
      <rPr>
        <sz val="11"/>
        <color theme="1"/>
        <rFont val="Calibri"/>
        <family val="2"/>
        <scheme val="minor"/>
      </rPr>
      <t xml:space="preserve"> exposer le fantôme en mode automatique. En cas d'analyse sur la console de diagnostic, l'image ne doit être fenêtrée, c'est-à-dire que, à part la loupe numérique, les outils dispoibles sur la console de diagnostic tels que le contraste ou la luminosité ne doivent pas être utilisés pour analyser l'image.                                                                                                       </t>
    </r>
    <r>
      <rPr>
        <b/>
        <sz val="11"/>
        <color theme="1"/>
        <rFont val="Calibri"/>
        <family val="2"/>
        <scheme val="minor"/>
      </rPr>
      <t>8,6,5,3 Critères d'acceptabités</t>
    </r>
    <r>
      <rPr>
        <sz val="11"/>
        <color theme="1"/>
        <rFont val="Calibri"/>
        <family val="2"/>
        <scheme val="minor"/>
      </rPr>
      <t xml:space="preserve">: les groupes de micro-calcifications, de masses et de fibres entièrement visibles doivent être au minimum de 4 pour chacun d'eux. Des performances inférieures nécessitent l'arrêt de l'exploitation et un signalement de la non-conformité.                                              </t>
    </r>
    <r>
      <rPr>
        <b/>
        <sz val="11"/>
        <color theme="1"/>
        <rFont val="Calibri"/>
        <family val="2"/>
        <scheme val="minor"/>
      </rPr>
      <t xml:space="preserve"> score global minimum à atteindre 55</t>
    </r>
  </si>
  <si>
    <t xml:space="preserve">mode d'emploi </t>
  </si>
  <si>
    <t xml:space="preserve">Cet outil permet de vérifier la conformité d'une installation mammographique numérique </t>
  </si>
  <si>
    <r>
      <t>Il est important de renseigner les informations dans l'onglet "</t>
    </r>
    <r>
      <rPr>
        <b/>
        <sz val="11"/>
        <color theme="1"/>
        <rFont val="Calibri"/>
        <family val="2"/>
        <scheme val="minor"/>
      </rPr>
      <t>Inventaire</t>
    </r>
    <r>
      <rPr>
        <sz val="11"/>
        <color theme="1"/>
        <rFont val="Calibri"/>
        <family val="2"/>
        <scheme val="minor"/>
      </rPr>
      <t xml:space="preserve">" pour que l'outil puisse fonctionner correctement. </t>
    </r>
  </si>
  <si>
    <t>Inventaire</t>
  </si>
  <si>
    <t xml:space="preserve">Pour les utilisateurs en chargent du contrôle qualité interne, sauvegardez les modifications, pour que les listes déroulantes soient mises à jours.  </t>
  </si>
  <si>
    <t>Contrôle</t>
  </si>
  <si>
    <t>La navigation se fait par onglet ci-dessous, les couleurs font références à la périodicités; orange= quotidien; vert= hebdomadaire; bleu= mensuel</t>
  </si>
  <si>
    <t xml:space="preserve">Les conformités se calculent automatiquement en fonction des valeurs relevées ou lus. Dans chaque onglet se trouve le résumé du point d'annexe correspondant. </t>
  </si>
</sst>
</file>

<file path=xl/styles.xml><?xml version="1.0" encoding="utf-8"?>
<styleSheet xmlns="http://schemas.openxmlformats.org/spreadsheetml/2006/main">
  <numFmts count="2">
    <numFmt numFmtId="164" formatCode="mmmm\ yyyy"/>
    <numFmt numFmtId="165" formatCode="yyyy"/>
  </numFmts>
  <fonts count="17">
    <font>
      <sz val="11"/>
      <color theme="1"/>
      <name val="Calibri"/>
      <family val="2"/>
      <scheme val="minor"/>
    </font>
    <font>
      <b/>
      <sz val="11"/>
      <color theme="1"/>
      <name val="Calibri"/>
      <family val="2"/>
      <scheme val="minor"/>
    </font>
    <font>
      <b/>
      <sz val="14"/>
      <color theme="1"/>
      <name val="Calibri"/>
      <family val="2"/>
      <scheme val="minor"/>
    </font>
    <font>
      <b/>
      <i/>
      <sz val="12"/>
      <name val="Calibri"/>
      <family val="2"/>
      <scheme val="minor"/>
    </font>
    <font>
      <i/>
      <sz val="12"/>
      <name val="Calibri"/>
      <family val="2"/>
      <scheme val="minor"/>
    </font>
    <font>
      <sz val="10"/>
      <name val="Arial"/>
      <family val="2"/>
    </font>
    <font>
      <b/>
      <i/>
      <sz val="16"/>
      <name val="Calibri"/>
      <family val="2"/>
      <scheme val="minor"/>
    </font>
    <font>
      <sz val="11"/>
      <color rgb="FFFF0000"/>
      <name val="Calibri"/>
      <family val="2"/>
      <scheme val="minor"/>
    </font>
    <font>
      <b/>
      <i/>
      <sz val="11"/>
      <name val="Calibri"/>
      <family val="2"/>
      <scheme val="minor"/>
    </font>
    <font>
      <b/>
      <i/>
      <sz val="14"/>
      <name val="Calibri"/>
      <family val="2"/>
      <scheme val="minor"/>
    </font>
    <font>
      <b/>
      <i/>
      <sz val="12"/>
      <color rgb="FFFF0000"/>
      <name val="Calibri"/>
      <family val="2"/>
      <scheme val="minor"/>
    </font>
    <font>
      <b/>
      <sz val="16"/>
      <color theme="1"/>
      <name val="Calibri"/>
      <family val="2"/>
      <scheme val="minor"/>
    </font>
    <font>
      <i/>
      <sz val="12"/>
      <name val="Calibri"/>
      <family val="2"/>
    </font>
    <font>
      <sz val="16"/>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s>
  <cellStyleXfs count="2">
    <xf numFmtId="0" fontId="0" fillId="0" borderId="0"/>
    <xf numFmtId="0" fontId="5" fillId="0" borderId="0"/>
  </cellStyleXfs>
  <cellXfs count="208">
    <xf numFmtId="0" fontId="0" fillId="0" borderId="0" xfId="0"/>
    <xf numFmtId="0" fontId="1" fillId="0" borderId="0" xfId="0" applyFont="1"/>
    <xf numFmtId="0" fontId="2" fillId="0" borderId="0" xfId="0" applyFont="1"/>
    <xf numFmtId="15" fontId="0" fillId="0" borderId="0" xfId="0" applyNumberFormat="1"/>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0" fillId="0" borderId="22" xfId="0" applyBorder="1"/>
    <xf numFmtId="0" fontId="1" fillId="0" borderId="22" xfId="0" applyFont="1" applyBorder="1"/>
    <xf numFmtId="0" fontId="7" fillId="0" borderId="0" xfId="0" applyFont="1"/>
    <xf numFmtId="0" fontId="8" fillId="0" borderId="7" xfId="1" applyFont="1" applyBorder="1" applyAlignment="1" applyProtection="1">
      <alignment horizontal="center" vertical="center" wrapText="1"/>
    </xf>
    <xf numFmtId="0" fontId="8" fillId="0" borderId="2" xfId="1" applyFont="1" applyBorder="1" applyAlignment="1" applyProtection="1">
      <alignment horizontal="center" vertical="center" wrapText="1"/>
    </xf>
    <xf numFmtId="0" fontId="0" fillId="2" borderId="0" xfId="0" applyFill="1"/>
    <xf numFmtId="0" fontId="0" fillId="2" borderId="0" xfId="0" applyFill="1" applyAlignment="1">
      <alignment vertical="center"/>
    </xf>
    <xf numFmtId="0" fontId="3" fillId="0" borderId="4"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0" fillId="0" borderId="23" xfId="0" applyBorder="1"/>
    <xf numFmtId="0" fontId="3" fillId="3" borderId="0" xfId="0" applyFont="1" applyFill="1" applyAlignment="1" applyProtection="1">
      <alignment vertical="top"/>
    </xf>
    <xf numFmtId="0" fontId="4" fillId="3" borderId="0" xfId="0" applyFont="1" applyFill="1" applyProtection="1"/>
    <xf numFmtId="0" fontId="0" fillId="3" borderId="0" xfId="0" applyFill="1"/>
    <xf numFmtId="2" fontId="4" fillId="3" borderId="0" xfId="0" applyNumberFormat="1" applyFont="1" applyFill="1" applyProtection="1"/>
    <xf numFmtId="0" fontId="1" fillId="0" borderId="0" xfId="0" applyFont="1" applyBorder="1" applyAlignment="1">
      <alignment wrapText="1"/>
    </xf>
    <xf numFmtId="0" fontId="1" fillId="0" borderId="0" xfId="0" applyFont="1" applyBorder="1" applyAlignment="1"/>
    <xf numFmtId="0" fontId="4" fillId="0" borderId="23" xfId="0" applyFont="1" applyBorder="1" applyAlignment="1" applyProtection="1">
      <alignment horizontal="center" vertical="center" wrapText="1"/>
      <protection locked="0"/>
    </xf>
    <xf numFmtId="0" fontId="0" fillId="2" borderId="17" xfId="0" applyFill="1" applyBorder="1"/>
    <xf numFmtId="0" fontId="0" fillId="2" borderId="16" xfId="0" applyFill="1" applyBorder="1"/>
    <xf numFmtId="0" fontId="0" fillId="2" borderId="4" xfId="0" applyFill="1" applyBorder="1"/>
    <xf numFmtId="0" fontId="8" fillId="0" borderId="33"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0" borderId="23" xfId="0" applyBorder="1" applyAlignment="1">
      <alignment horizontal="center" vertical="center"/>
    </xf>
    <xf numFmtId="0" fontId="0" fillId="0" borderId="23" xfId="0" applyBorder="1" applyAlignment="1">
      <alignment vertical="center"/>
    </xf>
    <xf numFmtId="0" fontId="0" fillId="2" borderId="23" xfId="0" applyFill="1" applyBorder="1"/>
    <xf numFmtId="0" fontId="0" fillId="4" borderId="23" xfId="0" applyFill="1" applyBorder="1"/>
    <xf numFmtId="0" fontId="3" fillId="5" borderId="7"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23" xfId="0" applyFont="1" applyBorder="1"/>
    <xf numFmtId="0" fontId="11" fillId="0" borderId="23" xfId="0" applyFont="1" applyBorder="1" applyAlignment="1">
      <alignment horizontal="center" vertical="center"/>
    </xf>
    <xf numFmtId="0" fontId="11" fillId="0" borderId="22" xfId="0" applyFont="1" applyBorder="1"/>
    <xf numFmtId="0" fontId="6" fillId="0" borderId="0" xfId="0" applyFont="1" applyAlignment="1" applyProtection="1"/>
    <xf numFmtId="0" fontId="3" fillId="0" borderId="0" xfId="0" applyFont="1" applyAlignment="1" applyProtection="1">
      <alignment vertical="top"/>
    </xf>
    <xf numFmtId="0" fontId="4" fillId="0" borderId="0" xfId="0" applyFont="1" applyProtection="1"/>
    <xf numFmtId="0" fontId="12" fillId="0" borderId="0" xfId="1" applyFont="1" applyFill="1" applyBorder="1" applyProtection="1"/>
    <xf numFmtId="0" fontId="12" fillId="3" borderId="0" xfId="1" applyFont="1" applyFill="1" applyBorder="1" applyProtection="1"/>
    <xf numFmtId="14" fontId="0" fillId="0" borderId="22" xfId="0" applyNumberFormat="1" applyBorder="1" applyAlignment="1">
      <alignment horizontal="center" vertical="center"/>
    </xf>
    <xf numFmtId="0" fontId="0" fillId="0" borderId="22" xfId="0" applyBorder="1" applyAlignment="1">
      <alignment horizontal="center" vertical="center"/>
    </xf>
    <xf numFmtId="165" fontId="3" fillId="0" borderId="11" xfId="0" applyNumberFormat="1" applyFont="1" applyBorder="1" applyAlignment="1" applyProtection="1">
      <alignment horizontal="center" vertical="center" wrapText="1"/>
    </xf>
    <xf numFmtId="14" fontId="0" fillId="0" borderId="22" xfId="0" applyNumberFormat="1" applyBorder="1"/>
    <xf numFmtId="0" fontId="11" fillId="0" borderId="0" xfId="0" applyFont="1"/>
    <xf numFmtId="0" fontId="13" fillId="0" borderId="0" xfId="0" applyFont="1"/>
    <xf numFmtId="0" fontId="0" fillId="0" borderId="0" xfId="0" applyAlignment="1">
      <alignment wrapText="1"/>
    </xf>
    <xf numFmtId="0" fontId="0" fillId="7" borderId="22" xfId="0" applyFill="1" applyBorder="1" applyAlignment="1">
      <alignment horizontal="center" vertical="center"/>
    </xf>
    <xf numFmtId="0" fontId="0" fillId="8" borderId="22" xfId="0" applyFill="1" applyBorder="1" applyAlignment="1">
      <alignment horizontal="center" vertical="center"/>
    </xf>
    <xf numFmtId="0" fontId="2" fillId="0" borderId="22" xfId="0" applyFont="1" applyBorder="1" applyAlignment="1">
      <alignment horizontal="center" vertical="center"/>
    </xf>
    <xf numFmtId="0" fontId="0" fillId="2" borderId="1" xfId="0" applyFill="1" applyBorder="1"/>
    <xf numFmtId="0" fontId="0" fillId="2" borderId="24" xfId="0" applyFill="1" applyBorder="1"/>
    <xf numFmtId="0" fontId="0" fillId="2" borderId="2" xfId="0" applyFill="1" applyBorder="1"/>
    <xf numFmtId="0" fontId="2" fillId="0" borderId="5" xfId="0" applyFont="1" applyBorder="1"/>
    <xf numFmtId="0" fontId="0" fillId="0" borderId="0" xfId="0" applyBorder="1"/>
    <xf numFmtId="0" fontId="0" fillId="0" borderId="6" xfId="0" applyBorder="1"/>
    <xf numFmtId="0" fontId="0" fillId="0" borderId="5" xfId="0" applyBorder="1"/>
    <xf numFmtId="0" fontId="1" fillId="0" borderId="5" xfId="0" applyFont="1" applyBorder="1"/>
    <xf numFmtId="0" fontId="7" fillId="0" borderId="0" xfId="0" applyFont="1" applyBorder="1"/>
    <xf numFmtId="0" fontId="1" fillId="0" borderId="18" xfId="0" applyFont="1" applyBorder="1"/>
    <xf numFmtId="0" fontId="0" fillId="0" borderId="10" xfId="0" applyBorder="1"/>
    <xf numFmtId="0" fontId="0" fillId="0" borderId="19" xfId="0" applyBorder="1"/>
    <xf numFmtId="0" fontId="0" fillId="0" borderId="24" xfId="0" applyBorder="1"/>
    <xf numFmtId="0" fontId="0" fillId="0" borderId="2" xfId="0" applyBorder="1"/>
    <xf numFmtId="0" fontId="0" fillId="0" borderId="18" xfId="0" applyBorder="1"/>
    <xf numFmtId="0" fontId="0" fillId="0" borderId="0" xfId="0" applyAlignment="1">
      <alignment vertical="top" wrapText="1"/>
    </xf>
    <xf numFmtId="0" fontId="1" fillId="0" borderId="0" xfId="0" applyFont="1" applyAlignment="1">
      <alignmen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center"/>
    </xf>
    <xf numFmtId="14" fontId="0" fillId="0" borderId="22" xfId="0" applyNumberFormat="1" applyBorder="1" applyAlignment="1">
      <alignment horizontal="center"/>
    </xf>
    <xf numFmtId="0" fontId="0" fillId="0" borderId="22" xfId="0" applyBorder="1" applyAlignment="1">
      <alignment horizontal="center"/>
    </xf>
    <xf numFmtId="0" fontId="7" fillId="0" borderId="22" xfId="0" applyFont="1" applyBorder="1" applyAlignment="1">
      <alignment horizont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2" borderId="10" xfId="0" applyFont="1" applyFill="1" applyBorder="1" applyAlignment="1" applyProtection="1">
      <alignment horizontal="left" vertical="top" wrapText="1"/>
    </xf>
    <xf numFmtId="164" fontId="3" fillId="0" borderId="1" xfId="0" applyNumberFormat="1" applyFont="1" applyBorder="1" applyAlignment="1" applyProtection="1">
      <alignment horizontal="center" vertical="center" wrapText="1"/>
    </xf>
    <xf numFmtId="164" fontId="3" fillId="0" borderId="2" xfId="0" applyNumberFormat="1" applyFont="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4" xfId="0" applyFont="1" applyFill="1" applyBorder="1" applyAlignment="1" applyProtection="1">
      <alignment horizontal="center" vertical="center" wrapText="1"/>
    </xf>
    <xf numFmtId="164" fontId="3" fillId="0" borderId="3" xfId="0" applyNumberFormat="1" applyFont="1" applyBorder="1" applyAlignment="1" applyProtection="1">
      <alignment horizontal="center" vertical="center" wrapText="1"/>
    </xf>
    <xf numFmtId="164" fontId="3" fillId="0" borderId="4"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164" fontId="3" fillId="0" borderId="5" xfId="0" applyNumberFormat="1" applyFont="1" applyBorder="1" applyAlignment="1" applyProtection="1">
      <alignment horizontal="center" vertical="center" wrapText="1"/>
    </xf>
    <xf numFmtId="164" fontId="3" fillId="0" borderId="6"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43" xfId="0" applyBorder="1" applyAlignment="1">
      <alignment horizontal="center"/>
    </xf>
    <xf numFmtId="14" fontId="0" fillId="0" borderId="25" xfId="0" applyNumberFormat="1" applyBorder="1" applyAlignment="1">
      <alignment horizontal="center"/>
    </xf>
    <xf numFmtId="14" fontId="0" fillId="0" borderId="26" xfId="0" applyNumberFormat="1" applyBorder="1" applyAlignment="1">
      <alignment horizontal="center"/>
    </xf>
    <xf numFmtId="14" fontId="0" fillId="0" borderId="27" xfId="0" applyNumberFormat="1" applyBorder="1" applyAlignment="1">
      <alignment horizontal="center"/>
    </xf>
    <xf numFmtId="14" fontId="0" fillId="0" borderId="28" xfId="0" applyNumberFormat="1" applyBorder="1" applyAlignment="1">
      <alignment horizontal="center"/>
    </xf>
    <xf numFmtId="164" fontId="3" fillId="0" borderId="18" xfId="0" applyNumberFormat="1" applyFont="1" applyBorder="1" applyAlignment="1" applyProtection="1">
      <alignment horizontal="center" vertical="center" wrapText="1"/>
    </xf>
    <xf numFmtId="164" fontId="3" fillId="0" borderId="19" xfId="0" applyNumberFormat="1"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3" fillId="2" borderId="0" xfId="0" applyFont="1" applyFill="1" applyBorder="1" applyAlignment="1" applyProtection="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164" fontId="3" fillId="0" borderId="29" xfId="0" applyNumberFormat="1" applyFont="1" applyBorder="1" applyAlignment="1" applyProtection="1">
      <alignment horizontal="center" vertical="center" wrapText="1"/>
    </xf>
    <xf numFmtId="164" fontId="3" fillId="0" borderId="30" xfId="0" applyNumberFormat="1" applyFont="1" applyBorder="1" applyAlignment="1" applyProtection="1">
      <alignment horizontal="center" vertical="center" wrapText="1"/>
    </xf>
    <xf numFmtId="164" fontId="3" fillId="0" borderId="31" xfId="0" applyNumberFormat="1" applyFont="1" applyBorder="1" applyAlignment="1" applyProtection="1">
      <alignment horizontal="center" vertical="center" wrapText="1"/>
    </xf>
    <xf numFmtId="164" fontId="3" fillId="0" borderId="32" xfId="0" applyNumberFormat="1" applyFont="1" applyBorder="1" applyAlignment="1" applyProtection="1">
      <alignment horizontal="center" vertical="center" wrapText="1"/>
    </xf>
    <xf numFmtId="164" fontId="3" fillId="0" borderId="33" xfId="0" applyNumberFormat="1" applyFont="1" applyBorder="1" applyAlignment="1" applyProtection="1">
      <alignment horizontal="center" vertical="center" wrapText="1"/>
    </xf>
    <xf numFmtId="164" fontId="3" fillId="0" borderId="34" xfId="0" applyNumberFormat="1"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3" fillId="2" borderId="0" xfId="1" applyFont="1" applyFill="1" applyBorder="1" applyAlignment="1" applyProtection="1">
      <alignment horizontal="center" vertical="top" wrapText="1"/>
    </xf>
    <xf numFmtId="0" fontId="0" fillId="0" borderId="27" xfId="0" applyBorder="1" applyAlignment="1">
      <alignment horizontal="center"/>
    </xf>
    <xf numFmtId="0" fontId="0" fillId="0" borderId="28" xfId="0" applyBorder="1" applyAlignment="1">
      <alignment horizontal="center"/>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64" fontId="3" fillId="0" borderId="1" xfId="1" applyNumberFormat="1" applyFont="1" applyBorder="1" applyAlignment="1" applyProtection="1">
      <alignment horizontal="center" vertical="center" wrapText="1"/>
    </xf>
    <xf numFmtId="164" fontId="3" fillId="0" borderId="2" xfId="1" applyNumberFormat="1" applyFont="1" applyBorder="1" applyAlignment="1" applyProtection="1">
      <alignment horizontal="center" vertical="center" wrapText="1"/>
    </xf>
    <xf numFmtId="164" fontId="3" fillId="0" borderId="5" xfId="1" applyNumberFormat="1" applyFont="1" applyBorder="1" applyAlignment="1" applyProtection="1">
      <alignment horizontal="center" vertical="center" wrapText="1"/>
    </xf>
    <xf numFmtId="164" fontId="3" fillId="0" borderId="6" xfId="1" applyNumberFormat="1"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3" fillId="0" borderId="5" xfId="1" applyFont="1" applyBorder="1" applyAlignment="1" applyProtection="1">
      <alignment horizontal="center" vertical="center" wrapText="1"/>
    </xf>
    <xf numFmtId="0" fontId="9" fillId="0" borderId="3" xfId="1" applyFont="1" applyBorder="1" applyAlignment="1" applyProtection="1">
      <alignment horizontal="center" vertical="center" wrapText="1"/>
    </xf>
    <xf numFmtId="0" fontId="9" fillId="0" borderId="16"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16"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1" fillId="0" borderId="2" xfId="0" applyFont="1" applyBorder="1" applyAlignment="1">
      <alignment horizontal="center"/>
    </xf>
    <xf numFmtId="0" fontId="1" fillId="0" borderId="6" xfId="0" applyFont="1" applyBorder="1" applyAlignment="1">
      <alignment horizontal="center"/>
    </xf>
    <xf numFmtId="0" fontId="1" fillId="0" borderId="19" xfId="0" applyFont="1" applyBorder="1" applyAlignment="1">
      <alignment horizontal="center"/>
    </xf>
    <xf numFmtId="0" fontId="1" fillId="2" borderId="3" xfId="0" applyFont="1" applyFill="1" applyBorder="1" applyAlignment="1">
      <alignment horizontal="center"/>
    </xf>
    <xf numFmtId="0" fontId="1" fillId="2" borderId="16" xfId="0" applyFont="1" applyFill="1" applyBorder="1" applyAlignment="1">
      <alignment horizontal="center"/>
    </xf>
    <xf numFmtId="0" fontId="0" fillId="0" borderId="23" xfId="0" applyBorder="1" applyAlignment="1">
      <alignment horizontal="center"/>
    </xf>
    <xf numFmtId="164" fontId="3" fillId="0" borderId="18" xfId="1" applyNumberFormat="1" applyFont="1" applyBorder="1" applyAlignment="1" applyProtection="1">
      <alignment horizontal="center" vertical="center" wrapText="1"/>
    </xf>
    <xf numFmtId="164" fontId="3" fillId="0" borderId="19" xfId="1" applyNumberFormat="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0" borderId="21" xfId="1" applyFont="1" applyBorder="1" applyAlignment="1" applyProtection="1">
      <alignment horizontal="center" vertical="center" wrapText="1"/>
    </xf>
    <xf numFmtId="0" fontId="3" fillId="0" borderId="12" xfId="1" applyFont="1" applyBorder="1" applyAlignment="1" applyProtection="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xf>
    <xf numFmtId="0" fontId="1" fillId="0" borderId="21" xfId="0" applyFont="1" applyBorder="1" applyAlignment="1">
      <alignment horizontal="center"/>
    </xf>
    <xf numFmtId="0" fontId="1" fillId="0" borderId="12" xfId="0" applyFont="1" applyBorder="1" applyAlignment="1">
      <alignment horizontal="center"/>
    </xf>
    <xf numFmtId="0" fontId="1" fillId="0" borderId="11" xfId="0" applyFont="1" applyBorder="1" applyAlignment="1">
      <alignment horizontal="center" wrapText="1"/>
    </xf>
    <xf numFmtId="0" fontId="1" fillId="0" borderId="21" xfId="0" applyFont="1" applyBorder="1" applyAlignment="1">
      <alignment horizontal="center" wrapText="1"/>
    </xf>
    <xf numFmtId="0" fontId="1" fillId="0" borderId="12" xfId="0" applyFont="1"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0" fillId="0" borderId="1" xfId="0" applyBorder="1" applyAlignment="1">
      <alignment vertical="top" wrapText="1"/>
    </xf>
    <xf numFmtId="0" fontId="0" fillId="0" borderId="24" xfId="0" applyBorder="1" applyAlignment="1">
      <alignment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18" xfId="0" applyBorder="1" applyAlignment="1">
      <alignment vertical="top" wrapText="1"/>
    </xf>
    <xf numFmtId="0" fontId="0" fillId="0" borderId="10" xfId="0" applyBorder="1" applyAlignment="1">
      <alignment vertical="top" wrapText="1"/>
    </xf>
    <xf numFmtId="0" fontId="0" fillId="0" borderId="19" xfId="0" applyBorder="1" applyAlignment="1">
      <alignment vertical="top" wrapText="1"/>
    </xf>
    <xf numFmtId="0" fontId="0" fillId="2" borderId="25" xfId="0" applyFill="1" applyBorder="1" applyAlignment="1">
      <alignment horizontal="center"/>
    </xf>
    <xf numFmtId="0" fontId="0" fillId="2" borderId="26" xfId="0" applyFill="1" applyBorder="1" applyAlignment="1">
      <alignment horizontal="center"/>
    </xf>
    <xf numFmtId="0" fontId="1" fillId="0" borderId="11"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0" fillId="0" borderId="0" xfId="0" applyAlignment="1">
      <alignment horizontal="center"/>
    </xf>
    <xf numFmtId="0" fontId="15" fillId="7" borderId="38" xfId="0" applyFont="1" applyFill="1" applyBorder="1" applyAlignment="1">
      <alignment horizontal="center" vertical="center"/>
    </xf>
    <xf numFmtId="0" fontId="16" fillId="7" borderId="23" xfId="0" applyFont="1" applyFill="1" applyBorder="1" applyAlignment="1">
      <alignment horizontal="center" vertical="center"/>
    </xf>
    <xf numFmtId="0" fontId="3" fillId="7" borderId="9" xfId="0" applyFont="1" applyFill="1" applyBorder="1" applyAlignment="1" applyProtection="1">
      <alignment horizontal="center" vertical="center" wrapText="1"/>
    </xf>
    <xf numFmtId="0" fontId="3" fillId="7" borderId="23"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38"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42" xfId="0" applyFont="1" applyBorder="1" applyAlignment="1" applyProtection="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66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1476374</xdr:colOff>
      <xdr:row>15</xdr:row>
      <xdr:rowOff>190497</xdr:rowOff>
    </xdr:from>
    <xdr:to>
      <xdr:col>19</xdr:col>
      <xdr:colOff>314323</xdr:colOff>
      <xdr:row>40</xdr:row>
      <xdr:rowOff>147634</xdr:rowOff>
    </xdr:to>
    <xdr:pic>
      <xdr:nvPicPr>
        <xdr:cNvPr id="3" name="Image 2" descr="TG18QC.bmp"/>
        <xdr:cNvPicPr>
          <a:picLocks noChangeAspect="1"/>
        </xdr:cNvPicPr>
      </xdr:nvPicPr>
      <xdr:blipFill>
        <a:blip xmlns:r="http://schemas.openxmlformats.org/officeDocument/2006/relationships" r:embed="rId1" cstate="print"/>
        <a:stretch>
          <a:fillRect/>
        </a:stretch>
      </xdr:blipFill>
      <xdr:spPr>
        <a:xfrm>
          <a:off x="13727905" y="3893341"/>
          <a:ext cx="5005387" cy="5005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269875</xdr:colOff>
      <xdr:row>13</xdr:row>
      <xdr:rowOff>15875</xdr:rowOff>
    </xdr:from>
    <xdr:to>
      <xdr:col>19</xdr:col>
      <xdr:colOff>703262</xdr:colOff>
      <xdr:row>39</xdr:row>
      <xdr:rowOff>68262</xdr:rowOff>
    </xdr:to>
    <xdr:pic>
      <xdr:nvPicPr>
        <xdr:cNvPr id="2" name="Image 1" descr="TG18QC.bmp"/>
        <xdr:cNvPicPr>
          <a:picLocks noChangeAspect="1"/>
        </xdr:cNvPicPr>
      </xdr:nvPicPr>
      <xdr:blipFill>
        <a:blip xmlns:r="http://schemas.openxmlformats.org/officeDocument/2006/relationships" r:embed="rId1" cstate="print"/>
        <a:stretch>
          <a:fillRect/>
        </a:stretch>
      </xdr:blipFill>
      <xdr:spPr>
        <a:xfrm>
          <a:off x="10922000" y="3730625"/>
          <a:ext cx="5005387" cy="50053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209550</xdr:colOff>
      <xdr:row>12</xdr:row>
      <xdr:rowOff>161925</xdr:rowOff>
    </xdr:from>
    <xdr:to>
      <xdr:col>13</xdr:col>
      <xdr:colOff>461962</xdr:colOff>
      <xdr:row>39</xdr:row>
      <xdr:rowOff>23812</xdr:rowOff>
    </xdr:to>
    <xdr:pic>
      <xdr:nvPicPr>
        <xdr:cNvPr id="2" name="Image 1" descr="TG18QC.bmp"/>
        <xdr:cNvPicPr>
          <a:picLocks noChangeAspect="1"/>
        </xdr:cNvPicPr>
      </xdr:nvPicPr>
      <xdr:blipFill>
        <a:blip xmlns:r="http://schemas.openxmlformats.org/officeDocument/2006/relationships" r:embed="rId1" cstate="print"/>
        <a:stretch>
          <a:fillRect/>
        </a:stretch>
      </xdr:blipFill>
      <xdr:spPr>
        <a:xfrm>
          <a:off x="6543675" y="3476625"/>
          <a:ext cx="5005387" cy="5005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ier/Downloads/Contr&#244;le%20Qualit&#233;%20Mammo%20Num&#233;rique%20201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livier/AppData/Roaming/Microsoft/Excel/Contr&#244;le%20Qualit&#233;%20Mammo%20Num&#233;rique%202014%20(version%201).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ventaire"/>
      <sheetName val="Matériel Contrôle Interne"/>
      <sheetName val="Conditions Cliniques"/>
      <sheetName val="Conditions d'Interprétation"/>
      <sheetName val="Conditions de Lecture"/>
      <sheetName val="Ambiance Lumineuse"/>
      <sheetName val="Déform. Géométrique (Console)"/>
      <sheetName val="Contraste (Console)"/>
      <sheetName val="Artéfacts d'Affichage"/>
      <sheetName val="Déform. Géométrique (Films)"/>
      <sheetName val="Contraste (Films)"/>
      <sheetName val="Artéfacts Impression (Films)"/>
      <sheetName val="FANTÔME Paramètres d'acq."/>
      <sheetName val="FANTÔME &quot;SDNR&quot;"/>
      <sheetName val="FANTÔME Qualité Image (Console)"/>
      <sheetName val="FANTÔME Qualité Image (Films)"/>
      <sheetName val="État Mammo"/>
      <sheetName val="Actions Correctives"/>
      <sheetName val="Rapports Interv. Tech"/>
      <sheetName val="Rapports Contrôle Externe"/>
      <sheetName val="Listes"/>
      <sheetName val="Paramètres dates au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F3" t="str">
            <v>Entièrement visibles</v>
          </cell>
        </row>
        <row r="4">
          <cell r="F4" t="str">
            <v>Partiellement visibles</v>
          </cell>
        </row>
      </sheetData>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ventaire"/>
      <sheetName val="Matériel Contrôle Interne"/>
      <sheetName val="Conditions Cliniques"/>
      <sheetName val="Conditions d'Interprétation"/>
      <sheetName val="Conditions de Lecture"/>
      <sheetName val="Ambiance Lumineuse"/>
      <sheetName val="Déform. Géométrique (Console)"/>
      <sheetName val="Contraste (Console)"/>
      <sheetName val="Artéfacts d'Affichage"/>
      <sheetName val="Déform. Géométrique (Films)"/>
      <sheetName val="Contraste (Films)"/>
      <sheetName val="Artéfacts Impression (Films)"/>
      <sheetName val="FANTÔME Paramètres d'acq."/>
      <sheetName val="FANTÔME &quot;SDNR&quot;"/>
      <sheetName val="FANTÔME Qualité Image (Console)"/>
      <sheetName val="FANTÔME Qualité Image (Films)"/>
      <sheetName val="État Mammo"/>
      <sheetName val="Actions Correctives"/>
      <sheetName val="Rapports Interv. Tech"/>
      <sheetName val="Rapports Contrôle Externe"/>
      <sheetName val="Listes"/>
      <sheetName val="Paramètres dates au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4">
          <cell r="B14">
            <v>41671</v>
          </cell>
        </row>
      </sheetData>
    </sheetDataSet>
  </externalBook>
</externalLink>
</file>

<file path=xl/theme/theme1.xml><?xml version="1.0" encoding="utf-8"?>
<a:theme xmlns:a="http://schemas.openxmlformats.org/drawingml/2006/main" name="Thème Office">
  <a:themeElements>
    <a:clrScheme name="Nuances de gris">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3:I23"/>
  <sheetViews>
    <sheetView topLeftCell="A2" workbookViewId="0">
      <selection activeCell="C19" sqref="C19"/>
    </sheetView>
  </sheetViews>
  <sheetFormatPr baseColWidth="10" defaultRowHeight="15"/>
  <cols>
    <col min="2" max="2" width="15.85546875" customWidth="1"/>
  </cols>
  <sheetData>
    <row r="3" spans="2:9" ht="15.75" thickBot="1">
      <c r="B3" s="80"/>
      <c r="C3" s="80"/>
      <c r="D3" s="80"/>
      <c r="E3" s="80"/>
      <c r="F3" s="80"/>
      <c r="G3" s="80"/>
      <c r="H3" s="80"/>
      <c r="I3" s="80"/>
    </row>
    <row r="4" spans="2:9" ht="15.75" customHeight="1">
      <c r="B4" s="81" t="s">
        <v>149</v>
      </c>
      <c r="C4" s="82" t="s">
        <v>150</v>
      </c>
      <c r="D4" s="83"/>
      <c r="E4" s="83"/>
      <c r="F4" s="83"/>
      <c r="G4" s="83"/>
      <c r="H4" s="84"/>
      <c r="I4" s="80"/>
    </row>
    <row r="5" spans="2:9" ht="15.75" thickBot="1">
      <c r="B5" s="80"/>
      <c r="C5" s="85"/>
      <c r="D5" s="86"/>
      <c r="E5" s="86"/>
      <c r="F5" s="86"/>
      <c r="G5" s="86"/>
      <c r="H5" s="87"/>
      <c r="I5" s="80"/>
    </row>
    <row r="6" spans="2:9">
      <c r="B6" s="81" t="s">
        <v>152</v>
      </c>
      <c r="C6" s="82" t="s">
        <v>151</v>
      </c>
      <c r="D6" s="83"/>
      <c r="E6" s="83"/>
      <c r="F6" s="83"/>
      <c r="G6" s="83"/>
      <c r="H6" s="84"/>
      <c r="I6" s="80"/>
    </row>
    <row r="7" spans="2:9">
      <c r="B7" s="80"/>
      <c r="C7" s="88"/>
      <c r="D7" s="89"/>
      <c r="E7" s="89"/>
      <c r="F7" s="89"/>
      <c r="G7" s="89"/>
      <c r="H7" s="90"/>
      <c r="I7" s="80"/>
    </row>
    <row r="8" spans="2:9">
      <c r="B8" s="80"/>
      <c r="C8" s="88" t="s">
        <v>153</v>
      </c>
      <c r="D8" s="89"/>
      <c r="E8" s="89"/>
      <c r="F8" s="89"/>
      <c r="G8" s="89"/>
      <c r="H8" s="90"/>
      <c r="I8" s="80"/>
    </row>
    <row r="9" spans="2:9" ht="15.75" thickBot="1">
      <c r="B9" s="80"/>
      <c r="C9" s="85"/>
      <c r="D9" s="86"/>
      <c r="E9" s="86"/>
      <c r="F9" s="86"/>
      <c r="G9" s="86"/>
      <c r="H9" s="87"/>
      <c r="I9" s="80"/>
    </row>
    <row r="10" spans="2:9">
      <c r="B10" s="81" t="s">
        <v>154</v>
      </c>
      <c r="C10" s="82" t="s">
        <v>155</v>
      </c>
      <c r="D10" s="83"/>
      <c r="E10" s="83"/>
      <c r="F10" s="83"/>
      <c r="G10" s="83"/>
      <c r="H10" s="84"/>
      <c r="I10" s="80"/>
    </row>
    <row r="11" spans="2:9">
      <c r="B11" s="80"/>
      <c r="C11" s="88"/>
      <c r="D11" s="89"/>
      <c r="E11" s="89"/>
      <c r="F11" s="89"/>
      <c r="G11" s="89"/>
      <c r="H11" s="90"/>
      <c r="I11" s="80"/>
    </row>
    <row r="12" spans="2:9">
      <c r="B12" s="80"/>
      <c r="C12" s="88" t="s">
        <v>156</v>
      </c>
      <c r="D12" s="89"/>
      <c r="E12" s="89"/>
      <c r="F12" s="89"/>
      <c r="G12" s="89"/>
      <c r="H12" s="90"/>
      <c r="I12" s="80"/>
    </row>
    <row r="13" spans="2:9">
      <c r="B13" s="80"/>
      <c r="C13" s="88"/>
      <c r="D13" s="89"/>
      <c r="E13" s="89"/>
      <c r="F13" s="89"/>
      <c r="G13" s="89"/>
      <c r="H13" s="90"/>
      <c r="I13" s="80"/>
    </row>
    <row r="14" spans="2:9" ht="15.75" thickBot="1">
      <c r="B14" s="80"/>
      <c r="C14" s="85"/>
      <c r="D14" s="86"/>
      <c r="E14" s="86"/>
      <c r="F14" s="86"/>
      <c r="G14" s="86"/>
      <c r="H14" s="87"/>
      <c r="I14" s="80"/>
    </row>
    <row r="15" spans="2:9">
      <c r="B15" s="80"/>
      <c r="C15" s="83"/>
      <c r="D15" s="83"/>
      <c r="E15" s="83"/>
      <c r="F15" s="83"/>
      <c r="G15" s="83"/>
      <c r="H15" s="83"/>
      <c r="I15" s="80"/>
    </row>
    <row r="16" spans="2:9">
      <c r="B16" s="80"/>
      <c r="C16" s="91"/>
      <c r="D16" s="91"/>
      <c r="E16" s="91"/>
      <c r="F16" s="91"/>
      <c r="G16" s="91"/>
      <c r="H16" s="91"/>
      <c r="I16" s="80"/>
    </row>
    <row r="17" spans="2:9">
      <c r="B17" s="80"/>
      <c r="C17" s="91"/>
      <c r="D17" s="91"/>
      <c r="E17" s="91"/>
      <c r="F17" s="91"/>
      <c r="G17" s="91"/>
      <c r="H17" s="91"/>
      <c r="I17" s="80"/>
    </row>
    <row r="18" spans="2:9">
      <c r="B18" s="80"/>
      <c r="C18" s="80"/>
      <c r="D18" s="80"/>
      <c r="E18" s="80"/>
      <c r="F18" s="80"/>
      <c r="G18" s="80"/>
      <c r="H18" s="80"/>
      <c r="I18" s="80"/>
    </row>
    <row r="19" spans="2:9">
      <c r="B19" s="80"/>
      <c r="C19" s="80"/>
      <c r="D19" s="80"/>
      <c r="E19" s="80"/>
      <c r="F19" s="80"/>
      <c r="G19" s="80"/>
      <c r="H19" s="80"/>
      <c r="I19" s="80"/>
    </row>
    <row r="20" spans="2:9">
      <c r="B20" s="80"/>
      <c r="C20" s="80"/>
      <c r="D20" s="80"/>
      <c r="E20" s="80"/>
      <c r="F20" s="80"/>
      <c r="G20" s="80"/>
      <c r="H20" s="80"/>
      <c r="I20" s="80"/>
    </row>
    <row r="21" spans="2:9">
      <c r="B21" s="80"/>
      <c r="C21" s="80"/>
      <c r="D21" s="80"/>
      <c r="E21" s="80"/>
      <c r="F21" s="80"/>
      <c r="G21" s="80"/>
      <c r="H21" s="80"/>
      <c r="I21" s="80"/>
    </row>
    <row r="22" spans="2:9">
      <c r="B22" s="80"/>
      <c r="C22" s="80"/>
      <c r="D22" s="80"/>
      <c r="E22" s="80"/>
      <c r="F22" s="80"/>
      <c r="G22" s="80"/>
      <c r="H22" s="80"/>
      <c r="I22" s="80"/>
    </row>
    <row r="23" spans="2:9">
      <c r="B23" s="80"/>
      <c r="C23" s="80"/>
      <c r="D23" s="80"/>
      <c r="E23" s="80"/>
      <c r="F23" s="80"/>
      <c r="G23" s="80"/>
      <c r="H23" s="80"/>
      <c r="I23" s="80"/>
    </row>
  </sheetData>
  <mergeCells count="6">
    <mergeCell ref="C15:H17"/>
    <mergeCell ref="C4:H5"/>
    <mergeCell ref="C6:H7"/>
    <mergeCell ref="C8:H9"/>
    <mergeCell ref="C10:H11"/>
    <mergeCell ref="C12:H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tabColor rgb="FF00B050"/>
  </sheetPr>
  <dimension ref="A1:O17"/>
  <sheetViews>
    <sheetView workbookViewId="0">
      <selection activeCell="G14" sqref="G14"/>
    </sheetView>
  </sheetViews>
  <sheetFormatPr baseColWidth="10" defaultRowHeight="15"/>
  <cols>
    <col min="6" max="6" width="15.5703125" customWidth="1"/>
  </cols>
  <sheetData>
    <row r="1" spans="1:15" ht="15.75" thickBot="1"/>
    <row r="2" spans="1:15" ht="16.5" thickBot="1">
      <c r="A2" s="23" t="s">
        <v>92</v>
      </c>
      <c r="B2" s="23"/>
      <c r="C2" s="24"/>
      <c r="D2" s="24"/>
      <c r="E2" s="26"/>
      <c r="F2" s="24"/>
      <c r="G2" s="25"/>
      <c r="I2" s="179" t="s">
        <v>94</v>
      </c>
      <c r="J2" s="180"/>
      <c r="K2" s="180"/>
      <c r="L2" s="180"/>
      <c r="M2" s="180"/>
      <c r="N2" s="180"/>
      <c r="O2" s="181"/>
    </row>
    <row r="3" spans="1:15" ht="15" customHeight="1">
      <c r="A3" s="145" t="s">
        <v>43</v>
      </c>
      <c r="B3" s="146"/>
      <c r="C3" s="165" t="s">
        <v>44</v>
      </c>
      <c r="D3" s="168" t="s">
        <v>84</v>
      </c>
      <c r="E3" s="190" t="s">
        <v>93</v>
      </c>
      <c r="F3" s="190" t="s">
        <v>88</v>
      </c>
      <c r="G3" s="27"/>
      <c r="H3" s="28"/>
      <c r="I3" s="182"/>
      <c r="J3" s="183"/>
      <c r="K3" s="183"/>
      <c r="L3" s="183"/>
      <c r="M3" s="183"/>
      <c r="N3" s="183"/>
      <c r="O3" s="184"/>
    </row>
    <row r="4" spans="1:15">
      <c r="A4" s="147"/>
      <c r="B4" s="148"/>
      <c r="C4" s="166"/>
      <c r="D4" s="169"/>
      <c r="E4" s="191"/>
      <c r="F4" s="191"/>
      <c r="G4" s="27"/>
      <c r="H4" s="28"/>
      <c r="I4" s="182"/>
      <c r="J4" s="183"/>
      <c r="K4" s="183"/>
      <c r="L4" s="183"/>
      <c r="M4" s="183"/>
      <c r="N4" s="183"/>
      <c r="O4" s="184"/>
    </row>
    <row r="5" spans="1:15" ht="15.75" thickBot="1">
      <c r="A5" s="163"/>
      <c r="B5" s="164"/>
      <c r="C5" s="167"/>
      <c r="D5" s="170"/>
      <c r="E5" s="192"/>
      <c r="F5" s="192"/>
      <c r="G5" s="27"/>
      <c r="H5" s="28"/>
      <c r="I5" s="182"/>
      <c r="J5" s="183"/>
      <c r="K5" s="183"/>
      <c r="L5" s="183"/>
      <c r="M5" s="183"/>
      <c r="N5" s="183"/>
      <c r="O5" s="184"/>
    </row>
    <row r="6" spans="1:15" ht="15.75" thickBot="1">
      <c r="A6" s="188" t="s">
        <v>89</v>
      </c>
      <c r="B6" s="189"/>
      <c r="C6" s="40" t="s">
        <v>99</v>
      </c>
      <c r="D6" s="40">
        <v>1</v>
      </c>
      <c r="E6" s="40">
        <v>6.5960000000000001</v>
      </c>
      <c r="F6" s="40" t="str">
        <f>IF(E6="","",IF(AND(E6&gt;5.956,E6&lt;7.246),"conforme","non-conforme"))</f>
        <v>conforme</v>
      </c>
      <c r="I6" s="182"/>
      <c r="J6" s="183"/>
      <c r="K6" s="183"/>
      <c r="L6" s="183"/>
      <c r="M6" s="183"/>
      <c r="N6" s="183"/>
      <c r="O6" s="184"/>
    </row>
    <row r="7" spans="1:15" ht="15.75" thickBot="1">
      <c r="A7" s="177"/>
      <c r="B7" s="178"/>
      <c r="C7" s="11"/>
      <c r="D7" s="11"/>
      <c r="E7" s="11">
        <v>5</v>
      </c>
      <c r="F7" s="41" t="str">
        <f t="shared" ref="F7:F11" si="0">IF(E7="","",IF(AND(E7&gt;5.956,E7&lt;7.246),"conforme","non-conforme"))</f>
        <v>non-conforme</v>
      </c>
      <c r="I7" s="182"/>
      <c r="J7" s="183"/>
      <c r="K7" s="183"/>
      <c r="L7" s="183"/>
      <c r="M7" s="183"/>
      <c r="N7" s="183"/>
      <c r="O7" s="184"/>
    </row>
    <row r="8" spans="1:15" ht="15.75" thickBot="1">
      <c r="A8" s="177"/>
      <c r="B8" s="178"/>
      <c r="C8" s="11"/>
      <c r="D8" s="11"/>
      <c r="E8" s="11"/>
      <c r="F8" s="41" t="str">
        <f t="shared" si="0"/>
        <v/>
      </c>
      <c r="I8" s="182"/>
      <c r="J8" s="183"/>
      <c r="K8" s="183"/>
      <c r="L8" s="183"/>
      <c r="M8" s="183"/>
      <c r="N8" s="183"/>
      <c r="O8" s="184"/>
    </row>
    <row r="9" spans="1:15" ht="15.75" thickBot="1">
      <c r="A9" s="177"/>
      <c r="B9" s="178"/>
      <c r="C9" s="11"/>
      <c r="D9" s="11"/>
      <c r="E9" s="11"/>
      <c r="F9" s="41" t="str">
        <f t="shared" si="0"/>
        <v/>
      </c>
      <c r="I9" s="182"/>
      <c r="J9" s="183"/>
      <c r="K9" s="183"/>
      <c r="L9" s="183"/>
      <c r="M9" s="183"/>
      <c r="N9" s="183"/>
      <c r="O9" s="184"/>
    </row>
    <row r="10" spans="1:15" ht="15.75" thickBot="1">
      <c r="A10" s="177"/>
      <c r="B10" s="178"/>
      <c r="C10" s="11"/>
      <c r="D10" s="11"/>
      <c r="E10" s="11"/>
      <c r="F10" s="41" t="str">
        <f t="shared" si="0"/>
        <v/>
      </c>
      <c r="I10" s="182"/>
      <c r="J10" s="183"/>
      <c r="K10" s="183"/>
      <c r="L10" s="183"/>
      <c r="M10" s="183"/>
      <c r="N10" s="183"/>
      <c r="O10" s="184"/>
    </row>
    <row r="11" spans="1:15">
      <c r="A11" s="177"/>
      <c r="B11" s="178"/>
      <c r="C11" s="11"/>
      <c r="D11" s="11"/>
      <c r="E11" s="11"/>
      <c r="F11" s="41" t="str">
        <f t="shared" si="0"/>
        <v/>
      </c>
      <c r="I11" s="182"/>
      <c r="J11" s="183"/>
      <c r="K11" s="183"/>
      <c r="L11" s="183"/>
      <c r="M11" s="183"/>
      <c r="N11" s="183"/>
      <c r="O11" s="184"/>
    </row>
    <row r="12" spans="1:15">
      <c r="I12" s="182"/>
      <c r="J12" s="183"/>
      <c r="K12" s="183"/>
      <c r="L12" s="183"/>
      <c r="M12" s="183"/>
      <c r="N12" s="183"/>
      <c r="O12" s="184"/>
    </row>
    <row r="13" spans="1:15">
      <c r="I13" s="182"/>
      <c r="J13" s="183"/>
      <c r="K13" s="183"/>
      <c r="L13" s="183"/>
      <c r="M13" s="183"/>
      <c r="N13" s="183"/>
      <c r="O13" s="184"/>
    </row>
    <row r="14" spans="1:15" ht="15.75" thickBot="1">
      <c r="I14" s="185"/>
      <c r="J14" s="186"/>
      <c r="K14" s="186"/>
      <c r="L14" s="186"/>
      <c r="M14" s="186"/>
      <c r="N14" s="186"/>
      <c r="O14" s="187"/>
    </row>
    <row r="16" spans="1:15">
      <c r="K16" s="11" t="s">
        <v>100</v>
      </c>
      <c r="L16" s="11">
        <v>7.2460000000000004</v>
      </c>
    </row>
    <row r="17" spans="11:12">
      <c r="K17" s="11" t="s">
        <v>96</v>
      </c>
      <c r="L17" s="11">
        <v>5.9459999999999997</v>
      </c>
    </row>
  </sheetData>
  <mergeCells count="12">
    <mergeCell ref="A11:B11"/>
    <mergeCell ref="I2:O14"/>
    <mergeCell ref="A6:B6"/>
    <mergeCell ref="A7:B7"/>
    <mergeCell ref="A8:B8"/>
    <mergeCell ref="A9:B9"/>
    <mergeCell ref="A10:B10"/>
    <mergeCell ref="A3:B5"/>
    <mergeCell ref="C3:C5"/>
    <mergeCell ref="D3:D5"/>
    <mergeCell ref="E3:E5"/>
    <mergeCell ref="F3:F5"/>
  </mergeCells>
  <dataValidations count="1">
    <dataValidation type="list" allowBlank="1" showInputMessage="1" showErrorMessage="1" sqref="C7">
      <formula1>nom</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00B050"/>
  </sheetPr>
  <dimension ref="A2:R18"/>
  <sheetViews>
    <sheetView zoomScale="80" zoomScaleNormal="80" workbookViewId="0">
      <selection activeCell="H23" sqref="H23"/>
    </sheetView>
  </sheetViews>
  <sheetFormatPr baseColWidth="10" defaultRowHeight="15"/>
  <cols>
    <col min="1" max="1" width="11.5703125" bestFit="1" customWidth="1"/>
    <col min="4" max="5" width="15.85546875" customWidth="1"/>
    <col min="6" max="7" width="15.5703125" customWidth="1"/>
    <col min="8" max="9" width="15" customWidth="1"/>
    <col min="11" max="11" width="25.28515625" customWidth="1"/>
    <col min="15" max="15" width="44.7109375" customWidth="1"/>
    <col min="16" max="16" width="0.42578125" customWidth="1"/>
  </cols>
  <sheetData>
    <row r="2" spans="1:18" ht="21">
      <c r="A2" s="50" t="s">
        <v>51</v>
      </c>
      <c r="B2" s="51"/>
      <c r="C2" s="52"/>
      <c r="D2" s="52"/>
      <c r="E2" s="52"/>
      <c r="F2" s="52"/>
      <c r="G2" s="52"/>
      <c r="H2" s="53"/>
      <c r="I2" s="53"/>
      <c r="J2" s="53"/>
      <c r="K2" s="53"/>
    </row>
    <row r="3" spans="1:18" ht="16.5" thickBot="1">
      <c r="A3" s="23" t="s">
        <v>119</v>
      </c>
      <c r="B3" s="23"/>
      <c r="C3" s="24"/>
      <c r="D3" s="24"/>
      <c r="E3" s="24"/>
      <c r="F3" s="24"/>
      <c r="G3" s="24"/>
      <c r="H3" s="54"/>
      <c r="I3" s="54"/>
      <c r="J3" s="54"/>
      <c r="K3" s="53"/>
    </row>
    <row r="4" spans="1:18" ht="15" customHeight="1">
      <c r="A4" s="193" t="s">
        <v>43</v>
      </c>
      <c r="B4" s="195" t="s">
        <v>44</v>
      </c>
      <c r="C4" s="195" t="s">
        <v>120</v>
      </c>
      <c r="D4" s="195" t="s">
        <v>121</v>
      </c>
      <c r="E4" s="198" t="s">
        <v>147</v>
      </c>
      <c r="F4" s="195" t="s">
        <v>122</v>
      </c>
      <c r="G4" s="200" t="s">
        <v>145</v>
      </c>
      <c r="H4" s="195" t="s">
        <v>123</v>
      </c>
      <c r="I4" s="200" t="s">
        <v>146</v>
      </c>
      <c r="J4" s="202" t="s">
        <v>124</v>
      </c>
      <c r="K4" s="204" t="s">
        <v>48</v>
      </c>
      <c r="M4" s="82" t="s">
        <v>148</v>
      </c>
      <c r="N4" s="83"/>
      <c r="O4" s="84"/>
    </row>
    <row r="5" spans="1:18" ht="36" customHeight="1">
      <c r="A5" s="194"/>
      <c r="B5" s="196"/>
      <c r="C5" s="196"/>
      <c r="D5" s="196"/>
      <c r="E5" s="199"/>
      <c r="F5" s="196"/>
      <c r="G5" s="201"/>
      <c r="H5" s="196"/>
      <c r="I5" s="201"/>
      <c r="J5" s="203"/>
      <c r="K5" s="205"/>
      <c r="M5" s="88"/>
      <c r="N5" s="89"/>
      <c r="O5" s="90"/>
    </row>
    <row r="6" spans="1:18" ht="18.75">
      <c r="A6" s="55">
        <v>41672</v>
      </c>
      <c r="B6" s="56" t="s">
        <v>107</v>
      </c>
      <c r="C6" s="56">
        <v>1</v>
      </c>
      <c r="D6" s="56">
        <v>6</v>
      </c>
      <c r="E6" s="62">
        <f>IF(D6=1,1,IF(D6=2,2,IF(D6=2.5,3,IF(D6=3,4,IF(D6=3.5,6,IF(D6=4,8,IF(D6=4.5,12,IF(D6=5,16,IF(D6=5.5,24,IF(D6=6,32,IF(D6=6.5,48,IF(D6=7,64))))))))))))</f>
        <v>32</v>
      </c>
      <c r="F6" s="56">
        <v>1</v>
      </c>
      <c r="G6" s="62">
        <f>IF(F6=1,1,IF(F6=2,2,IF(F6=2.5,3,IF(F6=3,4,IF(F6=3.5,6,IF(F6=4,8,IF(F6=4.5,12,IF(F6=5,16,IF(F6=5.5,24,IF(F6=6,32,IF(F6=6.5,48,IF(F6=7,64))))))))))))</f>
        <v>1</v>
      </c>
      <c r="H6" s="56">
        <v>5.5</v>
      </c>
      <c r="I6" s="62">
        <f>IF(H6=1,1,IF(H6=2,2,IF(H6=2.5,3,IF(H6=3,4,IF(H6=3.5,6,IF(H6=4,8,IF(H6=4.5,12,IF(H6=5,16,IF(H6=5.5,24,IF(H6=6,32,IF(H6=6.5,48,IF(H6=7,64))))))))))))</f>
        <v>24</v>
      </c>
      <c r="J6" s="63">
        <f>E6+G6+I6</f>
        <v>57</v>
      </c>
      <c r="K6" s="64" t="str">
        <f>IF(AND(J6&gt;""),"",IF(AND(J6&gt;55),"conforme","arrêt d'exploitation"))</f>
        <v>conforme</v>
      </c>
      <c r="M6" s="88"/>
      <c r="N6" s="89"/>
      <c r="O6" s="90"/>
    </row>
    <row r="7" spans="1:18" ht="18.75">
      <c r="A7" s="58">
        <v>41742</v>
      </c>
      <c r="B7" s="56" t="s">
        <v>105</v>
      </c>
      <c r="C7" s="11">
        <v>13</v>
      </c>
      <c r="D7" s="56">
        <v>5</v>
      </c>
      <c r="E7" s="62">
        <f t="shared" ref="E7:E11" si="0">IF(D7=1,1,IF(D7=2,2,IF(D7=2.5,3,IF(D7=3,4,IF(D7=3.5,6,IF(D7=4,8,IF(D7=4.5,12,IF(D7=5,16,IF(D7=5.5,24,IF(D7=6,32,IF(D7=6.5,48,IF(D7=7,64))))))))))))</f>
        <v>16</v>
      </c>
      <c r="F7" s="56">
        <v>5</v>
      </c>
      <c r="G7" s="62">
        <f t="shared" ref="G7:G11" si="1">IF(F7=1,1,IF(F7=2,2,IF(F7=2.5,3,IF(F7=3,4,IF(F7=3.5,6,IF(F7=4,8,IF(F7=4.5,12,IF(F7=5,16,IF(F7=5.5,24,IF(F7=6,32,IF(F7=6.5,48,IF(F7=7,64))))))))))))</f>
        <v>16</v>
      </c>
      <c r="H7" s="56">
        <v>5.5</v>
      </c>
      <c r="I7" s="62">
        <f t="shared" ref="I7:I11" si="2">IF(H7=1,1,IF(H7=2,2,IF(H7=2.5,3,IF(H7=3,4,IF(H7=3.5,6,IF(H7=4,8,IF(H7=4.5,12,IF(H7=5,16,IF(H7=5.5,24,IF(H7=6,32,IF(H7=6.5,48,IF(H7=7,64))))))))))))</f>
        <v>24</v>
      </c>
      <c r="J7" s="63">
        <f t="shared" ref="J7:J11" si="3">E7+G7+I7</f>
        <v>56</v>
      </c>
      <c r="K7" s="64" t="str">
        <f t="shared" ref="K7:K11" si="4">IF(AND(J7&gt;""),"",IF(AND(J7&gt;55),"conforme","arrêt d'exploitation"))</f>
        <v>conforme</v>
      </c>
      <c r="M7" s="88"/>
      <c r="N7" s="89"/>
      <c r="O7" s="90"/>
      <c r="P7">
        <v>1</v>
      </c>
    </row>
    <row r="8" spans="1:18" ht="18.75">
      <c r="A8" s="11"/>
      <c r="B8" s="56"/>
      <c r="C8" s="11"/>
      <c r="D8" s="56"/>
      <c r="E8" s="62" t="b">
        <f t="shared" si="0"/>
        <v>0</v>
      </c>
      <c r="F8" s="56"/>
      <c r="G8" s="62" t="b">
        <f t="shared" si="1"/>
        <v>0</v>
      </c>
      <c r="H8" s="56"/>
      <c r="I8" s="62" t="b">
        <f t="shared" si="2"/>
        <v>0</v>
      </c>
      <c r="J8" s="63">
        <f t="shared" si="3"/>
        <v>0</v>
      </c>
      <c r="K8" s="64" t="str">
        <f t="shared" si="4"/>
        <v>arrêt d'exploitation</v>
      </c>
      <c r="M8" s="88"/>
      <c r="N8" s="89"/>
      <c r="O8" s="90"/>
      <c r="P8">
        <v>2</v>
      </c>
    </row>
    <row r="9" spans="1:18" ht="18.75">
      <c r="A9" s="11"/>
      <c r="B9" s="56"/>
      <c r="C9" s="11"/>
      <c r="D9" s="56"/>
      <c r="E9" s="62" t="b">
        <f t="shared" si="0"/>
        <v>0</v>
      </c>
      <c r="F9" s="56"/>
      <c r="G9" s="62" t="b">
        <f t="shared" si="1"/>
        <v>0</v>
      </c>
      <c r="H9" s="56"/>
      <c r="I9" s="62" t="b">
        <f t="shared" si="2"/>
        <v>0</v>
      </c>
      <c r="J9" s="63">
        <f t="shared" si="3"/>
        <v>0</v>
      </c>
      <c r="K9" s="64" t="str">
        <f t="shared" si="4"/>
        <v>arrêt d'exploitation</v>
      </c>
      <c r="M9" s="88"/>
      <c r="N9" s="89"/>
      <c r="O9" s="90"/>
      <c r="P9">
        <v>2.5</v>
      </c>
    </row>
    <row r="10" spans="1:18" ht="18.75">
      <c r="A10" s="11"/>
      <c r="B10" s="56"/>
      <c r="C10" s="11"/>
      <c r="D10" s="56"/>
      <c r="E10" s="62" t="b">
        <f t="shared" si="0"/>
        <v>0</v>
      </c>
      <c r="F10" s="56"/>
      <c r="G10" s="62" t="b">
        <f t="shared" si="1"/>
        <v>0</v>
      </c>
      <c r="H10" s="56"/>
      <c r="I10" s="62" t="b">
        <f t="shared" si="2"/>
        <v>0</v>
      </c>
      <c r="J10" s="63">
        <f t="shared" si="3"/>
        <v>0</v>
      </c>
      <c r="K10" s="64" t="str">
        <f t="shared" si="4"/>
        <v>arrêt d'exploitation</v>
      </c>
      <c r="M10" s="88"/>
      <c r="N10" s="89"/>
      <c r="O10" s="90"/>
      <c r="P10">
        <v>3</v>
      </c>
    </row>
    <row r="11" spans="1:18" ht="18.75">
      <c r="A11" s="11"/>
      <c r="B11" s="56"/>
      <c r="C11" s="11"/>
      <c r="D11" s="56"/>
      <c r="E11" s="62" t="b">
        <f t="shared" si="0"/>
        <v>0</v>
      </c>
      <c r="F11" s="56"/>
      <c r="G11" s="62" t="b">
        <f t="shared" si="1"/>
        <v>0</v>
      </c>
      <c r="H11" s="56"/>
      <c r="I11" s="62" t="b">
        <f t="shared" si="2"/>
        <v>0</v>
      </c>
      <c r="J11" s="63">
        <f t="shared" si="3"/>
        <v>0</v>
      </c>
      <c r="K11" s="64" t="str">
        <f t="shared" si="4"/>
        <v>arrêt d'exploitation</v>
      </c>
      <c r="M11" s="88"/>
      <c r="N11" s="89"/>
      <c r="O11" s="90"/>
      <c r="P11">
        <v>3.5</v>
      </c>
    </row>
    <row r="12" spans="1:18">
      <c r="M12" s="88"/>
      <c r="N12" s="89"/>
      <c r="O12" s="90"/>
      <c r="P12">
        <v>4</v>
      </c>
    </row>
    <row r="13" spans="1:18" ht="15.75" thickBot="1">
      <c r="M13" s="85"/>
      <c r="N13" s="86"/>
      <c r="O13" s="87"/>
      <c r="P13">
        <v>4.5</v>
      </c>
    </row>
    <row r="14" spans="1:18">
      <c r="P14">
        <v>5</v>
      </c>
    </row>
    <row r="15" spans="1:18">
      <c r="M15" s="197"/>
      <c r="N15" s="197"/>
      <c r="P15">
        <v>5.5</v>
      </c>
      <c r="Q15" s="197"/>
      <c r="R15" s="197"/>
    </row>
    <row r="16" spans="1:18">
      <c r="P16">
        <v>6</v>
      </c>
    </row>
    <row r="17" spans="16:16">
      <c r="P17">
        <v>6.5</v>
      </c>
    </row>
    <row r="18" spans="16:16">
      <c r="P18">
        <v>7</v>
      </c>
    </row>
  </sheetData>
  <mergeCells count="14">
    <mergeCell ref="M15:N15"/>
    <mergeCell ref="Q15:R15"/>
    <mergeCell ref="E4:E5"/>
    <mergeCell ref="G4:G5"/>
    <mergeCell ref="I4:I5"/>
    <mergeCell ref="M4:O13"/>
    <mergeCell ref="J4:J5"/>
    <mergeCell ref="K4:K5"/>
    <mergeCell ref="H4:H5"/>
    <mergeCell ref="A4:A5"/>
    <mergeCell ref="B4:B5"/>
    <mergeCell ref="C4:C5"/>
    <mergeCell ref="D4:D5"/>
    <mergeCell ref="F4:F5"/>
  </mergeCells>
  <dataValidations count="2">
    <dataValidation type="list" allowBlank="1" showInputMessage="1" showErrorMessage="1" sqref="B6:B11">
      <formula1>nom</formula1>
    </dataValidation>
    <dataValidation type="list" allowBlank="1" showInputMessage="1" showErrorMessage="1" sqref="D6:D11 F6:F11 H6:H11">
      <formula1>$P$7:$P$18</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0070C0"/>
  </sheetPr>
  <dimension ref="A2:L12"/>
  <sheetViews>
    <sheetView workbookViewId="0">
      <selection activeCell="B3" sqref="B3:B4"/>
    </sheetView>
  </sheetViews>
  <sheetFormatPr baseColWidth="10" defaultRowHeight="15"/>
  <cols>
    <col min="2" max="9" width="15.7109375" customWidth="1"/>
    <col min="10" max="10" width="22.28515625" customWidth="1"/>
  </cols>
  <sheetData>
    <row r="2" spans="1:12" ht="16.5" thickBot="1">
      <c r="A2" s="51" t="s">
        <v>132</v>
      </c>
      <c r="B2" s="51"/>
      <c r="C2" s="52"/>
      <c r="D2" s="52"/>
      <c r="E2" s="52"/>
      <c r="F2" s="52"/>
      <c r="G2" s="52"/>
      <c r="H2" s="52"/>
      <c r="I2" s="53"/>
      <c r="J2" s="53"/>
    </row>
    <row r="3" spans="1:12" ht="69.75" customHeight="1" thickBot="1">
      <c r="A3" s="57">
        <f>'[2]Paramètres dates auto'!B14</f>
        <v>41671</v>
      </c>
      <c r="B3" s="107" t="s">
        <v>43</v>
      </c>
      <c r="C3" s="107" t="s">
        <v>44</v>
      </c>
      <c r="D3" s="206" t="s">
        <v>125</v>
      </c>
      <c r="E3" s="195" t="s">
        <v>126</v>
      </c>
      <c r="F3" s="195" t="s">
        <v>127</v>
      </c>
      <c r="G3" s="195" t="s">
        <v>128</v>
      </c>
      <c r="H3" s="195" t="s">
        <v>129</v>
      </c>
      <c r="I3" s="195" t="s">
        <v>131</v>
      </c>
      <c r="J3" s="204" t="s">
        <v>48</v>
      </c>
    </row>
    <row r="4" spans="1:12" ht="64.5" customHeight="1">
      <c r="A4" s="46" t="s">
        <v>130</v>
      </c>
      <c r="B4" s="108"/>
      <c r="C4" s="108"/>
      <c r="D4" s="207"/>
      <c r="E4" s="196"/>
      <c r="F4" s="196"/>
      <c r="G4" s="196"/>
      <c r="H4" s="196"/>
      <c r="I4" s="196"/>
      <c r="J4" s="205"/>
    </row>
    <row r="5" spans="1:12" ht="21">
      <c r="A5" s="11" t="s">
        <v>133</v>
      </c>
      <c r="B5" s="58">
        <v>41743</v>
      </c>
      <c r="C5" s="11" t="s">
        <v>108</v>
      </c>
      <c r="D5" s="11" t="s">
        <v>134</v>
      </c>
      <c r="E5" s="11" t="s">
        <v>134</v>
      </c>
      <c r="F5" s="11" t="s">
        <v>134</v>
      </c>
      <c r="G5" s="11" t="s">
        <v>134</v>
      </c>
      <c r="H5" s="11" t="s">
        <v>134</v>
      </c>
      <c r="I5" s="11" t="s">
        <v>134</v>
      </c>
      <c r="J5" s="49" t="str">
        <f>IF(AND(D5="",E5="",F5="",G5="",H5="",I5=""),"",IF(AND(D5="ras",E5="ras",F5="ras",G5="ras",H5="ras",I5="ras"),"conforme","non conforme"))</f>
        <v>conforme</v>
      </c>
    </row>
    <row r="6" spans="1:12" ht="21">
      <c r="A6" s="11"/>
      <c r="B6" s="11"/>
      <c r="C6" s="11" t="s">
        <v>106</v>
      </c>
      <c r="D6" s="11" t="s">
        <v>135</v>
      </c>
      <c r="E6" s="11" t="s">
        <v>134</v>
      </c>
      <c r="F6" s="11" t="s">
        <v>134</v>
      </c>
      <c r="G6" s="11" t="s">
        <v>134</v>
      </c>
      <c r="H6" s="11" t="s">
        <v>134</v>
      </c>
      <c r="I6" s="11" t="s">
        <v>134</v>
      </c>
      <c r="J6" s="49" t="str">
        <f t="shared" ref="J6:J11" si="0">IF(AND(D6="",E6="",F6="",G6="",H6="",I6=""),"",IF(AND(D6="ras",E6="ras",F6="ras",G6="ras",H6="ras",I6="ras"),"conforme","non conforme"))</f>
        <v>non conforme</v>
      </c>
      <c r="L6" t="s">
        <v>134</v>
      </c>
    </row>
    <row r="7" spans="1:12">
      <c r="A7" s="11"/>
      <c r="B7" s="11"/>
      <c r="C7" s="11"/>
      <c r="D7" s="11"/>
      <c r="E7" s="11"/>
      <c r="F7" s="11"/>
      <c r="G7" s="11"/>
      <c r="H7" s="11"/>
      <c r="I7" s="11"/>
      <c r="J7" s="11" t="str">
        <f t="shared" si="0"/>
        <v/>
      </c>
      <c r="L7" t="s">
        <v>135</v>
      </c>
    </row>
    <row r="8" spans="1:12">
      <c r="A8" s="11"/>
      <c r="B8" s="11"/>
      <c r="C8" s="11"/>
      <c r="D8" s="11"/>
      <c r="E8" s="11"/>
      <c r="F8" s="11"/>
      <c r="G8" s="11"/>
      <c r="H8" s="11"/>
      <c r="I8" s="11"/>
      <c r="J8" s="11" t="str">
        <f t="shared" si="0"/>
        <v/>
      </c>
    </row>
    <row r="9" spans="1:12">
      <c r="A9" s="11"/>
      <c r="B9" s="11"/>
      <c r="C9" s="11"/>
      <c r="D9" s="11"/>
      <c r="E9" s="11"/>
      <c r="F9" s="11"/>
      <c r="G9" s="11"/>
      <c r="H9" s="11"/>
      <c r="I9" s="11"/>
      <c r="J9" s="11" t="str">
        <f t="shared" si="0"/>
        <v/>
      </c>
    </row>
    <row r="10" spans="1:12">
      <c r="A10" s="11"/>
      <c r="B10" s="11"/>
      <c r="C10" s="11"/>
      <c r="D10" s="11"/>
      <c r="E10" s="11"/>
      <c r="F10" s="11"/>
      <c r="G10" s="11"/>
      <c r="H10" s="11"/>
      <c r="I10" s="11"/>
      <c r="J10" s="11" t="str">
        <f t="shared" si="0"/>
        <v/>
      </c>
    </row>
    <row r="11" spans="1:12">
      <c r="A11" s="11"/>
      <c r="B11" s="11"/>
      <c r="C11" s="11"/>
      <c r="D11" s="11"/>
      <c r="E11" s="11"/>
      <c r="F11" s="11"/>
      <c r="G11" s="11"/>
      <c r="H11" s="11"/>
      <c r="I11" s="11"/>
      <c r="J11" s="11" t="str">
        <f t="shared" si="0"/>
        <v/>
      </c>
    </row>
    <row r="12" spans="1:12">
      <c r="A12" s="11"/>
      <c r="B12" s="11"/>
      <c r="C12" s="11"/>
      <c r="D12" s="11"/>
      <c r="E12" s="11"/>
      <c r="F12" s="11"/>
      <c r="G12" s="11"/>
      <c r="H12" s="11"/>
      <c r="I12" s="11"/>
      <c r="J12" s="11"/>
    </row>
  </sheetData>
  <mergeCells count="9">
    <mergeCell ref="H3:H4"/>
    <mergeCell ref="I3:I4"/>
    <mergeCell ref="J3:J4"/>
    <mergeCell ref="B3:B4"/>
    <mergeCell ref="C3:C4"/>
    <mergeCell ref="D3:D4"/>
    <mergeCell ref="E3:E4"/>
    <mergeCell ref="F3:F4"/>
    <mergeCell ref="G3:G4"/>
  </mergeCells>
  <dataValidations count="2">
    <dataValidation type="list" allowBlank="1" showInputMessage="1" showErrorMessage="1" sqref="C5:C11">
      <formula1>nom</formula1>
    </dataValidation>
    <dataValidation type="list" allowBlank="1" showInputMessage="1" showErrorMessage="1" sqref="D5:I5 D6:D9 E6:E10 F6:F11 G6:G12 H6:H13 I6:I14">
      <formula1>$L$6:$L$7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49"/>
  <sheetViews>
    <sheetView workbookViewId="0">
      <selection activeCell="E20" sqref="E20"/>
    </sheetView>
  </sheetViews>
  <sheetFormatPr baseColWidth="10" defaultRowHeight="15"/>
  <sheetData>
    <row r="1" spans="1:4" ht="25.5" customHeight="1">
      <c r="A1" s="17" t="s">
        <v>76</v>
      </c>
      <c r="B1" s="16"/>
      <c r="C1" s="16"/>
      <c r="D1" s="16"/>
    </row>
    <row r="2" spans="1:4" ht="18.75">
      <c r="A2" s="2" t="s">
        <v>0</v>
      </c>
    </row>
    <row r="3" spans="1:4" ht="3.75" customHeight="1"/>
    <row r="4" spans="1:4">
      <c r="A4" t="s">
        <v>1</v>
      </c>
    </row>
    <row r="5" spans="1:4">
      <c r="A5" t="s">
        <v>2</v>
      </c>
    </row>
    <row r="6" spans="1:4">
      <c r="A6" t="s">
        <v>3</v>
      </c>
    </row>
    <row r="7" spans="1:4">
      <c r="A7" t="s">
        <v>4</v>
      </c>
      <c r="D7" s="3"/>
    </row>
    <row r="9" spans="1:4" ht="21">
      <c r="A9" s="59" t="s">
        <v>5</v>
      </c>
      <c r="B9" s="60"/>
    </row>
    <row r="10" spans="1:4" ht="3.75" customHeight="1"/>
    <row r="11" spans="1:4">
      <c r="A11" t="s">
        <v>1</v>
      </c>
    </row>
    <row r="12" spans="1:4">
      <c r="A12" t="s">
        <v>2</v>
      </c>
      <c r="C12" s="13"/>
    </row>
    <row r="13" spans="1:4">
      <c r="A13" t="s">
        <v>6</v>
      </c>
    </row>
    <row r="14" spans="1:4">
      <c r="A14" t="s">
        <v>7</v>
      </c>
    </row>
    <row r="15" spans="1:4" ht="3.75" customHeight="1"/>
    <row r="16" spans="1:4">
      <c r="A16" t="s">
        <v>8</v>
      </c>
    </row>
    <row r="17" spans="1:1">
      <c r="A17" t="s">
        <v>9</v>
      </c>
    </row>
    <row r="18" spans="1:1">
      <c r="A18" t="s">
        <v>10</v>
      </c>
    </row>
    <row r="19" spans="1:1">
      <c r="A19" t="s">
        <v>7</v>
      </c>
    </row>
    <row r="21" spans="1:1" ht="21">
      <c r="A21" s="59" t="s">
        <v>12</v>
      </c>
    </row>
    <row r="22" spans="1:1" ht="4.5" customHeight="1"/>
    <row r="23" spans="1:1">
      <c r="A23" t="s">
        <v>13</v>
      </c>
    </row>
    <row r="24" spans="1:1">
      <c r="A24" t="s">
        <v>2</v>
      </c>
    </row>
    <row r="25" spans="1:1">
      <c r="A25" t="s">
        <v>6</v>
      </c>
    </row>
    <row r="26" spans="1:1">
      <c r="A26" t="s">
        <v>14</v>
      </c>
    </row>
    <row r="27" spans="1:1" ht="4.5" customHeight="1"/>
    <row r="28" spans="1:1">
      <c r="A28" s="1" t="s">
        <v>15</v>
      </c>
    </row>
    <row r="29" spans="1:1" ht="3" customHeight="1"/>
    <row r="30" spans="1:1">
      <c r="A30" t="s">
        <v>1</v>
      </c>
    </row>
    <row r="31" spans="1:1">
      <c r="A31" t="s">
        <v>2</v>
      </c>
    </row>
    <row r="32" spans="1:1">
      <c r="A32" t="s">
        <v>3</v>
      </c>
    </row>
    <row r="33" spans="1:8">
      <c r="A33" t="s">
        <v>7</v>
      </c>
    </row>
    <row r="36" spans="1:8">
      <c r="A36" t="s">
        <v>32</v>
      </c>
      <c r="F36" t="s">
        <v>33</v>
      </c>
      <c r="H36" t="s">
        <v>36</v>
      </c>
    </row>
    <row r="37" spans="1:8">
      <c r="A37" t="s">
        <v>34</v>
      </c>
      <c r="F37" t="s">
        <v>35</v>
      </c>
      <c r="H37" t="s">
        <v>36</v>
      </c>
    </row>
    <row r="39" spans="1:8">
      <c r="A39" t="s">
        <v>102</v>
      </c>
      <c r="D39" t="s">
        <v>40</v>
      </c>
      <c r="E39" t="s">
        <v>105</v>
      </c>
    </row>
    <row r="40" spans="1:8">
      <c r="D40" t="s">
        <v>40</v>
      </c>
      <c r="E40" t="s">
        <v>106</v>
      </c>
    </row>
    <row r="41" spans="1:8">
      <c r="D41" t="s">
        <v>35</v>
      </c>
      <c r="E41" t="s">
        <v>107</v>
      </c>
    </row>
    <row r="42" spans="1:8">
      <c r="D42" t="s">
        <v>40</v>
      </c>
      <c r="E42" t="s">
        <v>108</v>
      </c>
    </row>
    <row r="44" spans="1:8">
      <c r="A44" s="1" t="s">
        <v>37</v>
      </c>
    </row>
    <row r="45" spans="1:8" ht="3" customHeight="1"/>
    <row r="46" spans="1:8">
      <c r="A46" t="s">
        <v>38</v>
      </c>
      <c r="C46" t="s">
        <v>11</v>
      </c>
    </row>
    <row r="47" spans="1:8">
      <c r="A47" t="s">
        <v>39</v>
      </c>
      <c r="C47" t="s">
        <v>40</v>
      </c>
    </row>
    <row r="48" spans="1:8">
      <c r="A48" t="s">
        <v>41</v>
      </c>
    </row>
    <row r="49" spans="1:1">
      <c r="A49" t="s">
        <v>42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1:N21"/>
  <sheetViews>
    <sheetView workbookViewId="0">
      <selection activeCell="G25" sqref="G25"/>
    </sheetView>
  </sheetViews>
  <sheetFormatPr baseColWidth="10" defaultRowHeight="15"/>
  <sheetData>
    <row r="1" spans="2:14" ht="15.75" thickBot="1"/>
    <row r="2" spans="2:14">
      <c r="B2" s="65" t="s">
        <v>82</v>
      </c>
      <c r="C2" s="66"/>
      <c r="D2" s="66"/>
      <c r="E2" s="67"/>
      <c r="G2" s="65" t="s">
        <v>77</v>
      </c>
      <c r="H2" s="66"/>
      <c r="I2" s="66"/>
      <c r="J2" s="66"/>
      <c r="K2" s="77"/>
      <c r="L2" s="77"/>
      <c r="M2" s="77"/>
      <c r="N2" s="78"/>
    </row>
    <row r="3" spans="2:14" ht="18.75">
      <c r="B3" s="68" t="s">
        <v>16</v>
      </c>
      <c r="C3" s="69"/>
      <c r="D3" s="69"/>
      <c r="E3" s="70"/>
      <c r="G3" s="68" t="s">
        <v>28</v>
      </c>
      <c r="H3" s="69"/>
      <c r="I3" s="69"/>
      <c r="J3" s="69"/>
      <c r="K3" s="69"/>
      <c r="L3" s="69"/>
      <c r="M3" s="69"/>
      <c r="N3" s="70"/>
    </row>
    <row r="4" spans="2:14" ht="3.75" customHeight="1">
      <c r="B4" s="71"/>
      <c r="C4" s="69"/>
      <c r="D4" s="69"/>
      <c r="E4" s="70"/>
      <c r="G4" s="71"/>
      <c r="H4" s="69"/>
      <c r="I4" s="69"/>
      <c r="J4" s="69"/>
      <c r="K4" s="69"/>
      <c r="L4" s="69"/>
      <c r="M4" s="69"/>
      <c r="N4" s="70"/>
    </row>
    <row r="5" spans="2:14">
      <c r="B5" s="71" t="s">
        <v>1</v>
      </c>
      <c r="C5" s="69"/>
      <c r="D5" s="69" t="s">
        <v>18</v>
      </c>
      <c r="E5" s="70"/>
      <c r="G5" s="71"/>
      <c r="H5" s="69"/>
      <c r="I5" s="69"/>
      <c r="J5" s="69"/>
      <c r="K5" s="69"/>
      <c r="L5" s="69"/>
      <c r="M5" s="69"/>
      <c r="N5" s="70"/>
    </row>
    <row r="6" spans="2:14">
      <c r="B6" s="71" t="s">
        <v>17</v>
      </c>
      <c r="C6" s="69"/>
      <c r="D6" s="69" t="s">
        <v>19</v>
      </c>
      <c r="E6" s="70"/>
      <c r="G6" s="71"/>
      <c r="H6" s="69" t="s">
        <v>75</v>
      </c>
      <c r="I6" s="69"/>
      <c r="J6" s="69"/>
      <c r="K6" s="69" t="s">
        <v>31</v>
      </c>
      <c r="L6" s="69"/>
      <c r="M6" s="69"/>
      <c r="N6" s="70"/>
    </row>
    <row r="7" spans="2:14" ht="15.75" thickBot="1">
      <c r="B7" s="71" t="s">
        <v>6</v>
      </c>
      <c r="C7" s="69"/>
      <c r="D7" s="69" t="s">
        <v>20</v>
      </c>
      <c r="E7" s="70"/>
      <c r="G7" s="79"/>
      <c r="H7" s="75" t="s">
        <v>29</v>
      </c>
      <c r="I7" s="75"/>
      <c r="J7" s="75"/>
      <c r="K7" s="75" t="s">
        <v>30</v>
      </c>
      <c r="L7" s="75"/>
      <c r="M7" s="75"/>
      <c r="N7" s="76"/>
    </row>
    <row r="8" spans="2:14" ht="3.75" customHeight="1">
      <c r="B8" s="71"/>
      <c r="C8" s="69"/>
      <c r="D8" s="69"/>
      <c r="E8" s="70"/>
    </row>
    <row r="9" spans="2:14">
      <c r="B9" s="72" t="s">
        <v>21</v>
      </c>
      <c r="C9" s="69"/>
      <c r="D9" s="69"/>
      <c r="E9" s="70"/>
    </row>
    <row r="10" spans="2:14" ht="3.75" customHeight="1">
      <c r="B10" s="71"/>
      <c r="C10" s="69"/>
      <c r="D10" s="69"/>
      <c r="E10" s="70"/>
    </row>
    <row r="11" spans="2:14">
      <c r="B11" s="71" t="s">
        <v>22</v>
      </c>
      <c r="C11" s="69"/>
      <c r="D11" s="69" t="s">
        <v>23</v>
      </c>
      <c r="E11" s="70"/>
    </row>
    <row r="12" spans="2:14" ht="2.25" customHeight="1">
      <c r="B12" s="71"/>
      <c r="C12" s="73"/>
      <c r="D12" s="69"/>
      <c r="E12" s="70"/>
    </row>
    <row r="13" spans="2:14">
      <c r="B13" s="72" t="s">
        <v>24</v>
      </c>
      <c r="C13" s="69"/>
      <c r="D13" s="69"/>
      <c r="E13" s="70"/>
    </row>
    <row r="14" spans="2:14" ht="3.75" customHeight="1">
      <c r="B14" s="71"/>
      <c r="C14" s="69"/>
      <c r="D14" s="69"/>
      <c r="E14" s="70"/>
    </row>
    <row r="15" spans="2:14">
      <c r="B15" s="71" t="s">
        <v>1</v>
      </c>
      <c r="C15" s="69"/>
      <c r="D15" s="69"/>
      <c r="E15" s="70"/>
    </row>
    <row r="16" spans="2:14">
      <c r="B16" s="71" t="s">
        <v>2</v>
      </c>
      <c r="C16" s="69"/>
      <c r="D16" s="69"/>
      <c r="E16" s="70"/>
    </row>
    <row r="17" spans="2:5">
      <c r="B17" s="71" t="s">
        <v>25</v>
      </c>
      <c r="C17" s="69"/>
      <c r="D17" s="69"/>
      <c r="E17" s="70"/>
    </row>
    <row r="18" spans="2:5">
      <c r="B18" s="71" t="s">
        <v>26</v>
      </c>
      <c r="C18" s="69"/>
      <c r="D18" s="69"/>
      <c r="E18" s="70"/>
    </row>
    <row r="19" spans="2:5">
      <c r="B19" s="71"/>
      <c r="C19" s="69"/>
      <c r="D19" s="69"/>
      <c r="E19" s="70"/>
    </row>
    <row r="20" spans="2:5">
      <c r="B20" s="71"/>
      <c r="C20" s="69"/>
      <c r="D20" s="69"/>
      <c r="E20" s="70"/>
    </row>
    <row r="21" spans="2:5" ht="15.75" thickBot="1">
      <c r="B21" s="74" t="s">
        <v>27</v>
      </c>
      <c r="C21" s="75"/>
      <c r="D21" s="75"/>
      <c r="E21" s="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C000"/>
  </sheetPr>
  <dimension ref="B1:Q15"/>
  <sheetViews>
    <sheetView tabSelected="1" workbookViewId="0">
      <selection activeCell="D16" sqref="D16"/>
    </sheetView>
  </sheetViews>
  <sheetFormatPr baseColWidth="10" defaultRowHeight="15"/>
  <cols>
    <col min="4" max="4" width="15" customWidth="1"/>
    <col min="6" max="6" width="15.85546875" customWidth="1"/>
    <col min="8" max="8" width="17.42578125" customWidth="1"/>
    <col min="11" max="11" width="0" hidden="1" customWidth="1"/>
  </cols>
  <sheetData>
    <row r="1" spans="2:17">
      <c r="L1" t="s">
        <v>80</v>
      </c>
      <c r="N1" t="s">
        <v>81</v>
      </c>
    </row>
    <row r="2" spans="2:17">
      <c r="L2" t="s">
        <v>78</v>
      </c>
      <c r="M2">
        <v>9.99</v>
      </c>
      <c r="O2">
        <v>29.9</v>
      </c>
    </row>
    <row r="3" spans="2:17" ht="15.75" thickBot="1">
      <c r="L3" t="s">
        <v>79</v>
      </c>
      <c r="M3">
        <v>25</v>
      </c>
      <c r="O3">
        <v>101</v>
      </c>
    </row>
    <row r="4" spans="2:17" ht="16.5" thickBot="1">
      <c r="B4" s="99" t="s">
        <v>43</v>
      </c>
      <c r="C4" s="100"/>
      <c r="D4" s="111" t="s">
        <v>44</v>
      </c>
      <c r="E4" s="96" t="s">
        <v>45</v>
      </c>
      <c r="F4" s="97"/>
      <c r="G4" s="96" t="s">
        <v>46</v>
      </c>
      <c r="H4" s="97"/>
    </row>
    <row r="5" spans="2:17" ht="47.25">
      <c r="B5" s="109"/>
      <c r="C5" s="110"/>
      <c r="D5" s="112"/>
      <c r="E5" s="4" t="s">
        <v>47</v>
      </c>
      <c r="F5" s="5" t="s">
        <v>48</v>
      </c>
      <c r="G5" s="6" t="s">
        <v>47</v>
      </c>
      <c r="H5" s="5" t="s">
        <v>48</v>
      </c>
      <c r="L5" s="82" t="s">
        <v>137</v>
      </c>
      <c r="M5" s="83"/>
      <c r="N5" s="83"/>
      <c r="O5" s="83"/>
      <c r="P5" s="83"/>
      <c r="Q5" s="84"/>
    </row>
    <row r="6" spans="2:17" ht="30.75" customHeight="1" thickBot="1">
      <c r="B6" s="98" t="s">
        <v>136</v>
      </c>
      <c r="C6" s="98"/>
      <c r="D6" s="98"/>
      <c r="E6" s="98"/>
      <c r="F6" s="98"/>
      <c r="G6" s="98"/>
      <c r="H6" s="98"/>
      <c r="L6" s="88"/>
      <c r="M6" s="89"/>
      <c r="N6" s="89"/>
      <c r="O6" s="89"/>
      <c r="P6" s="89"/>
      <c r="Q6" s="90"/>
    </row>
    <row r="7" spans="2:17" ht="16.5" thickBot="1">
      <c r="B7" s="105">
        <v>41699</v>
      </c>
      <c r="C7" s="106"/>
      <c r="D7" s="107" t="s">
        <v>44</v>
      </c>
      <c r="E7" s="101" t="s">
        <v>45</v>
      </c>
      <c r="F7" s="102"/>
      <c r="G7" s="103" t="s">
        <v>46</v>
      </c>
      <c r="H7" s="104"/>
      <c r="L7" s="88"/>
      <c r="M7" s="89"/>
      <c r="N7" s="89"/>
      <c r="O7" s="89"/>
      <c r="P7" s="89"/>
      <c r="Q7" s="90"/>
    </row>
    <row r="8" spans="2:17" ht="47.25">
      <c r="B8" s="99" t="s">
        <v>43</v>
      </c>
      <c r="C8" s="100"/>
      <c r="D8" s="108"/>
      <c r="E8" s="42" t="s">
        <v>47</v>
      </c>
      <c r="F8" s="43" t="s">
        <v>48</v>
      </c>
      <c r="G8" s="44" t="s">
        <v>47</v>
      </c>
      <c r="H8" s="45" t="s">
        <v>48</v>
      </c>
      <c r="L8" s="88"/>
      <c r="M8" s="89"/>
      <c r="N8" s="89"/>
      <c r="O8" s="89"/>
      <c r="P8" s="89"/>
      <c r="Q8" s="90"/>
    </row>
    <row r="9" spans="2:17">
      <c r="B9" s="93" t="s">
        <v>49</v>
      </c>
      <c r="C9" s="94"/>
      <c r="D9" t="s">
        <v>105</v>
      </c>
      <c r="E9" s="11">
        <v>17</v>
      </c>
      <c r="F9" s="12" t="str">
        <f>IF(E9="","",IF(AND(E9&gt;M2,E9&lt;M3),"conforme","non-conforme"))</f>
        <v>conforme</v>
      </c>
      <c r="G9" s="11">
        <v>40</v>
      </c>
      <c r="H9" s="12" t="str">
        <f>IF(G9="","",IF(AND(G9&gt;O2,G9&lt;O3),"conforme","non-conforme"))</f>
        <v>conforme</v>
      </c>
      <c r="L9" s="88"/>
      <c r="M9" s="89"/>
      <c r="N9" s="89"/>
      <c r="O9" s="89"/>
      <c r="P9" s="89"/>
      <c r="Q9" s="90"/>
    </row>
    <row r="10" spans="2:17">
      <c r="B10" s="93" t="s">
        <v>50</v>
      </c>
      <c r="C10" s="94"/>
      <c r="D10" s="11"/>
      <c r="E10" s="11"/>
      <c r="F10" s="12" t="str">
        <f t="shared" ref="F10:F12" si="0">IF(E10="","",IF(AND(E10&gt;9.99,E10&lt;20.1),"conforme","non-conforme"))</f>
        <v/>
      </c>
      <c r="G10" s="11"/>
      <c r="H10" s="12" t="str">
        <f t="shared" ref="H10:H12" si="1">IF(G10="","",IF(AND(G10&gt;29.9,G10&lt;101),"conforme","non-conforme"))</f>
        <v/>
      </c>
      <c r="L10" s="88"/>
      <c r="M10" s="89"/>
      <c r="N10" s="89"/>
      <c r="O10" s="89"/>
      <c r="P10" s="89"/>
      <c r="Q10" s="90"/>
    </row>
    <row r="11" spans="2:17">
      <c r="B11" s="93"/>
      <c r="C11" s="94"/>
      <c r="D11" s="11"/>
      <c r="E11" s="11"/>
      <c r="F11" s="12" t="str">
        <f t="shared" si="0"/>
        <v/>
      </c>
      <c r="G11" s="11"/>
      <c r="H11" s="12" t="str">
        <f t="shared" si="1"/>
        <v/>
      </c>
      <c r="L11" s="88"/>
      <c r="M11" s="89"/>
      <c r="N11" s="89"/>
      <c r="O11" s="89"/>
      <c r="P11" s="89"/>
      <c r="Q11" s="90"/>
    </row>
    <row r="12" spans="2:17">
      <c r="B12" s="93"/>
      <c r="C12" s="95"/>
      <c r="D12" s="11"/>
      <c r="E12" s="11"/>
      <c r="F12" s="12" t="str">
        <f t="shared" si="0"/>
        <v/>
      </c>
      <c r="G12" s="11"/>
      <c r="H12" s="12" t="str">
        <f t="shared" si="1"/>
        <v/>
      </c>
      <c r="K12" t="s">
        <v>105</v>
      </c>
      <c r="L12" s="88"/>
      <c r="M12" s="89"/>
      <c r="N12" s="89"/>
      <c r="O12" s="89"/>
      <c r="P12" s="89"/>
      <c r="Q12" s="90"/>
    </row>
    <row r="13" spans="2:17">
      <c r="B13" s="92"/>
      <c r="C13" s="92"/>
      <c r="K13" t="s">
        <v>106</v>
      </c>
      <c r="L13" s="88"/>
      <c r="M13" s="89"/>
      <c r="N13" s="89"/>
      <c r="O13" s="89"/>
      <c r="P13" s="89"/>
      <c r="Q13" s="90"/>
    </row>
    <row r="14" spans="2:17" ht="15.75" thickBot="1">
      <c r="K14" t="s">
        <v>108</v>
      </c>
      <c r="L14" s="85"/>
      <c r="M14" s="86"/>
      <c r="N14" s="86"/>
      <c r="O14" s="86"/>
      <c r="P14" s="86"/>
      <c r="Q14" s="87"/>
    </row>
    <row r="15" spans="2:17">
      <c r="K15" t="s">
        <v>107</v>
      </c>
    </row>
  </sheetData>
  <mergeCells count="16">
    <mergeCell ref="G4:H4"/>
    <mergeCell ref="B6:H6"/>
    <mergeCell ref="B8:C8"/>
    <mergeCell ref="E7:F7"/>
    <mergeCell ref="G7:H7"/>
    <mergeCell ref="B7:C7"/>
    <mergeCell ref="D7:D8"/>
    <mergeCell ref="B4:C5"/>
    <mergeCell ref="D4:D5"/>
    <mergeCell ref="E4:F4"/>
    <mergeCell ref="L5:Q14"/>
    <mergeCell ref="B13:C13"/>
    <mergeCell ref="B9:C9"/>
    <mergeCell ref="B10:C10"/>
    <mergeCell ref="B11:C11"/>
    <mergeCell ref="B12:C12"/>
  </mergeCells>
  <dataValidations count="1">
    <dataValidation type="list" showInputMessage="1" showErrorMessage="1" sqref="D9">
      <formula1>$K$12:$K$15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FFC000"/>
  </sheetPr>
  <dimension ref="B2:V20"/>
  <sheetViews>
    <sheetView zoomScale="80" zoomScaleNormal="80" workbookViewId="0">
      <selection activeCell="I10" sqref="I10"/>
    </sheetView>
  </sheetViews>
  <sheetFormatPr baseColWidth="10" defaultRowHeight="15"/>
  <cols>
    <col min="4" max="4" width="15" customWidth="1"/>
    <col min="5" max="5" width="30.85546875" customWidth="1"/>
    <col min="7" max="7" width="16.42578125" customWidth="1"/>
    <col min="8" max="8" width="20" customWidth="1"/>
    <col min="9" max="9" width="28.85546875" customWidth="1"/>
    <col min="11" max="11" width="15.42578125" customWidth="1"/>
    <col min="12" max="12" width="23.85546875" customWidth="1"/>
    <col min="15" max="15" width="23" hidden="1" customWidth="1"/>
  </cols>
  <sheetData>
    <row r="2" spans="2:22" ht="15.75" thickBot="1"/>
    <row r="3" spans="2:22" ht="21.75" thickBot="1">
      <c r="B3" s="99" t="s">
        <v>43</v>
      </c>
      <c r="C3" s="100"/>
      <c r="D3" s="111" t="s">
        <v>44</v>
      </c>
      <c r="E3" s="121" t="s">
        <v>51</v>
      </c>
      <c r="F3" s="122"/>
      <c r="G3" s="122"/>
      <c r="H3" s="122"/>
      <c r="I3" s="122"/>
      <c r="J3" s="122"/>
      <c r="K3" s="122"/>
      <c r="L3" s="123"/>
      <c r="N3" s="61"/>
      <c r="O3" s="61"/>
      <c r="P3" s="82" t="s">
        <v>138</v>
      </c>
      <c r="Q3" s="83"/>
      <c r="R3" s="83"/>
      <c r="S3" s="83"/>
      <c r="T3" s="83"/>
      <c r="U3" s="83"/>
      <c r="V3" s="84"/>
    </row>
    <row r="4" spans="2:22" ht="16.5" thickBot="1">
      <c r="B4" s="109"/>
      <c r="C4" s="110"/>
      <c r="D4" s="112"/>
      <c r="E4" s="124" t="s">
        <v>52</v>
      </c>
      <c r="F4" s="124"/>
      <c r="G4" s="124"/>
      <c r="H4" s="124"/>
      <c r="I4" s="97" t="s">
        <v>53</v>
      </c>
      <c r="J4" s="124"/>
      <c r="K4" s="124"/>
      <c r="L4" s="124"/>
      <c r="N4" s="61"/>
      <c r="O4" s="61"/>
      <c r="P4" s="88"/>
      <c r="Q4" s="89"/>
      <c r="R4" s="89"/>
      <c r="S4" s="89"/>
      <c r="T4" s="89"/>
      <c r="U4" s="89"/>
      <c r="V4" s="90"/>
    </row>
    <row r="5" spans="2:22" ht="32.25" thickBot="1">
      <c r="B5" s="118"/>
      <c r="C5" s="119"/>
      <c r="D5" s="120"/>
      <c r="E5" s="7" t="s">
        <v>54</v>
      </c>
      <c r="F5" s="10" t="s">
        <v>55</v>
      </c>
      <c r="G5" s="10" t="s">
        <v>56</v>
      </c>
      <c r="H5" s="18" t="s">
        <v>48</v>
      </c>
      <c r="I5" s="10" t="s">
        <v>54</v>
      </c>
      <c r="J5" s="9" t="s">
        <v>55</v>
      </c>
      <c r="K5" s="9" t="s">
        <v>56</v>
      </c>
      <c r="L5" s="8" t="s">
        <v>48</v>
      </c>
      <c r="N5" s="61"/>
      <c r="O5" s="61"/>
      <c r="P5" s="88"/>
      <c r="Q5" s="89"/>
      <c r="R5" s="89"/>
      <c r="S5" s="89"/>
      <c r="T5" s="89"/>
      <c r="U5" s="89"/>
      <c r="V5" s="90"/>
    </row>
    <row r="6" spans="2:22" ht="16.5" thickBot="1">
      <c r="B6" s="98" t="s">
        <v>57</v>
      </c>
      <c r="C6" s="98"/>
      <c r="D6" s="98"/>
      <c r="E6" s="98"/>
      <c r="F6" s="98"/>
      <c r="G6" s="98"/>
      <c r="H6" s="98"/>
      <c r="N6" s="61"/>
      <c r="O6" s="61"/>
      <c r="P6" s="88"/>
      <c r="Q6" s="89"/>
      <c r="R6" s="89"/>
      <c r="S6" s="89"/>
      <c r="T6" s="89"/>
      <c r="U6" s="89"/>
      <c r="V6" s="90"/>
    </row>
    <row r="7" spans="2:22" ht="21.75" thickBot="1">
      <c r="B7" s="99">
        <v>41699</v>
      </c>
      <c r="C7" s="100"/>
      <c r="D7" s="107" t="s">
        <v>44</v>
      </c>
      <c r="E7" s="121" t="s">
        <v>51</v>
      </c>
      <c r="F7" s="122"/>
      <c r="G7" s="122"/>
      <c r="H7" s="122"/>
      <c r="I7" s="122"/>
      <c r="J7" s="122"/>
      <c r="K7" s="122"/>
      <c r="L7" s="123"/>
      <c r="N7" s="61"/>
      <c r="O7" s="61"/>
      <c r="P7" s="88"/>
      <c r="Q7" s="89"/>
      <c r="R7" s="89"/>
      <c r="S7" s="89"/>
      <c r="T7" s="89"/>
      <c r="U7" s="89"/>
      <c r="V7" s="90"/>
    </row>
    <row r="8" spans="2:22" ht="16.5" thickBot="1">
      <c r="B8" s="118"/>
      <c r="C8" s="119"/>
      <c r="D8" s="108"/>
      <c r="E8" s="126" t="s">
        <v>52</v>
      </c>
      <c r="F8" s="127"/>
      <c r="G8" s="127"/>
      <c r="H8" s="128"/>
      <c r="I8" s="126" t="s">
        <v>53</v>
      </c>
      <c r="J8" s="127"/>
      <c r="K8" s="127"/>
      <c r="L8" s="128"/>
      <c r="N8" s="61"/>
      <c r="O8" s="61"/>
      <c r="P8" s="88"/>
      <c r="Q8" s="89"/>
      <c r="R8" s="89"/>
      <c r="S8" s="89"/>
      <c r="T8" s="89"/>
      <c r="U8" s="89"/>
      <c r="V8" s="90"/>
    </row>
    <row r="9" spans="2:22" ht="32.25" thickBot="1">
      <c r="B9" s="105" t="s">
        <v>43</v>
      </c>
      <c r="C9" s="106"/>
      <c r="D9" s="125"/>
      <c r="E9" s="7" t="s">
        <v>54</v>
      </c>
      <c r="F9" s="9" t="s">
        <v>55</v>
      </c>
      <c r="G9" s="10" t="s">
        <v>56</v>
      </c>
      <c r="H9" s="18" t="s">
        <v>48</v>
      </c>
      <c r="I9" s="10" t="s">
        <v>54</v>
      </c>
      <c r="J9" s="9" t="s">
        <v>55</v>
      </c>
      <c r="K9" s="9" t="s">
        <v>56</v>
      </c>
      <c r="L9" s="8" t="s">
        <v>48</v>
      </c>
      <c r="N9" s="61"/>
      <c r="O9" s="61"/>
      <c r="P9" s="88"/>
      <c r="Q9" s="89"/>
      <c r="R9" s="89"/>
      <c r="S9" s="89"/>
      <c r="T9" s="89"/>
      <c r="U9" s="89"/>
      <c r="V9" s="90"/>
    </row>
    <row r="10" spans="2:22" ht="17.25" customHeight="1">
      <c r="B10" s="114" t="s">
        <v>58</v>
      </c>
      <c r="C10" s="115"/>
      <c r="D10" s="22" t="s">
        <v>107</v>
      </c>
      <c r="E10" s="29" t="s">
        <v>109</v>
      </c>
      <c r="F10" s="22" t="s">
        <v>61</v>
      </c>
      <c r="G10" s="22" t="s">
        <v>62</v>
      </c>
      <c r="H10" s="47" t="str">
        <f>IF(AND(E10="",F10="",G10=""),"",IF(AND(E10="entièrement visible",F10="droites",G10="mire au centre"),"conforme","non conforme"))</f>
        <v>conforme</v>
      </c>
      <c r="I10" s="29" t="s">
        <v>109</v>
      </c>
      <c r="J10" s="22" t="s">
        <v>61</v>
      </c>
      <c r="K10" s="22" t="s">
        <v>62</v>
      </c>
      <c r="L10" s="47" t="str">
        <f>IF(AND(I10="",J10="",K10=""),"",IF(AND(I10="entièrement visible",J10="droites",K10="mire au centre"),"conforme","non conforme"))</f>
        <v>conforme</v>
      </c>
      <c r="N10" s="61"/>
      <c r="O10" s="61"/>
      <c r="P10" s="88"/>
      <c r="Q10" s="89"/>
      <c r="R10" s="89"/>
      <c r="S10" s="89"/>
      <c r="T10" s="89"/>
      <c r="U10" s="89"/>
      <c r="V10" s="90"/>
    </row>
    <row r="11" spans="2:22" ht="21">
      <c r="B11" s="116" t="s">
        <v>59</v>
      </c>
      <c r="C11" s="117"/>
      <c r="D11" s="22" t="s">
        <v>107</v>
      </c>
      <c r="E11" s="29" t="s">
        <v>109</v>
      </c>
      <c r="F11" s="22" t="s">
        <v>61</v>
      </c>
      <c r="G11" s="22" t="s">
        <v>62</v>
      </c>
      <c r="H11" s="47" t="str">
        <f t="shared" ref="H11:H19" si="0">IF(AND(E11="",F11="",G11=""),"",IF(AND(E11="entièrement visible",F11="droites",G11="mire au centre"),"conforme","non conforme"))</f>
        <v>conforme</v>
      </c>
      <c r="I11" s="29" t="s">
        <v>109</v>
      </c>
      <c r="J11" s="22" t="s">
        <v>61</v>
      </c>
      <c r="K11" s="22" t="s">
        <v>62</v>
      </c>
      <c r="L11" s="47" t="str">
        <f t="shared" ref="L11:L19" si="1">IF(AND(I11="",J11="",K11=""),"",IF(AND(I11="entièrement visible",J11="droites",K11="mire au centre"),"conforme","non conforme"))</f>
        <v>conforme</v>
      </c>
      <c r="N11" s="61"/>
      <c r="O11" s="61" t="s">
        <v>109</v>
      </c>
      <c r="P11" s="88"/>
      <c r="Q11" s="89"/>
      <c r="R11" s="89"/>
      <c r="S11" s="89"/>
      <c r="T11" s="89"/>
      <c r="U11" s="89"/>
      <c r="V11" s="90"/>
    </row>
    <row r="12" spans="2:22" ht="21">
      <c r="B12" s="116" t="s">
        <v>60</v>
      </c>
      <c r="C12" s="117"/>
      <c r="D12" s="22"/>
      <c r="E12" s="29" t="s">
        <v>109</v>
      </c>
      <c r="F12" s="22" t="s">
        <v>61</v>
      </c>
      <c r="G12" s="22" t="s">
        <v>62</v>
      </c>
      <c r="H12" s="47" t="str">
        <f t="shared" si="0"/>
        <v>conforme</v>
      </c>
      <c r="I12" s="29" t="s">
        <v>109</v>
      </c>
      <c r="J12" s="22" t="s">
        <v>61</v>
      </c>
      <c r="K12" s="22" t="s">
        <v>62</v>
      </c>
      <c r="L12" s="47" t="str">
        <f t="shared" si="1"/>
        <v>conforme</v>
      </c>
      <c r="N12" s="61"/>
      <c r="O12" s="61" t="s">
        <v>110</v>
      </c>
      <c r="P12" s="88"/>
      <c r="Q12" s="89"/>
      <c r="R12" s="89"/>
      <c r="S12" s="89"/>
      <c r="T12" s="89"/>
      <c r="U12" s="89"/>
      <c r="V12" s="90"/>
    </row>
    <row r="13" spans="2:22" ht="21.75" thickBot="1">
      <c r="B13" s="94"/>
      <c r="C13" s="94"/>
      <c r="D13" s="22"/>
      <c r="E13" s="29" t="s">
        <v>109</v>
      </c>
      <c r="F13" s="22" t="s">
        <v>61</v>
      </c>
      <c r="G13" s="22" t="s">
        <v>62</v>
      </c>
      <c r="H13" s="47" t="str">
        <f t="shared" si="0"/>
        <v>conforme</v>
      </c>
      <c r="I13" s="29" t="s">
        <v>109</v>
      </c>
      <c r="J13" s="22" t="s">
        <v>61</v>
      </c>
      <c r="K13" s="22" t="s">
        <v>62</v>
      </c>
      <c r="L13" s="47" t="str">
        <f t="shared" si="1"/>
        <v>conforme</v>
      </c>
      <c r="N13" s="61"/>
      <c r="O13" s="61"/>
      <c r="P13" s="85"/>
      <c r="Q13" s="86"/>
      <c r="R13" s="86"/>
      <c r="S13" s="86"/>
      <c r="T13" s="86"/>
      <c r="U13" s="86"/>
      <c r="V13" s="87"/>
    </row>
    <row r="14" spans="2:22" ht="21">
      <c r="B14" s="94"/>
      <c r="C14" s="94"/>
      <c r="D14" s="22"/>
      <c r="E14" s="29" t="s">
        <v>109</v>
      </c>
      <c r="F14" s="22" t="s">
        <v>61</v>
      </c>
      <c r="G14" s="22" t="s">
        <v>62</v>
      </c>
      <c r="H14" s="47" t="str">
        <f t="shared" si="0"/>
        <v>conforme</v>
      </c>
      <c r="I14" s="29" t="s">
        <v>109</v>
      </c>
      <c r="J14" s="22" t="s">
        <v>61</v>
      </c>
      <c r="K14" s="22" t="s">
        <v>62</v>
      </c>
      <c r="L14" s="47" t="str">
        <f t="shared" si="1"/>
        <v>conforme</v>
      </c>
      <c r="N14" s="61"/>
      <c r="O14" s="61" t="s">
        <v>61</v>
      </c>
      <c r="P14" s="61"/>
      <c r="Q14" s="61"/>
      <c r="R14" s="61"/>
      <c r="S14" s="61"/>
      <c r="T14" s="61"/>
      <c r="U14" s="61"/>
    </row>
    <row r="15" spans="2:22" ht="21">
      <c r="B15" s="94"/>
      <c r="C15" s="94"/>
      <c r="D15" s="22"/>
      <c r="E15" s="29" t="s">
        <v>109</v>
      </c>
      <c r="F15" s="22" t="s">
        <v>61</v>
      </c>
      <c r="G15" s="22" t="s">
        <v>62</v>
      </c>
      <c r="H15" s="47" t="str">
        <f t="shared" si="0"/>
        <v>conforme</v>
      </c>
      <c r="I15" s="29" t="s">
        <v>109</v>
      </c>
      <c r="J15" s="22" t="s">
        <v>61</v>
      </c>
      <c r="K15" s="22" t="s">
        <v>62</v>
      </c>
      <c r="L15" s="47" t="str">
        <f t="shared" si="1"/>
        <v>conforme</v>
      </c>
      <c r="O15" t="s">
        <v>111</v>
      </c>
    </row>
    <row r="16" spans="2:22" ht="21">
      <c r="B16" s="94"/>
      <c r="C16" s="94"/>
      <c r="D16" s="22"/>
      <c r="E16" s="29" t="s">
        <v>109</v>
      </c>
      <c r="F16" s="22" t="s">
        <v>61</v>
      </c>
      <c r="G16" s="22" t="s">
        <v>62</v>
      </c>
      <c r="H16" s="47" t="str">
        <f t="shared" si="0"/>
        <v>conforme</v>
      </c>
      <c r="I16" s="29" t="s">
        <v>109</v>
      </c>
      <c r="J16" s="22" t="s">
        <v>61</v>
      </c>
      <c r="K16" s="22" t="s">
        <v>62</v>
      </c>
      <c r="L16" s="47" t="str">
        <f t="shared" si="1"/>
        <v>conforme</v>
      </c>
      <c r="P16" s="1" t="s">
        <v>139</v>
      </c>
    </row>
    <row r="17" spans="2:15" ht="21">
      <c r="B17" s="94"/>
      <c r="C17" s="94"/>
      <c r="D17" s="22"/>
      <c r="E17" s="29" t="s">
        <v>109</v>
      </c>
      <c r="F17" s="22" t="s">
        <v>61</v>
      </c>
      <c r="G17" s="22" t="s">
        <v>62</v>
      </c>
      <c r="H17" s="47" t="str">
        <f t="shared" si="0"/>
        <v>conforme</v>
      </c>
      <c r="I17" s="29" t="s">
        <v>109</v>
      </c>
      <c r="J17" s="22" t="s">
        <v>61</v>
      </c>
      <c r="K17" s="22" t="s">
        <v>62</v>
      </c>
      <c r="L17" s="47" t="str">
        <f t="shared" si="1"/>
        <v>conforme</v>
      </c>
      <c r="O17" t="s">
        <v>62</v>
      </c>
    </row>
    <row r="18" spans="2:15" ht="21">
      <c r="B18" s="94"/>
      <c r="C18" s="94"/>
      <c r="D18" s="22"/>
      <c r="E18" s="29" t="s">
        <v>109</v>
      </c>
      <c r="F18" s="22" t="s">
        <v>61</v>
      </c>
      <c r="G18" s="22" t="s">
        <v>62</v>
      </c>
      <c r="H18" s="47" t="str">
        <f t="shared" si="0"/>
        <v>conforme</v>
      </c>
      <c r="I18" s="29" t="s">
        <v>109</v>
      </c>
      <c r="J18" s="22" t="s">
        <v>61</v>
      </c>
      <c r="K18" s="22" t="s">
        <v>62</v>
      </c>
      <c r="L18" s="47" t="str">
        <f t="shared" si="1"/>
        <v>conforme</v>
      </c>
      <c r="O18" t="s">
        <v>112</v>
      </c>
    </row>
    <row r="19" spans="2:15" ht="21">
      <c r="B19" s="94"/>
      <c r="C19" s="94"/>
      <c r="D19" s="22"/>
      <c r="E19" s="29" t="s">
        <v>109</v>
      </c>
      <c r="F19" s="22" t="s">
        <v>61</v>
      </c>
      <c r="G19" s="22" t="s">
        <v>62</v>
      </c>
      <c r="H19" s="47" t="str">
        <f t="shared" si="0"/>
        <v>conforme</v>
      </c>
      <c r="I19" s="29" t="s">
        <v>109</v>
      </c>
      <c r="J19" s="22" t="s">
        <v>61</v>
      </c>
      <c r="K19" s="22" t="s">
        <v>62</v>
      </c>
      <c r="L19" s="47" t="str">
        <f t="shared" si="1"/>
        <v>conforme</v>
      </c>
    </row>
    <row r="20" spans="2:15">
      <c r="B20" s="113"/>
      <c r="C20" s="113"/>
    </row>
  </sheetData>
  <scenarios current="0">
    <scenario name="liste personnels" locked="1" count="1" user="olivier DUVAL" comment="Créé par olivier DUVAL le 06/04/2014_x000a_Modifié par: olivier DUVAL le 06/04/2014">
      <inputCells r="D10" val="#VALEUR!"/>
    </scenario>
  </scenarios>
  <mergeCells count="24">
    <mergeCell ref="P3:V13"/>
    <mergeCell ref="B10:C10"/>
    <mergeCell ref="B11:C11"/>
    <mergeCell ref="B12:C12"/>
    <mergeCell ref="B6:H6"/>
    <mergeCell ref="B3:C5"/>
    <mergeCell ref="D3:D5"/>
    <mergeCell ref="E3:L3"/>
    <mergeCell ref="E4:H4"/>
    <mergeCell ref="I4:L4"/>
    <mergeCell ref="B7:C8"/>
    <mergeCell ref="D7:D9"/>
    <mergeCell ref="E7:L7"/>
    <mergeCell ref="E8:H8"/>
    <mergeCell ref="I8:L8"/>
    <mergeCell ref="B9:C9"/>
    <mergeCell ref="B18:C18"/>
    <mergeCell ref="B19:C19"/>
    <mergeCell ref="B20:C20"/>
    <mergeCell ref="B13:C13"/>
    <mergeCell ref="B14:C14"/>
    <mergeCell ref="B15:C15"/>
    <mergeCell ref="B16:C16"/>
    <mergeCell ref="B17:C17"/>
  </mergeCells>
  <dataValidations count="4">
    <dataValidation type="list" allowBlank="1" showInputMessage="1" showErrorMessage="1" sqref="E10:E19 I10:I19">
      <formula1>$O$11:$O$12</formula1>
    </dataValidation>
    <dataValidation type="list" allowBlank="1" showInputMessage="1" showErrorMessage="1" sqref="F10:F19 J10:J19">
      <formula1>$O$14:$O$15</formula1>
    </dataValidation>
    <dataValidation type="list" allowBlank="1" showInputMessage="1" showErrorMessage="1" sqref="G10:G19 K10:K19">
      <formula1>$O$17:$O$18</formula1>
    </dataValidation>
    <dataValidation type="list" allowBlank="1" showInputMessage="1" showErrorMessage="1" sqref="D10:D19">
      <formula1>nom</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rgb="FFFFC000"/>
  </sheetPr>
  <dimension ref="B2:T17"/>
  <sheetViews>
    <sheetView topLeftCell="C1" zoomScale="85" zoomScaleNormal="85" workbookViewId="0">
      <selection activeCell="H13" sqref="H13"/>
    </sheetView>
  </sheetViews>
  <sheetFormatPr baseColWidth="10" defaultRowHeight="15"/>
  <cols>
    <col min="6" max="6" width="14.140625" customWidth="1"/>
    <col min="8" max="8" width="22.42578125" customWidth="1"/>
    <col min="10" max="10" width="13.5703125" customWidth="1"/>
    <col min="12" max="12" width="20.42578125" customWidth="1"/>
    <col min="13" max="13" width="11.42578125" customWidth="1"/>
    <col min="14" max="14" width="0" hidden="1" customWidth="1"/>
  </cols>
  <sheetData>
    <row r="2" spans="2:20" ht="16.5" thickBot="1">
      <c r="B2" s="129" t="s">
        <v>97</v>
      </c>
      <c r="C2" s="129"/>
      <c r="D2" s="129"/>
      <c r="E2" s="98"/>
      <c r="F2" s="98"/>
      <c r="G2" s="98"/>
      <c r="H2" s="98"/>
    </row>
    <row r="3" spans="2:20" ht="21.75" thickBot="1">
      <c r="B3" s="132" t="s">
        <v>43</v>
      </c>
      <c r="C3" s="133"/>
      <c r="D3" s="107" t="s">
        <v>44</v>
      </c>
      <c r="E3" s="121" t="s">
        <v>66</v>
      </c>
      <c r="F3" s="122"/>
      <c r="G3" s="122"/>
      <c r="H3" s="122"/>
      <c r="I3" s="122"/>
      <c r="J3" s="122"/>
      <c r="K3" s="122"/>
      <c r="L3" s="123"/>
      <c r="O3" s="91" t="s">
        <v>140</v>
      </c>
      <c r="P3" s="91"/>
      <c r="Q3" s="91"/>
      <c r="R3" s="91"/>
      <c r="S3" s="91"/>
      <c r="T3" s="91"/>
    </row>
    <row r="4" spans="2:20" ht="15.75">
      <c r="B4" s="134"/>
      <c r="C4" s="135"/>
      <c r="D4" s="108"/>
      <c r="E4" s="138" t="s">
        <v>52</v>
      </c>
      <c r="F4" s="138"/>
      <c r="G4" s="138"/>
      <c r="H4" s="138"/>
      <c r="I4" s="139" t="s">
        <v>53</v>
      </c>
      <c r="J4" s="138"/>
      <c r="K4" s="138"/>
      <c r="L4" s="138"/>
      <c r="O4" s="91"/>
      <c r="P4" s="91"/>
      <c r="Q4" s="91"/>
      <c r="R4" s="91"/>
      <c r="S4" s="91"/>
      <c r="T4" s="91"/>
    </row>
    <row r="5" spans="2:20" ht="90.75" thickBot="1">
      <c r="B5" s="136"/>
      <c r="C5" s="137"/>
      <c r="D5" s="125"/>
      <c r="E5" s="33" t="s">
        <v>63</v>
      </c>
      <c r="F5" s="34" t="s">
        <v>64</v>
      </c>
      <c r="G5" s="35" t="s">
        <v>65</v>
      </c>
      <c r="H5" s="36" t="s">
        <v>48</v>
      </c>
      <c r="I5" s="35" t="s">
        <v>63</v>
      </c>
      <c r="J5" s="34" t="s">
        <v>64</v>
      </c>
      <c r="K5" s="34" t="s">
        <v>65</v>
      </c>
      <c r="L5" s="37" t="s">
        <v>48</v>
      </c>
      <c r="O5" s="91"/>
      <c r="P5" s="91"/>
      <c r="Q5" s="91"/>
      <c r="R5" s="91"/>
      <c r="S5" s="91"/>
      <c r="T5" s="91"/>
    </row>
    <row r="6" spans="2:20" ht="21">
      <c r="B6" s="39" t="s">
        <v>67</v>
      </c>
      <c r="C6" s="38"/>
      <c r="D6" s="38" t="s">
        <v>105</v>
      </c>
      <c r="E6" s="38" t="s">
        <v>115</v>
      </c>
      <c r="F6" s="38" t="s">
        <v>68</v>
      </c>
      <c r="G6" s="38" t="s">
        <v>117</v>
      </c>
      <c r="H6" s="48" t="str">
        <f>IF(AND(E6="",F6="",G6&gt;""),"",IF(AND(E6="1 visible",F6="les 2 visibles",G6&gt;N14),"conforme","non-conforme"))</f>
        <v>conforme</v>
      </c>
      <c r="I6" s="38" t="s">
        <v>115</v>
      </c>
      <c r="J6" s="38" t="s">
        <v>68</v>
      </c>
      <c r="K6" s="38" t="s">
        <v>117</v>
      </c>
      <c r="L6" s="48" t="str">
        <f>IF(AND(I6="",J6="",K6&gt;""),"",IF(AND(I6="1 visible",J6="les 2 visibles",K6&gt;"2 visibles"),"conforme","non conforme"))</f>
        <v>conforme</v>
      </c>
      <c r="O6" s="91"/>
      <c r="P6" s="91"/>
      <c r="Q6" s="91"/>
      <c r="R6" s="91"/>
      <c r="S6" s="91"/>
      <c r="T6" s="91"/>
    </row>
    <row r="7" spans="2:20" ht="21">
      <c r="B7" s="130"/>
      <c r="C7" s="131"/>
      <c r="D7" s="38"/>
      <c r="E7" s="38" t="s">
        <v>115</v>
      </c>
      <c r="F7" s="38" t="s">
        <v>68</v>
      </c>
      <c r="G7" s="38" t="s">
        <v>117</v>
      </c>
      <c r="H7" s="48" t="str">
        <f>IF(AND(E7="",F7="",G7&gt;""),"",IF(AND(E7="1 visible",F7="les 2 visibles",G7&gt;N14),"conforme","non-conforme"))</f>
        <v>conforme</v>
      </c>
      <c r="I7" s="38" t="s">
        <v>115</v>
      </c>
      <c r="J7" s="38" t="s">
        <v>68</v>
      </c>
      <c r="K7" s="38" t="s">
        <v>69</v>
      </c>
      <c r="L7" s="48" t="str">
        <f>IF(AND(I7="",J7="",K7&gt;""),"",IF(AND(I7="1 visible",J7="les 2 visibles",K7&gt;"2 visibles"),"conforme","non conforme"))</f>
        <v>conforme</v>
      </c>
      <c r="N7" t="s">
        <v>115</v>
      </c>
      <c r="O7" s="91"/>
      <c r="P7" s="91"/>
      <c r="Q7" s="91"/>
      <c r="R7" s="91"/>
      <c r="S7" s="91"/>
      <c r="T7" s="91"/>
    </row>
    <row r="8" spans="2:20">
      <c r="N8" t="s">
        <v>113</v>
      </c>
      <c r="O8" s="91"/>
      <c r="P8" s="91"/>
      <c r="Q8" s="91"/>
      <c r="R8" s="91"/>
      <c r="S8" s="91"/>
      <c r="T8" s="91"/>
    </row>
    <row r="9" spans="2:20">
      <c r="O9" s="91"/>
      <c r="P9" s="91"/>
      <c r="Q9" s="91"/>
      <c r="R9" s="91"/>
      <c r="S9" s="91"/>
      <c r="T9" s="91"/>
    </row>
    <row r="10" spans="2:20">
      <c r="N10" t="s">
        <v>68</v>
      </c>
      <c r="O10" s="91"/>
      <c r="P10" s="91"/>
      <c r="Q10" s="91"/>
      <c r="R10" s="91"/>
      <c r="S10" s="91"/>
      <c r="T10" s="91"/>
    </row>
    <row r="11" spans="2:20">
      <c r="N11" t="s">
        <v>114</v>
      </c>
      <c r="O11" s="91"/>
      <c r="P11" s="91"/>
      <c r="Q11" s="91"/>
      <c r="R11" s="91"/>
      <c r="S11" s="91"/>
      <c r="T11" s="91"/>
    </row>
    <row r="12" spans="2:20">
      <c r="C12" s="13"/>
    </row>
    <row r="13" spans="2:20">
      <c r="N13" t="s">
        <v>115</v>
      </c>
      <c r="O13" t="s">
        <v>141</v>
      </c>
    </row>
    <row r="14" spans="2:20">
      <c r="N14" t="s">
        <v>116</v>
      </c>
    </row>
    <row r="15" spans="2:20">
      <c r="N15" t="s">
        <v>117</v>
      </c>
    </row>
    <row r="16" spans="2:20">
      <c r="N16" t="s">
        <v>118</v>
      </c>
    </row>
    <row r="17" spans="14:14">
      <c r="N17" t="s">
        <v>113</v>
      </c>
    </row>
  </sheetData>
  <mergeCells count="8">
    <mergeCell ref="O3:T11"/>
    <mergeCell ref="B2:H2"/>
    <mergeCell ref="B7:C7"/>
    <mergeCell ref="B3:C5"/>
    <mergeCell ref="D3:D5"/>
    <mergeCell ref="E3:L3"/>
    <mergeCell ref="E4:H4"/>
    <mergeCell ref="I4:L4"/>
  </mergeCells>
  <dataValidations count="4">
    <dataValidation type="list" allowBlank="1" showInputMessage="1" showErrorMessage="1" sqref="D6:D7">
      <formula1>nom</formula1>
    </dataValidation>
    <dataValidation type="list" allowBlank="1" showInputMessage="1" showErrorMessage="1" sqref="E6:E7 I6:I7">
      <formula1>$N$7:$N$8</formula1>
    </dataValidation>
    <dataValidation type="list" allowBlank="1" showInputMessage="1" showErrorMessage="1" sqref="F6:F7 J6:J7">
      <formula1>$N$10:$N$11</formula1>
    </dataValidation>
    <dataValidation type="list" allowBlank="1" showInputMessage="1" showErrorMessage="1" sqref="G6:G7 K6:K7">
      <formula1>$N$13:$N$17</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tabColor rgb="FFFFC000"/>
  </sheetPr>
  <dimension ref="A2:N13"/>
  <sheetViews>
    <sheetView workbookViewId="0">
      <selection activeCell="E14" sqref="E14"/>
    </sheetView>
  </sheetViews>
  <sheetFormatPr baseColWidth="10" defaultRowHeight="15"/>
  <cols>
    <col min="5" max="5" width="19.28515625" customWidth="1"/>
    <col min="7" max="7" width="18.5703125" customWidth="1"/>
    <col min="10" max="10" width="8.7109375" customWidth="1"/>
    <col min="11" max="11" width="16.85546875" customWidth="1"/>
  </cols>
  <sheetData>
    <row r="2" spans="1:14" ht="16.5" customHeight="1" thickBot="1">
      <c r="A2" s="140" t="s">
        <v>83</v>
      </c>
      <c r="B2" s="140"/>
      <c r="C2" s="140"/>
      <c r="D2" s="140"/>
      <c r="E2" s="140"/>
      <c r="F2" s="140"/>
      <c r="G2" s="140"/>
      <c r="H2" s="140"/>
    </row>
    <row r="3" spans="1:14" ht="21.75" customHeight="1" thickBot="1">
      <c r="A3" s="99" t="s">
        <v>43</v>
      </c>
      <c r="B3" s="100"/>
      <c r="C3" s="111" t="s">
        <v>44</v>
      </c>
      <c r="D3" s="143" t="s">
        <v>51</v>
      </c>
      <c r="E3" s="144"/>
      <c r="F3" s="144"/>
      <c r="G3" s="144"/>
      <c r="H3" s="144"/>
      <c r="I3" s="144"/>
    </row>
    <row r="4" spans="1:14" ht="16.5" thickBot="1">
      <c r="A4" s="109"/>
      <c r="B4" s="110"/>
      <c r="C4" s="112"/>
      <c r="D4" s="126" t="s">
        <v>52</v>
      </c>
      <c r="E4" s="128"/>
      <c r="F4" s="126" t="s">
        <v>53</v>
      </c>
      <c r="G4" s="128"/>
      <c r="I4" s="91" t="s">
        <v>142</v>
      </c>
      <c r="J4" s="91"/>
      <c r="K4" s="91"/>
      <c r="L4" s="91"/>
      <c r="M4" s="91"/>
      <c r="N4" s="91"/>
    </row>
    <row r="5" spans="1:14" ht="44.25" customHeight="1" thickBot="1">
      <c r="A5" s="118"/>
      <c r="B5" s="119"/>
      <c r="C5" s="120"/>
      <c r="D5" s="19" t="s">
        <v>101</v>
      </c>
      <c r="E5" s="20" t="s">
        <v>48</v>
      </c>
      <c r="F5" s="19" t="s">
        <v>101</v>
      </c>
      <c r="G5" s="21" t="s">
        <v>48</v>
      </c>
      <c r="I5" s="91"/>
      <c r="J5" s="91"/>
      <c r="K5" s="91"/>
      <c r="L5" s="91"/>
      <c r="M5" s="91"/>
      <c r="N5" s="91"/>
    </row>
    <row r="6" spans="1:14" ht="21">
      <c r="A6" s="22" t="s">
        <v>67</v>
      </c>
      <c r="B6" s="22"/>
      <c r="C6" s="22" t="s">
        <v>106</v>
      </c>
      <c r="D6" s="22" t="s">
        <v>103</v>
      </c>
      <c r="E6" s="47" t="str">
        <f>IF(AND(D6=""),"",IF(AND(D6="non"),"conforme","non conforme"))</f>
        <v>non conforme</v>
      </c>
      <c r="F6" s="22" t="s">
        <v>103</v>
      </c>
      <c r="G6" s="47" t="str">
        <f>IF(AND(F6=""),"",IF(AND(F6="non"),"conforme","non conforme"))</f>
        <v>non conforme</v>
      </c>
      <c r="I6" s="91"/>
      <c r="J6" s="91"/>
      <c r="K6" s="91"/>
      <c r="L6" s="91"/>
      <c r="M6" s="91"/>
      <c r="N6" s="91"/>
    </row>
    <row r="7" spans="1:14" ht="21">
      <c r="A7" s="141"/>
      <c r="B7" s="142"/>
      <c r="C7" s="22"/>
      <c r="D7" s="22" t="s">
        <v>104</v>
      </c>
      <c r="E7" s="47" t="str">
        <f t="shared" ref="E7:E12" si="0">IF(AND(D7=""),"",IF(AND(D7="non"),"conforme","non conforme"))</f>
        <v>conforme</v>
      </c>
      <c r="F7" s="22" t="s">
        <v>103</v>
      </c>
      <c r="G7" s="47" t="str">
        <f t="shared" ref="G7:G12" si="1">IF(AND(F7=""),"",IF(AND(F7="non"),"conforme","non conforme"))</f>
        <v>non conforme</v>
      </c>
      <c r="I7" s="91"/>
      <c r="J7" s="91"/>
      <c r="K7" s="91"/>
      <c r="L7" s="91"/>
      <c r="M7" s="91"/>
      <c r="N7" s="91"/>
    </row>
    <row r="8" spans="1:14" ht="21">
      <c r="A8" s="141"/>
      <c r="B8" s="142"/>
      <c r="C8" s="22"/>
      <c r="D8" s="22"/>
      <c r="E8" s="47" t="str">
        <f t="shared" si="0"/>
        <v/>
      </c>
      <c r="F8" s="22"/>
      <c r="G8" s="47" t="str">
        <f t="shared" si="1"/>
        <v/>
      </c>
      <c r="I8" s="91"/>
      <c r="J8" s="91"/>
      <c r="K8" s="91"/>
      <c r="L8" s="91"/>
      <c r="M8" s="91"/>
      <c r="N8" s="91"/>
    </row>
    <row r="9" spans="1:14" ht="21">
      <c r="A9" s="141"/>
      <c r="B9" s="142"/>
      <c r="C9" s="22"/>
      <c r="D9" s="22"/>
      <c r="E9" s="47" t="str">
        <f t="shared" si="0"/>
        <v/>
      </c>
      <c r="F9" s="22"/>
      <c r="G9" s="47" t="str">
        <f t="shared" si="1"/>
        <v/>
      </c>
      <c r="I9" s="91"/>
      <c r="J9" s="91"/>
      <c r="K9" s="91"/>
      <c r="L9" s="91"/>
      <c r="M9" s="91"/>
      <c r="N9" s="91"/>
    </row>
    <row r="10" spans="1:14" ht="21">
      <c r="A10" s="141"/>
      <c r="B10" s="142"/>
      <c r="C10" s="22"/>
      <c r="D10" s="22"/>
      <c r="E10" s="47" t="str">
        <f t="shared" si="0"/>
        <v/>
      </c>
      <c r="F10" s="22"/>
      <c r="G10" s="47" t="str">
        <f t="shared" si="1"/>
        <v/>
      </c>
      <c r="I10" s="91"/>
      <c r="J10" s="91"/>
      <c r="K10" s="91"/>
      <c r="L10" s="91"/>
      <c r="M10" s="91"/>
      <c r="N10" s="91"/>
    </row>
    <row r="11" spans="1:14" ht="21">
      <c r="A11" s="141"/>
      <c r="B11" s="142"/>
      <c r="C11" s="22"/>
      <c r="D11" s="22"/>
      <c r="E11" s="47" t="str">
        <f t="shared" si="0"/>
        <v/>
      </c>
      <c r="F11" s="22"/>
      <c r="G11" s="47" t="str">
        <f t="shared" si="1"/>
        <v/>
      </c>
      <c r="I11" s="91"/>
      <c r="J11" s="91"/>
      <c r="K11" s="91"/>
      <c r="L11" s="91"/>
      <c r="M11" s="91"/>
      <c r="N11" s="91"/>
    </row>
    <row r="12" spans="1:14" ht="21">
      <c r="A12" s="141"/>
      <c r="B12" s="142"/>
      <c r="C12" s="22"/>
      <c r="D12" s="22"/>
      <c r="E12" s="47" t="str">
        <f t="shared" si="0"/>
        <v/>
      </c>
      <c r="F12" s="22"/>
      <c r="G12" s="47" t="str">
        <f t="shared" si="1"/>
        <v/>
      </c>
      <c r="L12" t="s">
        <v>103</v>
      </c>
    </row>
    <row r="13" spans="1:14">
      <c r="K13" s="1" t="s">
        <v>143</v>
      </c>
      <c r="L13" t="s">
        <v>104</v>
      </c>
    </row>
  </sheetData>
  <mergeCells count="13">
    <mergeCell ref="A2:H2"/>
    <mergeCell ref="A12:B12"/>
    <mergeCell ref="A7:B7"/>
    <mergeCell ref="A8:B8"/>
    <mergeCell ref="A9:B9"/>
    <mergeCell ref="A10:B10"/>
    <mergeCell ref="A11:B11"/>
    <mergeCell ref="A3:B5"/>
    <mergeCell ref="C3:C5"/>
    <mergeCell ref="D4:E4"/>
    <mergeCell ref="F4:G4"/>
    <mergeCell ref="D3:I3"/>
    <mergeCell ref="I4:N11"/>
  </mergeCells>
  <dataValidations count="3">
    <dataValidation type="list" allowBlank="1" showInputMessage="1" showErrorMessage="1" sqref="K9:L9">
      <formula1>$K$9:$L$9</formula1>
    </dataValidation>
    <dataValidation type="list" allowBlank="1" showInputMessage="1" showErrorMessage="1" sqref="C6:C12">
      <formula1>nom</formula1>
    </dataValidation>
    <dataValidation type="list" allowBlank="1" showInputMessage="1" showErrorMessage="1" sqref="D6:D12 F6:F12">
      <formula1>$L$12:$L$13</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tabColor theme="8" tint="0.39997558519241921"/>
  </sheetPr>
  <dimension ref="A3:G12"/>
  <sheetViews>
    <sheetView workbookViewId="0">
      <selection activeCell="D8" sqref="D8"/>
    </sheetView>
  </sheetViews>
  <sheetFormatPr baseColWidth="10" defaultRowHeight="15"/>
  <cols>
    <col min="5" max="5" width="22.7109375" customWidth="1"/>
    <col min="7" max="7" width="22.5703125" customWidth="1"/>
  </cols>
  <sheetData>
    <row r="3" spans="1:7" ht="15.75" thickBot="1"/>
    <row r="4" spans="1:7" ht="19.5" thickBot="1">
      <c r="A4" s="145" t="s">
        <v>43</v>
      </c>
      <c r="B4" s="146"/>
      <c r="C4" s="149" t="s">
        <v>44</v>
      </c>
      <c r="D4" s="151" t="s">
        <v>72</v>
      </c>
      <c r="E4" s="152"/>
      <c r="F4" s="151" t="s">
        <v>73</v>
      </c>
      <c r="G4" s="153"/>
    </row>
    <row r="5" spans="1:7" ht="16.5" thickBot="1">
      <c r="A5" s="147"/>
      <c r="B5" s="148"/>
      <c r="C5" s="150"/>
      <c r="D5" s="154" t="s">
        <v>74</v>
      </c>
      <c r="E5" s="155"/>
      <c r="F5" s="155"/>
      <c r="G5" s="156"/>
    </row>
    <row r="6" spans="1:7">
      <c r="A6" s="147"/>
      <c r="B6" s="148"/>
      <c r="C6" s="150"/>
      <c r="D6" s="14" t="s">
        <v>70</v>
      </c>
      <c r="E6" s="15" t="s">
        <v>48</v>
      </c>
      <c r="F6" s="14" t="s">
        <v>70</v>
      </c>
      <c r="G6" s="15" t="s">
        <v>48</v>
      </c>
    </row>
    <row r="7" spans="1:7" ht="21">
      <c r="A7" s="11" t="s">
        <v>71</v>
      </c>
      <c r="B7" s="11"/>
      <c r="C7" s="11" t="s">
        <v>108</v>
      </c>
      <c r="D7" s="11">
        <v>4</v>
      </c>
      <c r="E7" s="49" t="str">
        <f>IF(D7="","",IF(AND(D7&gt;-0.1,D7&lt;5),"conforme","non-conforme"))</f>
        <v>conforme</v>
      </c>
      <c r="F7" s="11">
        <v>4</v>
      </c>
      <c r="G7" s="49" t="str">
        <f>IF(F7="","",IF(AND(F7&gt;-0.1,F7&lt;5),"conforme","non-conforme"))</f>
        <v>conforme</v>
      </c>
    </row>
    <row r="8" spans="1:7" ht="21">
      <c r="A8" s="94"/>
      <c r="B8" s="94"/>
      <c r="C8" s="11" t="s">
        <v>107</v>
      </c>
      <c r="D8" s="11">
        <v>5</v>
      </c>
      <c r="E8" s="49" t="str">
        <f t="shared" ref="E8:E12" si="0">IF(D8="","",IF(AND(D8&gt;-0.1,D8&lt;5),"conforme","non-conforme"))</f>
        <v>non-conforme</v>
      </c>
      <c r="F8" s="11">
        <v>0</v>
      </c>
      <c r="G8" s="49" t="str">
        <f t="shared" ref="G8:G12" si="1">IF(F8="","",IF(AND(F8&gt;-0.1,F8&lt;5),"conforme","non-conforme"))</f>
        <v>conforme</v>
      </c>
    </row>
    <row r="9" spans="1:7" ht="21">
      <c r="A9" s="94"/>
      <c r="B9" s="94"/>
      <c r="C9" s="11"/>
      <c r="D9" s="11"/>
      <c r="E9" s="49" t="str">
        <f t="shared" si="0"/>
        <v/>
      </c>
      <c r="F9" s="11"/>
      <c r="G9" s="49" t="str">
        <f t="shared" si="1"/>
        <v/>
      </c>
    </row>
    <row r="10" spans="1:7" ht="21">
      <c r="A10" s="94"/>
      <c r="B10" s="94"/>
      <c r="C10" s="11"/>
      <c r="D10" s="11"/>
      <c r="E10" s="49" t="str">
        <f t="shared" si="0"/>
        <v/>
      </c>
      <c r="F10" s="11"/>
      <c r="G10" s="49" t="str">
        <f t="shared" si="1"/>
        <v/>
      </c>
    </row>
    <row r="11" spans="1:7" ht="21">
      <c r="A11" s="94"/>
      <c r="B11" s="94"/>
      <c r="C11" s="11"/>
      <c r="D11" s="11"/>
      <c r="E11" s="49" t="str">
        <f t="shared" si="0"/>
        <v/>
      </c>
      <c r="F11" s="11"/>
      <c r="G11" s="49" t="str">
        <f t="shared" si="1"/>
        <v/>
      </c>
    </row>
    <row r="12" spans="1:7" ht="21">
      <c r="A12" s="94"/>
      <c r="B12" s="94"/>
      <c r="C12" s="11"/>
      <c r="D12" s="11"/>
      <c r="E12" s="49" t="str">
        <f t="shared" si="0"/>
        <v/>
      </c>
      <c r="F12" s="11"/>
      <c r="G12" s="49" t="str">
        <f t="shared" si="1"/>
        <v/>
      </c>
    </row>
  </sheetData>
  <mergeCells count="10">
    <mergeCell ref="A8:B8"/>
    <mergeCell ref="A9:B9"/>
    <mergeCell ref="A10:B10"/>
    <mergeCell ref="A11:B11"/>
    <mergeCell ref="A12:B12"/>
    <mergeCell ref="A4:B6"/>
    <mergeCell ref="C4:C6"/>
    <mergeCell ref="D4:E4"/>
    <mergeCell ref="F4:G4"/>
    <mergeCell ref="D5:G5"/>
  </mergeCells>
  <dataValidations count="1">
    <dataValidation type="list" allowBlank="1" showInputMessage="1" showErrorMessage="1" sqref="C7:C12">
      <formula1>nom</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tabColor rgb="FF00B050"/>
  </sheetPr>
  <dimension ref="A2:P16"/>
  <sheetViews>
    <sheetView topLeftCell="H1" workbookViewId="0">
      <selection activeCell="J15" sqref="J15"/>
    </sheetView>
  </sheetViews>
  <sheetFormatPr baseColWidth="10" defaultRowHeight="15"/>
  <sheetData>
    <row r="2" spans="1:16" ht="16.5" thickBot="1">
      <c r="A2" s="23" t="s">
        <v>91</v>
      </c>
      <c r="B2" s="23"/>
      <c r="C2" s="24"/>
      <c r="D2" s="24"/>
      <c r="E2" s="24"/>
      <c r="F2" s="24"/>
      <c r="G2" s="25"/>
    </row>
    <row r="3" spans="1:16">
      <c r="A3" s="145" t="s">
        <v>43</v>
      </c>
      <c r="B3" s="146"/>
      <c r="C3" s="165" t="s">
        <v>44</v>
      </c>
      <c r="D3" s="168" t="s">
        <v>84</v>
      </c>
      <c r="E3" s="171" t="s">
        <v>85</v>
      </c>
      <c r="F3" s="171" t="s">
        <v>86</v>
      </c>
      <c r="G3" s="174" t="s">
        <v>87</v>
      </c>
      <c r="H3" s="157" t="s">
        <v>88</v>
      </c>
      <c r="J3" s="82" t="s">
        <v>144</v>
      </c>
      <c r="K3" s="83"/>
      <c r="L3" s="83"/>
      <c r="M3" s="83"/>
      <c r="N3" s="83"/>
      <c r="O3" s="83"/>
      <c r="P3" s="84"/>
    </row>
    <row r="4" spans="1:16">
      <c r="A4" s="147"/>
      <c r="B4" s="148"/>
      <c r="C4" s="166"/>
      <c r="D4" s="169"/>
      <c r="E4" s="172"/>
      <c r="F4" s="172"/>
      <c r="G4" s="175"/>
      <c r="H4" s="158"/>
      <c r="J4" s="88"/>
      <c r="K4" s="89"/>
      <c r="L4" s="89"/>
      <c r="M4" s="89"/>
      <c r="N4" s="89"/>
      <c r="O4" s="89"/>
      <c r="P4" s="90"/>
    </row>
    <row r="5" spans="1:16" ht="15.75" thickBot="1">
      <c r="A5" s="163"/>
      <c r="B5" s="164"/>
      <c r="C5" s="167"/>
      <c r="D5" s="170"/>
      <c r="E5" s="173"/>
      <c r="F5" s="173"/>
      <c r="G5" s="176"/>
      <c r="H5" s="159"/>
      <c r="J5" s="88"/>
      <c r="K5" s="89"/>
      <c r="L5" s="89"/>
      <c r="M5" s="89"/>
      <c r="N5" s="89"/>
      <c r="O5" s="89"/>
      <c r="P5" s="90"/>
    </row>
    <row r="6" spans="1:16" ht="15.75" thickBot="1">
      <c r="A6" s="160" t="s">
        <v>89</v>
      </c>
      <c r="B6" s="161"/>
      <c r="C6" s="30"/>
      <c r="D6" s="31">
        <v>1</v>
      </c>
      <c r="E6" s="30">
        <v>28</v>
      </c>
      <c r="F6" s="31">
        <v>80</v>
      </c>
      <c r="G6" s="30" t="s">
        <v>90</v>
      </c>
      <c r="H6" s="32" t="str">
        <f>IF(F6="","",IF(AND(F6&gt;64.88,F6&lt;97.32),"conforme","non-conforme"))</f>
        <v>conforme</v>
      </c>
      <c r="J6" s="88"/>
      <c r="K6" s="89"/>
      <c r="L6" s="89"/>
      <c r="M6" s="89"/>
      <c r="N6" s="89"/>
      <c r="O6" s="89"/>
      <c r="P6" s="90"/>
    </row>
    <row r="7" spans="1:16">
      <c r="A7" s="162" t="s">
        <v>98</v>
      </c>
      <c r="B7" s="162"/>
      <c r="C7" s="22"/>
      <c r="D7" s="22"/>
      <c r="E7" s="22">
        <v>28</v>
      </c>
      <c r="F7" s="22">
        <v>81</v>
      </c>
      <c r="G7" s="22" t="s">
        <v>90</v>
      </c>
      <c r="H7" s="22" t="str">
        <f>IF(F7="","",IF(AND(F7&gt;64.88,F7&lt;97.32),"conforme","non-conforme"))</f>
        <v>conforme</v>
      </c>
      <c r="J7" s="88"/>
      <c r="K7" s="89"/>
      <c r="L7" s="89"/>
      <c r="M7" s="89"/>
      <c r="N7" s="89"/>
      <c r="O7" s="89"/>
      <c r="P7" s="90"/>
    </row>
    <row r="8" spans="1:16">
      <c r="A8" s="94"/>
      <c r="B8" s="94"/>
      <c r="C8" s="22"/>
      <c r="D8" s="11"/>
      <c r="E8" s="11">
        <v>28</v>
      </c>
      <c r="F8" s="11"/>
      <c r="G8" s="11" t="s">
        <v>90</v>
      </c>
      <c r="H8" s="11" t="str">
        <f t="shared" ref="H8:H12" si="0">IF(F8="","",IF(AND(F8&gt;64.88,F8&lt;97.32),"conforme","non-conforme"))</f>
        <v/>
      </c>
      <c r="J8" s="88"/>
      <c r="K8" s="89"/>
      <c r="L8" s="89"/>
      <c r="M8" s="89"/>
      <c r="N8" s="89"/>
      <c r="O8" s="89"/>
      <c r="P8" s="90"/>
    </row>
    <row r="9" spans="1:16">
      <c r="A9" s="94"/>
      <c r="B9" s="94"/>
      <c r="C9" s="22"/>
      <c r="D9" s="11"/>
      <c r="E9" s="11">
        <v>28</v>
      </c>
      <c r="F9" s="11"/>
      <c r="G9" s="11" t="s">
        <v>90</v>
      </c>
      <c r="H9" s="11" t="str">
        <f t="shared" si="0"/>
        <v/>
      </c>
      <c r="J9" s="88"/>
      <c r="K9" s="89"/>
      <c r="L9" s="89"/>
      <c r="M9" s="89"/>
      <c r="N9" s="89"/>
      <c r="O9" s="89"/>
      <c r="P9" s="90"/>
    </row>
    <row r="10" spans="1:16">
      <c r="A10" s="94"/>
      <c r="B10" s="94"/>
      <c r="C10" s="22"/>
      <c r="D10" s="11"/>
      <c r="E10" s="11">
        <v>28</v>
      </c>
      <c r="F10" s="11"/>
      <c r="G10" s="11" t="s">
        <v>90</v>
      </c>
      <c r="H10" s="11" t="str">
        <f t="shared" si="0"/>
        <v/>
      </c>
      <c r="J10" s="88"/>
      <c r="K10" s="89"/>
      <c r="L10" s="89"/>
      <c r="M10" s="89"/>
      <c r="N10" s="89"/>
      <c r="O10" s="89"/>
      <c r="P10" s="90"/>
    </row>
    <row r="11" spans="1:16">
      <c r="A11" s="141"/>
      <c r="B11" s="142"/>
      <c r="C11" s="22"/>
      <c r="D11" s="11"/>
      <c r="E11" s="11">
        <v>28</v>
      </c>
      <c r="F11" s="11"/>
      <c r="G11" s="11" t="s">
        <v>90</v>
      </c>
      <c r="H11" s="11" t="str">
        <f t="shared" si="0"/>
        <v/>
      </c>
      <c r="J11" s="88"/>
      <c r="K11" s="89"/>
      <c r="L11" s="89"/>
      <c r="M11" s="89"/>
      <c r="N11" s="89"/>
      <c r="O11" s="89"/>
      <c r="P11" s="90"/>
    </row>
    <row r="12" spans="1:16">
      <c r="A12" s="141"/>
      <c r="B12" s="142"/>
      <c r="C12" s="22"/>
      <c r="D12" s="11"/>
      <c r="E12" s="11">
        <v>28</v>
      </c>
      <c r="F12" s="11"/>
      <c r="G12" s="11" t="s">
        <v>90</v>
      </c>
      <c r="H12" s="11" t="str">
        <f t="shared" si="0"/>
        <v/>
      </c>
      <c r="J12" s="88"/>
      <c r="K12" s="89"/>
      <c r="L12" s="89"/>
      <c r="M12" s="89"/>
      <c r="N12" s="89"/>
      <c r="O12" s="89"/>
      <c r="P12" s="90"/>
    </row>
    <row r="13" spans="1:16" ht="15.75" thickBot="1">
      <c r="J13" s="85"/>
      <c r="K13" s="86"/>
      <c r="L13" s="86"/>
      <c r="M13" s="86"/>
      <c r="N13" s="86"/>
      <c r="O13" s="86"/>
      <c r="P13" s="87"/>
    </row>
    <row r="15" spans="1:16">
      <c r="L15" s="11">
        <v>81.099999999999994</v>
      </c>
      <c r="M15" s="11" t="s">
        <v>95</v>
      </c>
      <c r="N15" s="11">
        <f>L15+16.22</f>
        <v>97.32</v>
      </c>
    </row>
    <row r="16" spans="1:16">
      <c r="L16" s="11"/>
      <c r="M16" s="11" t="s">
        <v>96</v>
      </c>
      <c r="N16" s="11">
        <f>L15-16.22</f>
        <v>64.88</v>
      </c>
    </row>
  </sheetData>
  <mergeCells count="15">
    <mergeCell ref="J3:P13"/>
    <mergeCell ref="H3:H5"/>
    <mergeCell ref="A6:B6"/>
    <mergeCell ref="A7:B7"/>
    <mergeCell ref="A8:B8"/>
    <mergeCell ref="A9:B9"/>
    <mergeCell ref="A10:B10"/>
    <mergeCell ref="A3:B5"/>
    <mergeCell ref="C3:C5"/>
    <mergeCell ref="D3:D5"/>
    <mergeCell ref="E3:E5"/>
    <mergeCell ref="F3:F5"/>
    <mergeCell ref="G3:G5"/>
    <mergeCell ref="A11:B11"/>
    <mergeCell ref="A12:B12"/>
  </mergeCells>
  <dataValidations count="1">
    <dataValidation type="list" allowBlank="1" showInputMessage="1" showErrorMessage="1" sqref="C7:C12">
      <formula1>nom</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mode d'emploi</vt:lpstr>
      <vt:lpstr>inventaire</vt:lpstr>
      <vt:lpstr>Matériels, condition de lecture</vt:lpstr>
      <vt:lpstr>Ambiance lumineuse</vt:lpstr>
      <vt:lpstr>station diagnostic</vt:lpstr>
      <vt:lpstr>contraste "console"</vt:lpstr>
      <vt:lpstr>Artéfacts "console"</vt:lpstr>
      <vt:lpstr>contrôle pixels</vt:lpstr>
      <vt:lpstr>fantôme P. D'acquisition</vt:lpstr>
      <vt:lpstr>Fantôme "SDNR"</vt:lpstr>
      <vt:lpstr> Fantôme qualité imag "console"</vt:lpstr>
      <vt:lpstr>Etat général mammographe</vt:lpstr>
      <vt:lpstr>janvier_2014</vt:lpstr>
      <vt:lpstr>nom</vt:lpstr>
      <vt:lpstr>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DUVAL</dc:creator>
  <cp:lastModifiedBy>olivier DUVAL</cp:lastModifiedBy>
  <dcterms:created xsi:type="dcterms:W3CDTF">2014-03-16T11:03:13Z</dcterms:created>
  <dcterms:modified xsi:type="dcterms:W3CDTF">2014-04-21T16:58:03Z</dcterms:modified>
</cp:coreProperties>
</file>