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11955" windowHeight="4935" tabRatio="913" activeTab="0"/>
  </bookViews>
  <sheets>
    <sheet name="1) Contexte" sheetId="1" r:id="rId1"/>
    <sheet name="2) Paramétrage Outil" sheetId="2" r:id="rId2"/>
    <sheet name="3) Grille d'évaluation" sheetId="3" r:id="rId3"/>
    <sheet name="4) Résultats" sheetId="4" r:id="rId4"/>
    <sheet name="5) Cartographie Globale " sheetId="5" r:id="rId5"/>
    <sheet name="6) Cartographie Information" sheetId="6" r:id="rId6"/>
    <sheet name="7) Cartographie dem- com " sheetId="7" r:id="rId7"/>
    <sheet name="8) Cartographie pédagogie" sheetId="8" r:id="rId8"/>
    <sheet name="9) Cartographie Formation" sheetId="9" r:id="rId9"/>
    <sheet name="10) Cartographie Evaluation" sheetId="10" r:id="rId10"/>
    <sheet name="11) Retour d'expérience" sheetId="11" r:id="rId11"/>
  </sheets>
  <externalReferences>
    <externalReference r:id="rId14"/>
    <externalReference r:id="rId15"/>
  </externalReferences>
  <definedNames>
    <definedName name="CRITERIA">'[1]Données'!$A$2:$A$6</definedName>
    <definedName name="_xlnm.Print_Titles" localSheetId="9">'10) Cartographie Evaluation'!$1:$6</definedName>
    <definedName name="_xlnm.Print_Titles" localSheetId="2">'3) Grille d''évaluation'!$1:$2</definedName>
    <definedName name="_xlnm.Print_Titles" localSheetId="3">'4) Résultats'!$1:$2</definedName>
    <definedName name="_xlnm.Print_Titles" localSheetId="4">'5) Cartographie Globale '!$1:$6</definedName>
    <definedName name="_xlnm.Print_Titles" localSheetId="5">'6) Cartographie Information'!$1:$6</definedName>
    <definedName name="_xlnm.Print_Titles" localSheetId="6">'7) Cartographie dem- com '!$1:$6</definedName>
    <definedName name="_xlnm.Print_Titles" localSheetId="7">'8) Cartographie pédagogie'!$1:$6</definedName>
    <definedName name="_xlnm.Print_Titles" localSheetId="8">'9) Cartographie Formation'!$1:$6</definedName>
    <definedName name="_xlnm.Print_Area" localSheetId="0">'1) Contexte'!$A$1:$C$11</definedName>
    <definedName name="_xlnm.Print_Area" localSheetId="9">'10) Cartographie Evaluation'!$A$1:$D$31</definedName>
    <definedName name="_xlnm.Print_Area" localSheetId="10">'11) Retour d''expérience'!$A$1:$C$62</definedName>
    <definedName name="_xlnm.Print_Area" localSheetId="1">'2) Paramétrage Outil'!$A$1:$G$15</definedName>
    <definedName name="_xlnm.Print_Area" localSheetId="2">'3) Grille d''évaluation'!$B$1:$G$248</definedName>
    <definedName name="_xlnm.Print_Area" localSheetId="3">'4) Résultats'!$A$1:$E$78</definedName>
    <definedName name="_xlnm.Print_Area" localSheetId="4">'5) Cartographie Globale '!$A$1:$D$34</definedName>
    <definedName name="_xlnm.Print_Area" localSheetId="5">'6) Cartographie Information'!$A$1:$D$34</definedName>
    <definedName name="_xlnm.Print_Area" localSheetId="6">'7) Cartographie dem- com '!$A$1:$D$30</definedName>
    <definedName name="_xlnm.Print_Area" localSheetId="7">'8) Cartographie pédagogie'!$A$1:$D$31</definedName>
    <definedName name="_xlnm.Print_Area" localSheetId="8">'9) Cartographie Formation'!$A$1:$D$31</definedName>
  </definedNames>
  <calcPr calcMode="autoNoTable" fullCalcOnLoad="1" iterate="1" iterateCount="100" iterateDelta="0.001"/>
</workbook>
</file>

<file path=xl/comments3.xml><?xml version="1.0" encoding="utf-8"?>
<comments xmlns="http://schemas.openxmlformats.org/spreadsheetml/2006/main">
  <authors>
    <author>TAMAMES</author>
  </authors>
  <commentList>
    <comment ref="Q8" authorId="0">
      <text>
        <r>
          <rPr>
            <b/>
            <sz val="9"/>
            <rFont val="Tahoma"/>
            <family val="2"/>
          </rPr>
          <t>poids attribué à chacune des affirmations en fonction du degré d'importance de l'obligation</t>
        </r>
        <r>
          <rPr>
            <sz val="9"/>
            <rFont val="Tahoma"/>
            <family val="2"/>
          </rPr>
          <t xml:space="preserve">
</t>
        </r>
      </text>
    </comment>
  </commentList>
</comments>
</file>

<file path=xl/sharedStrings.xml><?xml version="1.0" encoding="utf-8"?>
<sst xmlns="http://schemas.openxmlformats.org/spreadsheetml/2006/main" count="757" uniqueCount="606">
  <si>
    <r>
      <t>6. La communication au sein du service est améliorée (</t>
    </r>
    <r>
      <rPr>
        <i/>
        <sz val="10"/>
        <color indexed="12"/>
        <rFont val="Arial"/>
        <family val="2"/>
      </rPr>
      <t>oui/non/partiellement</t>
    </r>
    <r>
      <rPr>
        <sz val="10"/>
        <color indexed="12"/>
        <rFont val="Arial"/>
        <family val="2"/>
      </rPr>
      <t>) :</t>
    </r>
  </si>
  <si>
    <t>Qualité perçue :</t>
  </si>
  <si>
    <t>CAUSES :</t>
  </si>
  <si>
    <t>CONSEQUENCES :</t>
  </si>
  <si>
    <t>PROPOSITIONS :</t>
  </si>
  <si>
    <t>Mesure de la performance de la grille d'évaluation</t>
  </si>
  <si>
    <t>7. Les principaux apports de la grille d’évaluation sont :</t>
  </si>
  <si>
    <t>8. Les principales qualités de la grille d’évaluation sont :</t>
  </si>
  <si>
    <t>Retour d'expérience sur des problèmes à résoudre</t>
  </si>
  <si>
    <t>PROBLEMES :</t>
  </si>
  <si>
    <r>
      <t xml:space="preserve">Atteindre les objectifs des processus : moyennes et écarts-types des % de </t>
    </r>
    <r>
      <rPr>
        <b/>
        <sz val="12"/>
        <color indexed="17"/>
        <rFont val="Arial"/>
        <family val="2"/>
      </rPr>
      <t>maturité</t>
    </r>
    <r>
      <rPr>
        <sz val="12"/>
        <color indexed="17"/>
        <rFont val="Arial"/>
        <family val="2"/>
      </rPr>
      <t xml:space="preserve"> évalués</t>
    </r>
  </si>
  <si>
    <t>Avertissement : Utilisez les pages de droite si vous êtes plusieurs évaluateurs (colonnes G à P)</t>
  </si>
  <si>
    <r>
      <t>Faire "Copier" puis "</t>
    </r>
    <r>
      <rPr>
        <b/>
        <sz val="14"/>
        <color indexed="10"/>
        <rFont val="Arial"/>
        <family val="2"/>
      </rPr>
      <t xml:space="preserve">Collage spécial" "Valeurs" </t>
    </r>
    <r>
      <rPr>
        <b/>
        <sz val="14"/>
        <rFont val="Arial"/>
        <family val="2"/>
      </rPr>
      <t>avec les cellules rouges selon les acteurs 1 à 8</t>
    </r>
  </si>
  <si>
    <r>
      <t xml:space="preserve">Taux moyens de </t>
    </r>
    <r>
      <rPr>
        <b/>
        <sz val="12"/>
        <color indexed="9"/>
        <rFont val="Arial"/>
        <family val="2"/>
      </rPr>
      <t>maturité</t>
    </r>
  </si>
  <si>
    <r>
      <rPr>
        <b/>
        <sz val="14"/>
        <color indexed="10"/>
        <rFont val="Arial"/>
        <family val="2"/>
      </rPr>
      <t>Moyennes</t>
    </r>
    <r>
      <rPr>
        <sz val="14"/>
        <color indexed="10"/>
        <rFont val="Arial"/>
        <family val="2"/>
      </rPr>
      <t xml:space="preserve"> et écarts-types des % de </t>
    </r>
    <r>
      <rPr>
        <b/>
        <sz val="14"/>
        <color indexed="10"/>
        <rFont val="Arial"/>
        <family val="2"/>
      </rPr>
      <t>maturité</t>
    </r>
    <r>
      <rPr>
        <sz val="14"/>
        <color indexed="10"/>
        <rFont val="Arial"/>
        <family val="2"/>
      </rPr>
      <t xml:space="preserve"> sur les </t>
    </r>
    <r>
      <rPr>
        <b/>
        <sz val="14"/>
        <color indexed="10"/>
        <rFont val="Arial"/>
        <family val="2"/>
      </rPr>
      <t>processus</t>
    </r>
    <r>
      <rPr>
        <sz val="14"/>
        <color indexed="10"/>
        <rFont val="Arial"/>
        <family val="2"/>
      </rPr>
      <t xml:space="preserve"> évalués</t>
    </r>
  </si>
  <si>
    <r>
      <t>Atteindre les objectifs des processus</t>
    </r>
    <r>
      <rPr>
        <sz val="12"/>
        <color indexed="60"/>
        <rFont val="Arial"/>
        <family val="2"/>
      </rPr>
      <t xml:space="preserve"> : moyennes et écarts-types des % de </t>
    </r>
    <r>
      <rPr>
        <b/>
        <sz val="12"/>
        <color indexed="60"/>
        <rFont val="Arial"/>
        <family val="2"/>
      </rPr>
      <t>maturité</t>
    </r>
    <r>
      <rPr>
        <sz val="12"/>
        <color indexed="60"/>
        <rFont val="Arial"/>
        <family val="2"/>
      </rPr>
      <t xml:space="preserve"> évalués</t>
    </r>
  </si>
  <si>
    <r>
      <t>Atteindre les objectifs des processus</t>
    </r>
    <r>
      <rPr>
        <sz val="12"/>
        <color indexed="39"/>
        <rFont val="Arial"/>
        <family val="2"/>
      </rPr>
      <t xml:space="preserve"> : moyennes et écarts-types des % de </t>
    </r>
    <r>
      <rPr>
        <b/>
        <sz val="12"/>
        <color indexed="39"/>
        <rFont val="Arial"/>
        <family val="2"/>
      </rPr>
      <t>maturité</t>
    </r>
    <r>
      <rPr>
        <sz val="12"/>
        <color indexed="39"/>
        <rFont val="Arial"/>
        <family val="2"/>
      </rPr>
      <t xml:space="preserve"> évalués</t>
    </r>
  </si>
  <si>
    <r>
      <t xml:space="preserve">Atteindre les objectifs des processus : moyennes et écarts-types des % de </t>
    </r>
    <r>
      <rPr>
        <b/>
        <sz val="12"/>
        <color indexed="53"/>
        <rFont val="Arial"/>
        <family val="2"/>
      </rPr>
      <t>maturité</t>
    </r>
    <r>
      <rPr>
        <sz val="12"/>
        <color indexed="53"/>
        <rFont val="Arial"/>
        <family val="2"/>
      </rPr>
      <t xml:space="preserve"> évalués</t>
    </r>
  </si>
  <si>
    <r>
      <t xml:space="preserve">Atteindre les objectifs des processus : moyennes et écarts-types des % de </t>
    </r>
    <r>
      <rPr>
        <b/>
        <sz val="12"/>
        <color indexed="28"/>
        <rFont val="Arial"/>
        <family val="2"/>
      </rPr>
      <t>maturité</t>
    </r>
    <r>
      <rPr>
        <sz val="12"/>
        <color indexed="28"/>
        <rFont val="Arial"/>
        <family val="2"/>
      </rPr>
      <t xml:space="preserve"> évalués</t>
    </r>
  </si>
  <si>
    <r>
      <t>1. L'outil d'évaluation est exploitable dans mon contexte professionnel (</t>
    </r>
    <r>
      <rPr>
        <i/>
        <sz val="10"/>
        <color indexed="12"/>
        <rFont val="Arial"/>
        <family val="2"/>
      </rPr>
      <t>oui/non/partiellement</t>
    </r>
    <r>
      <rPr>
        <sz val="10"/>
        <color indexed="12"/>
        <rFont val="Arial"/>
        <family val="2"/>
      </rPr>
      <t>) :</t>
    </r>
  </si>
  <si>
    <r>
      <t>2. Le temps consacré à la saisie de l’évaluation est de (</t>
    </r>
    <r>
      <rPr>
        <i/>
        <sz val="10"/>
        <color indexed="12"/>
        <rFont val="Arial"/>
        <family val="2"/>
      </rPr>
      <t>mn ou heures</t>
    </r>
    <r>
      <rPr>
        <sz val="10"/>
        <color indexed="12"/>
        <rFont val="Arial"/>
        <family val="2"/>
      </rPr>
      <t>) :</t>
    </r>
  </si>
  <si>
    <r>
      <t>3. L'emploi de la grille est compréhensible (</t>
    </r>
    <r>
      <rPr>
        <i/>
        <sz val="10"/>
        <color indexed="12"/>
        <rFont val="Arial"/>
        <family val="2"/>
      </rPr>
      <t>oui/non/suggestions...</t>
    </r>
    <r>
      <rPr>
        <sz val="10"/>
        <color indexed="12"/>
        <rFont val="Arial"/>
        <family val="2"/>
      </rPr>
      <t>) :</t>
    </r>
  </si>
  <si>
    <r>
      <t>4. Les priorités d’action sont identifiables (</t>
    </r>
    <r>
      <rPr>
        <i/>
        <sz val="10"/>
        <color indexed="12"/>
        <rFont val="Arial"/>
        <family val="2"/>
      </rPr>
      <t>oui/non/partiellement</t>
    </r>
    <r>
      <rPr>
        <sz val="10"/>
        <color indexed="12"/>
        <rFont val="Arial"/>
        <family val="2"/>
      </rPr>
      <t>) :</t>
    </r>
  </si>
  <si>
    <r>
      <t>5. L’évaluation réalisé permet de progresser (</t>
    </r>
    <r>
      <rPr>
        <i/>
        <sz val="10"/>
        <color indexed="12"/>
        <rFont val="Arial"/>
        <family val="2"/>
      </rPr>
      <t>oui/non/partiellement</t>
    </r>
    <r>
      <rPr>
        <sz val="10"/>
        <color indexed="12"/>
        <rFont val="Arial"/>
        <family val="2"/>
      </rPr>
      <t>) :</t>
    </r>
  </si>
  <si>
    <r>
      <t xml:space="preserve">1. Dans l’onglet « 2) </t>
    </r>
    <r>
      <rPr>
        <b/>
        <sz val="12"/>
        <rFont val="Arial"/>
        <family val="2"/>
      </rPr>
      <t>Paramétrage outil</t>
    </r>
    <r>
      <rPr>
        <sz val="12"/>
        <rFont val="Arial"/>
        <family val="2"/>
      </rPr>
      <t xml:space="preserve"> » commencez par renseigner les métadonnées, lire la légende de l’</t>
    </r>
    <r>
      <rPr>
        <b/>
        <sz val="12"/>
        <rFont val="Arial"/>
        <family val="2"/>
      </rPr>
      <t>échelle de maturité</t>
    </r>
    <r>
      <rPr>
        <sz val="12"/>
        <rFont val="Arial"/>
        <family val="2"/>
      </rPr>
      <t xml:space="preserve"> et prendre connaissance des informations pour le</t>
    </r>
    <r>
      <rPr>
        <b/>
        <sz val="12"/>
        <rFont val="Arial"/>
        <family val="2"/>
      </rPr>
      <t xml:space="preserve"> retour d'expérience</t>
    </r>
    <r>
      <rPr>
        <sz val="12"/>
        <rFont val="Arial"/>
        <family val="2"/>
      </rPr>
      <t xml:space="preserve">.
2. Dans l’onglet « 3) Grille d’évaluation » remplissez la grille d’auto-évaluation.
3. Une fois la grille remplie déplacez-vous dans les </t>
    </r>
    <r>
      <rPr>
        <b/>
        <sz val="12"/>
        <rFont val="Arial"/>
        <family val="2"/>
      </rPr>
      <t>différents</t>
    </r>
    <r>
      <rPr>
        <sz val="12"/>
        <rFont val="Arial"/>
        <family val="2"/>
      </rPr>
      <t xml:space="preserve"> onglets afin d’apprécier les </t>
    </r>
    <r>
      <rPr>
        <b/>
        <sz val="12"/>
        <rFont val="Arial"/>
        <family val="2"/>
      </rPr>
      <t>cartographies</t>
    </r>
    <r>
      <rPr>
        <sz val="12"/>
        <rFont val="Arial"/>
        <family val="2"/>
      </rPr>
      <t xml:space="preserve">.
4. Merci de bien vouloir nous </t>
    </r>
    <r>
      <rPr>
        <b/>
        <sz val="12"/>
        <rFont val="Arial"/>
        <family val="2"/>
      </rPr>
      <t>retourner la grille avec vos commentaires</t>
    </r>
    <r>
      <rPr>
        <sz val="12"/>
        <rFont val="Arial"/>
        <family val="2"/>
      </rPr>
      <t xml:space="preserve"> dans l'onglet «Retour d'expérience »</t>
    </r>
  </si>
  <si>
    <r>
      <t xml:space="preserve">Echelle d'évaluation exploitée en </t>
    </r>
    <r>
      <rPr>
        <b/>
        <i/>
        <sz val="14"/>
        <color indexed="10"/>
        <rFont val="Arial"/>
        <family val="2"/>
      </rPr>
      <t>Maturité des processus</t>
    </r>
  </si>
  <si>
    <t>Structure :</t>
  </si>
  <si>
    <t>²</t>
  </si>
  <si>
    <t>Défini (réalisé sans être tracé)</t>
  </si>
  <si>
    <t>Réf D 3.1</t>
  </si>
  <si>
    <t>Réf D 3.2</t>
  </si>
  <si>
    <t>Maîtrisé (réalisé avec traçabilité)</t>
  </si>
  <si>
    <t>Optimisé (amélioration continue)</t>
  </si>
  <si>
    <t>Mature (bonne qualité perçue)</t>
  </si>
  <si>
    <t>Etablissement et date :  </t>
  </si>
  <si>
    <t>…</t>
  </si>
  <si>
    <t>Réf E 1.1</t>
  </si>
  <si>
    <t>Fiche de synthèse globale des résultats de l'évaluation (1 page A4 en recto)</t>
  </si>
  <si>
    <t>Résultats</t>
  </si>
  <si>
    <t>Valeurs utilisées pour les cartographies</t>
  </si>
  <si>
    <t>de</t>
  </si>
  <si>
    <t>Ecart-Type 
(ET)</t>
  </si>
  <si>
    <t xml:space="preserve">Noms des évaluateurs :  </t>
  </si>
  <si>
    <t>Observations :</t>
  </si>
  <si>
    <t>Fiche de la cartographie des évaluations sur les 5 processus majeurs (1 page A4 en recto)</t>
  </si>
  <si>
    <t>Liste des évaluateurs :</t>
  </si>
  <si>
    <t>Plans d'action :</t>
  </si>
  <si>
    <t>Réf E 2.1</t>
  </si>
  <si>
    <t>Réf D 2.1</t>
  </si>
  <si>
    <t>Réf D 1.1</t>
  </si>
  <si>
    <t>Autodiagnostic :</t>
  </si>
  <si>
    <t xml:space="preserve"> Fiche de méta-données (1 page A4 en recto)</t>
  </si>
  <si>
    <t>Avertissement : toute zone blanche peut être remplie ou modifiée. Les données peuvent ensuite être utilisées dans d'autres onglets</t>
  </si>
  <si>
    <t>Signature :</t>
  </si>
  <si>
    <t>item</t>
  </si>
  <si>
    <t>Réf D 4.1</t>
  </si>
  <si>
    <t>Tâches associées (pour information)</t>
  </si>
  <si>
    <t>Critères de réalisation possibles</t>
  </si>
  <si>
    <t>1 : Prénom NOM, Fonction</t>
  </si>
  <si>
    <t>2 : Prénom NOM, Fonction</t>
  </si>
  <si>
    <t>Réf D 5.1</t>
  </si>
  <si>
    <t>Fiches de la grille d'évaluation (2 pages A4 en recto-verso)</t>
  </si>
  <si>
    <t>colonne modifiable (zones blanches)</t>
  </si>
  <si>
    <t>Calcul auto</t>
  </si>
  <si>
    <t>Taux de Maturité des processus</t>
  </si>
  <si>
    <t>Scores</t>
  </si>
  <si>
    <t>Valeurs selon le choix</t>
  </si>
  <si>
    <t xml:space="preserve">Note </t>
  </si>
  <si>
    <t>Choix à faire manuellement</t>
  </si>
  <si>
    <t>Note</t>
  </si>
  <si>
    <t>somme = 1 ?  =&gt;</t>
  </si>
  <si>
    <t>Réf B 2.2</t>
  </si>
  <si>
    <t>Réf B 3.2</t>
  </si>
  <si>
    <t>Réf E 3.1</t>
  </si>
  <si>
    <t>Réf C 2.1</t>
  </si>
  <si>
    <t>Réf C 3.1</t>
  </si>
  <si>
    <t>Réf A 2.2</t>
  </si>
  <si>
    <t>Réf A 2.3</t>
  </si>
  <si>
    <t>Réf A 2.4</t>
  </si>
  <si>
    <t xml:space="preserve">Réf A 3.1 </t>
  </si>
  <si>
    <t>Absent</t>
  </si>
  <si>
    <t>Aléatoire</t>
  </si>
  <si>
    <t>Réf A 3.3</t>
  </si>
  <si>
    <t xml:space="preserve">Réf B 1.1 </t>
  </si>
  <si>
    <t>Réf B 1.2</t>
  </si>
  <si>
    <t>Réf B 2.1</t>
  </si>
  <si>
    <t xml:space="preserve">Réf B 3.1 </t>
  </si>
  <si>
    <t>Calcul automatique</t>
  </si>
  <si>
    <t>Moyenne</t>
  </si>
  <si>
    <t>Moy+ET</t>
  </si>
  <si>
    <t>Réf C 1.1</t>
  </si>
  <si>
    <t>Evaluations</t>
  </si>
  <si>
    <t>Modes de preuve</t>
  </si>
  <si>
    <t>Nom et Fonction du signataire :</t>
  </si>
  <si>
    <t>pondération item principal (O à 1)</t>
  </si>
  <si>
    <t>Evaluateurs</t>
  </si>
  <si>
    <t>Légende :</t>
  </si>
  <si>
    <t>Mode emploi :</t>
  </si>
  <si>
    <t>BP</t>
  </si>
  <si>
    <t>Objectif :</t>
  </si>
  <si>
    <t>Fiche de retour d'expérience (1 page A4 en recto)</t>
  </si>
  <si>
    <t>Efficacité :</t>
  </si>
  <si>
    <t>Efficience :</t>
  </si>
  <si>
    <t>l'évaluation</t>
  </si>
  <si>
    <t>en cours</t>
  </si>
  <si>
    <t>% de Maturité</t>
  </si>
  <si>
    <t>Champs</t>
  </si>
  <si>
    <t>Réf A 1.1</t>
  </si>
  <si>
    <t>Réf A 1.2</t>
  </si>
  <si>
    <t xml:space="preserve">Réf A 1.3 </t>
  </si>
  <si>
    <t xml:space="preserve">Réf A 2.1 </t>
  </si>
  <si>
    <t>Réf A 3.2</t>
  </si>
  <si>
    <t>La somme des pondérations doit être =1</t>
  </si>
  <si>
    <t>au processus</t>
  </si>
  <si>
    <t xml:space="preserve">Calcul automatique </t>
  </si>
  <si>
    <t>Cotation (0 à 1)</t>
  </si>
  <si>
    <t>Moy-ET</t>
  </si>
  <si>
    <t>MISSION PRINCIPALE :</t>
  </si>
  <si>
    <t>moyenne :</t>
  </si>
  <si>
    <t>Observations</t>
  </si>
  <si>
    <t xml:space="preserve">Utilisés dans les calculs 
</t>
  </si>
  <si>
    <t>Autodiagnostic :Informations introductives (1 page A4 en recto)</t>
  </si>
  <si>
    <t>relative</t>
  </si>
  <si>
    <t xml:space="preserve"> Le référentiel de certification exige que l’organisme de formation garantisse la maîtrise de son système qualité en réalisant des évaluations/audits internes selon des modalités et fréquences définies préalablement dans son manuel qualité. L'évaluation qualité interne est une méthode de vérification de l'application référentiel de certification NF 214: du respect des engagements de services, des dispositions d'organisation et des modalités de suivi et de pilotage décrites dans le réferentiel de certification NF214</t>
  </si>
  <si>
    <t>La composition de l'autoévaluation suit le processus générique du référentiel NF 214 ainsi que les deux normes techniques (NF X 50 - 76O Norme formation professionnelle - Organisme de formation informations relatives à l'offre - Novembre 1995) et (NF X 50 - 761 Norme formation professionnelle- Organisme de formation - Service et prestation de service: Spécifications - Février 1998 ).</t>
  </si>
  <si>
    <t>Il est composé de 4 indicateurs de performence ( 1 indicateur/ domaine):</t>
  </si>
  <si>
    <t xml:space="preserve">• Relation commercial ;
• Pilotage pédagogique ;
• Gestion administrative et financière ;                                                                                                             •Professionnalisme des formateurs ;                             
</t>
  </si>
  <si>
    <t>Grille d'autoévaluations _ Référentiel Service Formation (NF 214)</t>
  </si>
  <si>
    <t>Grille d'autoévaluation - Référentiel Service Formation NF214</t>
  </si>
  <si>
    <t>aucune action n'est réalisée pour ce processus</t>
  </si>
  <si>
    <r>
      <t xml:space="preserve">les actions réalisées sont </t>
    </r>
    <r>
      <rPr>
        <b/>
        <sz val="11"/>
        <color indexed="12"/>
        <rFont val="Arial"/>
        <family val="2"/>
      </rPr>
      <t>efficaces,</t>
    </r>
    <r>
      <rPr>
        <sz val="11"/>
        <color indexed="12"/>
        <rFont val="Arial"/>
        <family val="2"/>
      </rPr>
      <t xml:space="preserve"> tracées dans leur cheminement et leurs résultats</t>
    </r>
  </si>
  <si>
    <t>Mesurer la maîtrise des processus du référentiel Service Formation NF214</t>
  </si>
  <si>
    <t>Cette grille décrit l'organisation mise en place garantissant la planification des évaluations qualité internes, la réalisation des évaluations qualité de maitrise du référentiel de certification et le suivi des plans des actions correctives aprés évaluation qualité interne. Cette grille permettra d'évaluer la maturité du processus de formation, des départements de l'UELP , dans une logique d'amélioration continue, à ces différents niveaux. Ceci permettra aux universités territoriales de réaliser des évaluations périodiques et ainsi de progresser.</t>
  </si>
  <si>
    <t>A.  Information relative à l’offre</t>
  </si>
  <si>
    <t>Ce document contractuel peut prendre la forme d'une proposition finalisée et cosignée avec le client ou d'une convention de formation.</t>
  </si>
  <si>
    <t>Dans le cadre d'une commande sur catalogue, le cahier des charges de la formation est constitué des éléments du catalogue et de la commande du client.</t>
  </si>
  <si>
    <t>A 1  Communication — Promotion</t>
  </si>
  <si>
    <t>L’organisme présente le nom ou sigle de l'organisme :</t>
  </si>
  <si>
    <t>Activité générale</t>
  </si>
  <si>
    <t>L’organisme communique son domaine de compétence à ses clients</t>
  </si>
  <si>
    <t>Moyens pédagogiques</t>
  </si>
  <si>
    <t>Modalités pédagogiques générales (alternance, apprentissage,</t>
  </si>
  <si>
    <t>individualisation des parcours, tutorat, formation à distance,...)</t>
  </si>
  <si>
    <t>Techniques associées</t>
  </si>
  <si>
    <t>Signification du sigle :</t>
  </si>
  <si>
    <t>Adresse du siège social (Autres établissements/ Sièges administratifs).</t>
  </si>
  <si>
    <r>
      <t xml:space="preserve">Le cahier des charges  contient </t>
    </r>
    <r>
      <rPr>
        <u val="single"/>
        <sz val="12"/>
        <rFont val="Arial"/>
        <family val="2"/>
      </rPr>
      <t>le rappel</t>
    </r>
    <r>
      <rPr>
        <sz val="12"/>
        <rFont val="Arial"/>
        <family val="2"/>
      </rPr>
      <t xml:space="preserve"> des informations relatives à </t>
    </r>
    <r>
      <rPr>
        <u val="single"/>
        <sz val="12"/>
        <rFont val="Arial"/>
        <family val="2"/>
      </rPr>
      <t>la demande</t>
    </r>
    <r>
      <rPr>
        <sz val="12"/>
        <rFont val="Arial"/>
        <family val="2"/>
      </rPr>
      <t xml:space="preserve"> et toutes les informations relatives à</t>
    </r>
    <r>
      <rPr>
        <u val="single"/>
        <sz val="12"/>
        <rFont val="Arial"/>
        <family val="2"/>
      </rPr>
      <t xml:space="preserve"> l'offre</t>
    </r>
    <r>
      <rPr>
        <sz val="12"/>
        <rFont val="Arial"/>
        <family val="2"/>
      </rPr>
      <t>.</t>
    </r>
  </si>
  <si>
    <r>
      <t>L’organisme communique les informations nécessaires (</t>
    </r>
    <r>
      <rPr>
        <u val="single"/>
        <sz val="12"/>
        <rFont val="Arial"/>
        <family val="2"/>
      </rPr>
      <t>document écrit</t>
    </r>
    <r>
      <rPr>
        <sz val="12"/>
        <rFont val="Arial"/>
        <family val="2"/>
      </rPr>
      <t>) auprès de ses clients. </t>
    </r>
  </si>
  <si>
    <t>Information relatives à la demande</t>
  </si>
  <si>
    <t xml:space="preserve">Critères </t>
  </si>
  <si>
    <t>Informations sur l’organisme de formation</t>
  </si>
  <si>
    <t>L’organisme communique sur demande la description des moyens à la disposition de ses clients.</t>
  </si>
  <si>
    <t>L’organisme tiens à disposition ou peut justifier les informations commerciales suivantes :</t>
  </si>
  <si>
    <r>
      <rPr>
        <sz val="12"/>
        <rFont val="Times New Roman"/>
        <family val="1"/>
      </rPr>
      <t xml:space="preserve"> </t>
    </r>
    <r>
      <rPr>
        <sz val="12"/>
        <rFont val="Arial"/>
        <family val="2"/>
      </rPr>
      <t>Nombre d’heures, nombre de stagiaires et type de stages réalisés avec les références citées . </t>
    </r>
  </si>
  <si>
    <t>Nombre et types de stages réalisés sur l'année.</t>
  </si>
  <si>
    <t>Nombre d'heures de stages. </t>
  </si>
  <si>
    <t>Nombre de stagiaires.</t>
  </si>
  <si>
    <t>Forme juridique </t>
  </si>
  <si>
    <t>A 2 Offres — Catalogue</t>
  </si>
  <si>
    <t>L’organisme décrit  l’action de formation :</t>
  </si>
  <si>
    <t>Objectifs pédagogiques mesurables.</t>
  </si>
  <si>
    <t>Titre de l'action de formation :</t>
  </si>
  <si>
    <t>Durée : nombre d'heures et nombre de jours et/ou répartition dans le temps.</t>
  </si>
  <si>
    <t>L’organisme tiens à disposition ou peut justifier les informations commerciales  </t>
  </si>
  <si>
    <t>Positionnement dans le cadre d'une filière formation</t>
  </si>
  <si>
    <t>Désignation de l'action de formation</t>
  </si>
  <si>
    <t>Conditions d'accès et d'inscription</t>
  </si>
  <si>
    <t>Population concernée </t>
  </si>
  <si>
    <t>Modalités et conditions d'inscription </t>
  </si>
  <si>
    <t>Démarches à réaliser dans le cadre d'un financement par tierce partie de la formation.</t>
  </si>
  <si>
    <t>Organisation générale</t>
  </si>
  <si>
    <t>Critères</t>
  </si>
  <si>
    <t xml:space="preserve">Critère </t>
  </si>
  <si>
    <t>Service d’information et de suivi de la clientèle (numéro de téléphone,...)</t>
  </si>
  <si>
    <t>Personne à contacter.</t>
  </si>
  <si>
    <t>Plan d'accès de la formation.</t>
  </si>
  <si>
    <t>L’organisme met à la disposition de ces stagiaires les informations nécessaires. </t>
  </si>
  <si>
    <t>Nombre de participants (minimum/maximum) :</t>
  </si>
  <si>
    <t>Concepteur, distributeur ou diffuseur du produit proposé.</t>
  </si>
  <si>
    <t>Titres ou Qualités des intervenants.</t>
  </si>
  <si>
    <t>Supports fournis aux stagiaires.</t>
  </si>
  <si>
    <r>
      <rPr>
        <sz val="12"/>
        <rFont val="Times New Roman"/>
        <family val="1"/>
      </rPr>
      <t xml:space="preserve"> </t>
    </r>
    <r>
      <rPr>
        <sz val="12"/>
        <rFont val="Arial"/>
        <family val="2"/>
      </rPr>
      <t>Méthode(s) pédagogique(s).</t>
    </r>
  </si>
  <si>
    <t>L’organisme met à la disposition de ses clients ( pour justification) les informations suivantes :</t>
  </si>
  <si>
    <t>Processus de conception, d'adaptation, d'évolution du produit</t>
  </si>
  <si>
    <r>
      <rPr>
        <sz val="12"/>
        <rFont val="Times New Roman"/>
        <family val="1"/>
      </rPr>
      <t xml:space="preserve"> </t>
    </r>
    <r>
      <rPr>
        <sz val="12"/>
        <rFont val="Arial"/>
        <family val="2"/>
      </rPr>
      <t>Le cadre de la conception, légitimité des concepteurs.</t>
    </r>
  </si>
  <si>
    <t xml:space="preserve">L’organisme communique à ses clients les éléments administratifs et financiers </t>
  </si>
  <si>
    <t xml:space="preserve">Durée de validité de la proposition d'offre de formation </t>
  </si>
  <si>
    <t xml:space="preserve">A 3 Proposition de formation en réponse à une demande </t>
  </si>
  <si>
    <t>L’organisme décrit les modules et  les actions de formation ( Architecture de l’action).</t>
  </si>
  <si>
    <t>Des évaluations et/ou mises à niveau des stagiaires pour leur faire atteindre les pré requis</t>
  </si>
  <si>
    <t>Modalités de préparation de la formation et définition de la responsabilité</t>
  </si>
  <si>
    <t>Restauration Hébergement</t>
  </si>
  <si>
    <t>Horaires</t>
  </si>
  <si>
    <t>Plan d'accès, stationnement, transports mis à disposition</t>
  </si>
  <si>
    <t>Eléments administratifs et financiers</t>
  </si>
  <si>
    <t xml:space="preserve">Informations à transmettre par le client aux stagiaires </t>
  </si>
  <si>
    <t>Informations à transmettre par le client à l'organisme de formation</t>
  </si>
  <si>
    <t>L’organisme communique à ses clients les informations d’organisation générales :</t>
  </si>
  <si>
    <t>Date</t>
  </si>
  <si>
    <t>Lieu de formation</t>
  </si>
  <si>
    <t>Validation de la formation (diplôme/titre homologué / certificat de compétences / titre professionnel)</t>
  </si>
  <si>
    <t>Modalités : échéance, durée, lieu, responsabilités d’évaluation</t>
  </si>
  <si>
    <t>Actions correctives</t>
  </si>
  <si>
    <t>Objet d’évaluation</t>
  </si>
  <si>
    <r>
      <rPr>
        <sz val="12"/>
        <rFont val="Times New Roman"/>
        <family val="1"/>
      </rPr>
      <t> </t>
    </r>
    <r>
      <rPr>
        <sz val="12"/>
        <rFont val="Arial"/>
        <family val="2"/>
      </rPr>
      <t>Nombre minimum/maximum des stagiaires</t>
    </r>
  </si>
  <si>
    <t>Type(s) de support(s) remis aux stagiaires (détails descriptifs)</t>
  </si>
  <si>
    <t>Travail personnel du stagiaire</t>
  </si>
  <si>
    <t>Méthode pédagogique détaillée</t>
  </si>
  <si>
    <t>Profil des animateurs (Nom, titre, domaine de compétence)</t>
  </si>
  <si>
    <t>B.  Traitement de la demande et de la commande</t>
  </si>
  <si>
    <t xml:space="preserve">B 1 Accueil commercial </t>
  </si>
  <si>
    <t xml:space="preserve"> Accueil commercial téléphonique</t>
  </si>
  <si>
    <r>
      <rPr>
        <sz val="12"/>
        <rFont val="Times New Roman"/>
        <family val="1"/>
      </rPr>
      <t xml:space="preserve"> </t>
    </r>
    <r>
      <rPr>
        <sz val="12"/>
        <rFont val="Arial"/>
        <family val="2"/>
      </rPr>
      <t>Le délai de réponse défini est acceptable pour le client. Le client est informé que sa demande est prise en compte.</t>
    </r>
  </si>
  <si>
    <t>Organisation prévoyant une permanence téléphonique durant les heures ouvrables et un système de mise en attente du demandeur.</t>
  </si>
  <si>
    <t>Message d'information en cas d'absence.</t>
  </si>
  <si>
    <t>Informations sur l'organisme et ses heures d'ouverture.</t>
  </si>
  <si>
    <t>Moyens de communication adaptés aux volumes d'appels et à la structure de l'entreprise.</t>
  </si>
  <si>
    <t>Le personnel chargé de l'accueil téléphonique est capable de présenter l'organisme et d'orienter vers les personnes compétentes.</t>
  </si>
  <si>
    <t xml:space="preserve"> Accueil commercial physique</t>
  </si>
  <si>
    <r>
      <t xml:space="preserve">L’organisme offre à ses clients </t>
    </r>
    <r>
      <rPr>
        <u val="single"/>
        <sz val="12"/>
        <rFont val="Arial"/>
        <family val="2"/>
      </rPr>
      <t>un accueil commercial physique</t>
    </r>
    <r>
      <rPr>
        <sz val="12"/>
        <rFont val="Arial"/>
        <family val="2"/>
      </rPr>
      <t>.</t>
    </r>
  </si>
  <si>
    <t>Prise en charge immédiate.</t>
  </si>
  <si>
    <t>Organisation permettant, à partir de moyens humains et/ou matériels d'accueillir et/ou d'orienter le client.</t>
  </si>
  <si>
    <t>Gestion du temps d'attente.</t>
  </si>
  <si>
    <t>Un lieu pour attendre disposé pour le visiteur.</t>
  </si>
  <si>
    <t>Identification du lieu d'accueil / Espace d'accueil.</t>
  </si>
  <si>
    <t>Le personnel chargé de l'accueil commercial physique est en mesure d'être un relais d'information entre le client et la personne compétente y compris en l'absence de cette dernière.</t>
  </si>
  <si>
    <t>B 2  Prise en compte d'une demande</t>
  </si>
  <si>
    <t>Demande téléphonique</t>
  </si>
  <si>
    <t>L’organisme met en place une procédure pour la prise en compte d’une demande téléphonique :</t>
  </si>
  <si>
    <t>Réponse et/ou orientation vers une personne compétente.</t>
  </si>
  <si>
    <t>Système d'information garantissant la prise en compte des demandes et leur traitement dans les délais précisés.</t>
  </si>
  <si>
    <t>le correspondant obtenait à la fin d'appel: (une réponse à sa demande /un rendez-vous /un engagement de réponse dans des délais précisés et l'identification du contact).</t>
  </si>
  <si>
    <t>Demande écrite</t>
  </si>
  <si>
    <r>
      <t xml:space="preserve">L’organisme met en place une procédure pour la prise en compte d’une </t>
    </r>
    <r>
      <rPr>
        <u val="single"/>
        <sz val="12"/>
        <rFont val="Arial"/>
        <family val="2"/>
      </rPr>
      <t>demande écrite</t>
    </r>
    <r>
      <rPr>
        <sz val="12"/>
        <rFont val="Arial"/>
        <family val="2"/>
      </rPr>
      <t> .</t>
    </r>
  </si>
  <si>
    <r>
      <rPr>
        <sz val="12"/>
        <rFont val="Times New Roman"/>
        <family val="1"/>
      </rPr>
      <t xml:space="preserve"> </t>
    </r>
    <r>
      <rPr>
        <sz val="12"/>
        <rFont val="Arial"/>
        <family val="2"/>
      </rPr>
      <t>Réponse écrite ou téléphonique.</t>
    </r>
  </si>
  <si>
    <t>Le délai de prise en compte doit être inférieur à 5 jours ouvrés.</t>
  </si>
  <si>
    <t>Un accusé de réception (réponse de premier temps) précisant le délai de réponse ou une prise de rendez vous (si les informations à fournir nécessitent un délai de préparation ou des précisions complémentaires.</t>
  </si>
  <si>
    <t>Identification du contact.</t>
  </si>
  <si>
    <t>Personnel chargé de la prise en compte maîtrise le système d'information et l'utilisation des supports d'enregistrement et de réponse aux demandes.</t>
  </si>
  <si>
    <t xml:space="preserve">Système d'information garantissant le traitement de la demande et la rédaction des offres </t>
  </si>
  <si>
    <t>Aide à la formulation de la demande.</t>
  </si>
  <si>
    <t>Conseil et informations complémentaires aux demandeurs</t>
  </si>
  <si>
    <r>
      <rPr>
        <sz val="12"/>
        <rFont val="Times New Roman"/>
        <family val="1"/>
      </rPr>
      <t xml:space="preserve"> </t>
    </r>
    <r>
      <rPr>
        <sz val="12"/>
        <rFont val="Arial"/>
        <family val="2"/>
      </rPr>
      <t>Documentation et informations formalisées de l'organisme et des éléments constitutifs de la demande du client.</t>
    </r>
  </si>
  <si>
    <r>
      <rPr>
        <sz val="12"/>
        <rFont val="Times New Roman"/>
        <family val="1"/>
      </rPr>
      <t xml:space="preserve">  </t>
    </r>
    <r>
      <rPr>
        <sz val="12"/>
        <rFont val="Arial"/>
        <family val="2"/>
      </rPr>
      <t>Le personnel chargé du traitement des demandes et de la rédaction des offres est habilité, en particulier, à engager la responsabilité de l'organisme de formation. Il est qualifié pour conseiller et rédiger les documents en conformité avec les normes NF X 50-760</t>
    </r>
    <r>
      <rPr>
        <sz val="9"/>
        <rFont val="Arial"/>
        <family val="2"/>
      </rPr>
      <t>.</t>
    </r>
  </si>
  <si>
    <r>
      <t xml:space="preserve">L’organisme met en place une procédure pour  </t>
    </r>
    <r>
      <rPr>
        <u val="single"/>
        <sz val="12"/>
        <rFont val="Arial"/>
        <family val="2"/>
      </rPr>
      <t>la soumission de l’offre </t>
    </r>
    <r>
      <rPr>
        <sz val="12"/>
        <rFont val="Arial"/>
        <family val="2"/>
      </rPr>
      <t>:</t>
    </r>
  </si>
  <si>
    <t>Rédaction d'un cahier des charges de la formation ou remise au client du descriptif de l'action de «formation catalogue» et des conditions générales de vente de l'organisme de formation. (En conformité avec les normes NF X 50-760).</t>
  </si>
  <si>
    <t>Traitement  de la commande</t>
  </si>
  <si>
    <t>B 3  Traitement de la demande et de la commande</t>
  </si>
  <si>
    <t>traitement  de la demande</t>
  </si>
  <si>
    <r>
      <t xml:space="preserve">L’organisme met en place une procédure </t>
    </r>
    <r>
      <rPr>
        <u val="single"/>
        <sz val="12"/>
        <rFont val="Arial"/>
        <family val="2"/>
      </rPr>
      <t>pour  le traitement de la commande :</t>
    </r>
  </si>
  <si>
    <r>
      <rPr>
        <sz val="12"/>
        <rFont val="Times New Roman"/>
        <family val="1"/>
      </rPr>
      <t xml:space="preserve"> </t>
    </r>
    <r>
      <rPr>
        <sz val="12"/>
        <rFont val="Arial"/>
        <family val="2"/>
      </rPr>
      <t>Prise en compte de la commande :</t>
    </r>
  </si>
  <si>
    <r>
      <rPr>
        <sz val="12"/>
        <rFont val="Times New Roman"/>
        <family val="1"/>
      </rPr>
      <t xml:space="preserve"> </t>
    </r>
    <r>
      <rPr>
        <sz val="12"/>
        <rFont val="Arial"/>
        <family val="2"/>
      </rPr>
      <t>Accusé de réception de la commande au donneur d'ordres.</t>
    </r>
  </si>
  <si>
    <t>Accusé de réception  envoyé au donneur d'ordres dans un délai maximum de 5 jours ouvrés après réception de la commande et dans tous les cas avant la date de début de la formation.</t>
  </si>
  <si>
    <t>Les délais concernant l'annulation ou la modification d'une action de formation doivent être indiqués dans un document connu du client.</t>
  </si>
  <si>
    <t>Système d'information garantissant l'enregistrement des commandes et leur traitement dans les délais impartis et dans le respect des conditions générales de vente.</t>
  </si>
  <si>
    <t>L’organisme met en place des procédures pour convocation des apprenants  (Par principe, la responsabilité de  l’établissement de la convocation des apprenants est du ressort de l'organisme de formation, sauf accord contraire.).</t>
  </si>
  <si>
    <t>Suivant accord avec le donneur d'ordres, établissement et/ou envoi d'une convocation à celui-ci et/ou aux apprenants.</t>
  </si>
  <si>
    <r>
      <rPr>
        <sz val="12"/>
        <rFont val="Times New Roman"/>
        <family val="1"/>
      </rPr>
      <t xml:space="preserve"> </t>
    </r>
    <r>
      <rPr>
        <sz val="12"/>
        <rFont val="Arial"/>
        <family val="2"/>
      </rPr>
      <t>Le délai d'envoi doit permettre aux apprenants d'obtenir toutes les informations nécessaires pour se rendre et participer activement à la session de formation.</t>
    </r>
  </si>
  <si>
    <t>Supports d'enregistrement, de confirmation et de modification des commandes.</t>
  </si>
  <si>
    <t>Toute modification doit faire l'objet d'un accord, éventuellement d'un avenant avec le donneur d'ordres. (En conformité avec les conditions générales de vente retenues avec le donneur d'ordres).</t>
  </si>
  <si>
    <r>
      <rPr>
        <sz val="12"/>
        <rFont val="Times New Roman"/>
        <family val="1"/>
      </rPr>
      <t xml:space="preserve"> </t>
    </r>
    <r>
      <rPr>
        <sz val="12"/>
        <rFont val="Arial"/>
        <family val="2"/>
      </rPr>
      <t>Le personnel chargé du traitement de la commande maîtrise le système d'information et l'utilisation des supports d’enregistrement, de confirmation et de modification des commandes.</t>
    </r>
  </si>
  <si>
    <t>Envoi de lettre(s) d'annulation au donneur d'ordres et/ou aux apprenants, sauf accord contraire préalable.</t>
  </si>
  <si>
    <t>Justification de l'annulation</t>
  </si>
  <si>
    <t>Le personnel chargé du traitement de la commande maîtrise le système d'information et l'utilisation des supports d’enregistrement, de confirmation et de modification des commandes.</t>
  </si>
  <si>
    <r>
      <t xml:space="preserve">L’organisme met en place une procédure pour  </t>
    </r>
    <r>
      <rPr>
        <u val="single"/>
        <sz val="12"/>
        <rFont val="Arial"/>
        <family val="2"/>
      </rPr>
      <t>l’annulation de la commande</t>
    </r>
    <r>
      <rPr>
        <sz val="12"/>
        <rFont val="Arial"/>
        <family val="2"/>
      </rPr>
      <t xml:space="preserve"> (par l’organisme de formation).</t>
    </r>
  </si>
  <si>
    <t>Supports d'émargement.</t>
  </si>
  <si>
    <t>Système d'information garantissant l'édition des attestations de présence, des documents de facturation en conformité avec les conditions de ventes et les attestations de présence.</t>
  </si>
  <si>
    <t>Attestation des présences (En conformité avec la demande du donneur d'ordres ou aux conditions générales de vente.).</t>
  </si>
  <si>
    <r>
      <t xml:space="preserve">L’organisme met en place une procédure pour  la </t>
    </r>
    <r>
      <rPr>
        <i/>
        <u val="single"/>
        <sz val="12"/>
        <rFont val="Arial"/>
        <family val="2"/>
      </rPr>
      <t xml:space="preserve">justification de la présence des stagiaires </t>
    </r>
  </si>
  <si>
    <t>C.  Conception du produit pédagogique</t>
  </si>
  <si>
    <t>C 1  Identification des données d'entrée</t>
  </si>
  <si>
    <r>
      <t xml:space="preserve">L’organisme  met  en place une procédure pour  </t>
    </r>
    <r>
      <rPr>
        <u val="single"/>
        <sz val="12"/>
        <rFont val="Arial"/>
        <family val="2"/>
      </rPr>
      <t>l’analyse de faisabilité du produit pédagogique</t>
    </r>
    <r>
      <rPr>
        <sz val="12"/>
        <rFont val="Arial"/>
        <family val="2"/>
      </rPr>
      <t>.</t>
    </r>
  </si>
  <si>
    <r>
      <rPr>
        <sz val="12"/>
        <rFont val="Times New Roman"/>
        <family val="1"/>
      </rPr>
      <t xml:space="preserve"> </t>
    </r>
    <r>
      <rPr>
        <sz val="12"/>
        <rFont val="Arial"/>
        <family val="2"/>
      </rPr>
      <t>Étude d'opportunité</t>
    </r>
  </si>
  <si>
    <t>Système de validation de la faisabilité.</t>
  </si>
  <si>
    <t>Garantie d'aptitude à développer le produit pédagogique.</t>
  </si>
  <si>
    <t>Recensement des moyens</t>
  </si>
  <si>
    <t>Garantie sur le profil des concepteurs.</t>
  </si>
  <si>
    <t>Aptitude à maintenir le produit.</t>
  </si>
  <si>
    <t>Confidentialité et exclusivité.</t>
  </si>
  <si>
    <t>Cahier des charges de la demande.</t>
  </si>
  <si>
    <t xml:space="preserve"> Produit pédagogique</t>
  </si>
  <si>
    <t>— objectifs pédagogiques ;</t>
  </si>
  <si>
    <t>— population concernée ;</t>
  </si>
  <si>
    <t>— contenu de formation ;</t>
  </si>
  <si>
    <t>— recommandations pédagogiques.</t>
  </si>
  <si>
    <t>Élaboration du cahier des charges de la formation dont :</t>
  </si>
  <si>
    <r>
      <rPr>
        <sz val="12"/>
        <rFont val="Times New Roman"/>
        <family val="1"/>
      </rPr>
      <t xml:space="preserve"> </t>
    </r>
    <r>
      <rPr>
        <sz val="12"/>
        <rFont val="Arial"/>
        <family val="2"/>
      </rPr>
      <t>Le cahier des charges de la formation est en adéquation avec, notamment, les objectifs de formation et la durée de la formation issus de l'analyse du marché ou du cahier des charges de la demande.</t>
    </r>
  </si>
  <si>
    <r>
      <rPr>
        <sz val="12"/>
        <rFont val="Times New Roman"/>
        <family val="1"/>
      </rPr>
      <t xml:space="preserve"> </t>
    </r>
    <r>
      <rPr>
        <sz val="12"/>
        <rFont val="Arial"/>
        <family val="2"/>
      </rPr>
      <t>Désignation d’un responsable de projet.</t>
    </r>
  </si>
  <si>
    <r>
      <t xml:space="preserve">L’organisme met en place une procédure </t>
    </r>
    <r>
      <rPr>
        <u val="single"/>
        <sz val="12"/>
        <rFont val="Arial"/>
        <family val="2"/>
      </rPr>
      <t>pour définir le produit pédagogique.</t>
    </r>
  </si>
  <si>
    <t>L’organisme  met en place une procédure pour la gestion du projet.</t>
  </si>
  <si>
    <t>Cohérence entre les impératifs de gestion du temps des acteurs de la conception et des exigences de la production du produit pédagogique.</t>
  </si>
  <si>
    <t>Système d'information garantissant :</t>
  </si>
  <si>
    <r>
      <t xml:space="preserve">L’organisme  met en place une procédure pour la </t>
    </r>
    <r>
      <rPr>
        <u val="single"/>
        <sz val="12"/>
        <rFont val="Arial"/>
        <family val="2"/>
      </rPr>
      <t>planification de formation.</t>
    </r>
  </si>
  <si>
    <t>C 2  Réalisation du produit pédagogique</t>
  </si>
  <si>
    <t>Procédure pour la réalisation du produit pédagogique</t>
  </si>
  <si>
    <r>
      <t xml:space="preserve">L’organisme met une procédure pour </t>
    </r>
    <r>
      <rPr>
        <u val="single"/>
        <sz val="12"/>
        <rFont val="Arial"/>
        <family val="2"/>
      </rPr>
      <t>la réalisation du produit pédagogique</t>
    </r>
    <r>
      <rPr>
        <sz val="12"/>
        <rFont val="Arial"/>
        <family val="2"/>
      </rPr>
      <t>.</t>
    </r>
  </si>
  <si>
    <t>— programme ;</t>
  </si>
  <si>
    <t>— modalités d'animation pédagogiques ;</t>
  </si>
  <si>
    <t>— moyens pédagogiques ;</t>
  </si>
  <si>
    <t>— profils des intervenants ;</t>
  </si>
  <si>
    <t>— supports ;</t>
  </si>
  <si>
    <t>— système d'évaluation.</t>
  </si>
  <si>
    <r>
      <rPr>
        <sz val="12"/>
        <rFont val="Times New Roman"/>
        <family val="1"/>
      </rPr>
      <t xml:space="preserve"> </t>
    </r>
    <r>
      <rPr>
        <sz val="12"/>
        <rFont val="Arial"/>
        <family val="2"/>
      </rPr>
      <t>Écriture et fabrication du produit pédagogique dont :</t>
    </r>
  </si>
  <si>
    <t>Produit pédagogique en conformité avec le cahier des charges de la formation.</t>
  </si>
  <si>
    <t>Bibliothèque de données et ressources disponibles de modèles déjà utilisés.</t>
  </si>
  <si>
    <t>Document d'évaluation du produit pédagogique.</t>
  </si>
  <si>
    <t>L’organisme met en place une procédure pour faire évoluer son produit pédagogique.</t>
  </si>
  <si>
    <t>— des évaluations internes et externes ;</t>
  </si>
  <si>
    <t xml:space="preserve">— des évolutions de l'environnement (économique, législatif, commercial,...) </t>
  </si>
  <si>
    <t>— de l'évolution de la matière enseignée.</t>
  </si>
  <si>
    <t>Modifications à partir :</t>
  </si>
  <si>
    <t>Adaptation au niveau de performance exigé par le marché.</t>
  </si>
  <si>
    <t>Concepteur qualifié et maîtrisant le système d'information ainsi que l'utilisation des supports de conception et d'évaluation du produit pédagogique.</t>
  </si>
  <si>
    <t>C 3  Organisation de l'action de formation</t>
  </si>
  <si>
    <t>Organisation des moyens pédagogiques</t>
  </si>
  <si>
    <t>L’organisme met en place une procédure pour l’organisation du produit pédagogique.</t>
  </si>
  <si>
    <t>Communication des informations nécessaires au responsable dans un délai permettant d'assurer correctement la préparation et la mise à disposition des moyens pédagogiques.</t>
  </si>
  <si>
    <t>En fonction des dispositions du cahier des charges de la formation et, le cas échéant, du contrat liant l'organisme de formation avec le formateur, la responsabilité de la préparation et de la mise à disposition des moyens pédagogiques peut incomber au client ou à un formateur externe.</t>
  </si>
  <si>
    <t>L’organisme met en place une procédure pour la préparation et la mise à disposition de l’espace formation.</t>
  </si>
  <si>
    <t>— adapté à la pédagogie utilisée et apte à recevoir les moyens matériels nécessaires ;</t>
  </si>
  <si>
    <t>— adapté au nombre d'apprenants accueillis ou prévus.</t>
  </si>
  <si>
    <t>— l'organisation générale de toute action de formation ;</t>
  </si>
  <si>
    <t>— l'information du client et/ou du formateur selon les responsabilités de la préparation ;</t>
  </si>
  <si>
    <t>— l'identification et la mise à jour des supports pédagogiques.</t>
  </si>
  <si>
    <t>— l'ensemble des moyens pédagogiques et la façon de les mettre en œuvre ;</t>
  </si>
  <si>
    <t>L'espace formation :</t>
  </si>
  <si>
    <t>L'espace formation correspond aux critères définis dans le cahier des charges de la formation.</t>
  </si>
  <si>
    <t>Système d'information permettant de garantir :</t>
  </si>
  <si>
    <r>
      <rPr>
        <sz val="12"/>
        <rFont val="Times New Roman"/>
        <family val="1"/>
      </rPr>
      <t xml:space="preserve"> </t>
    </r>
    <r>
      <rPr>
        <sz val="12"/>
        <rFont val="Arial"/>
        <family val="2"/>
      </rPr>
      <t>Liste pour toute action de formation précisant :</t>
    </r>
  </si>
  <si>
    <t>— les contrôles permettant de vérifier chaque point</t>
  </si>
  <si>
    <t>— adaptés à la pédagogie utilisée</t>
  </si>
  <si>
    <t>— en état de fonctionnement et en conformité avec les exigences réglementaires en matière d’hygiène et de sécurité.</t>
  </si>
  <si>
    <t>— adaptés au nombre de participants.</t>
  </si>
  <si>
    <t xml:space="preserve"> Les moyens matériels doivent être :</t>
  </si>
  <si>
    <t>La disposition des moyens matériels répond aux exigences de confort visuel et auditif des apprenants.</t>
  </si>
  <si>
    <t>Garantie de bon fonctionnement des moyens matériels prévus ou de substitution.</t>
  </si>
  <si>
    <t>Le niveau technologique des matériels mis à disposition des apprenants doit répondre aux exigences du marché du travail et/ou de la pédagogie.</t>
  </si>
  <si>
    <t>— est apte à mettre à disposition, installer, contrôler et maintenir en état l'ensemble des moyens nécessaires à l'action de formation.</t>
  </si>
  <si>
    <t>— maîtrise le système d'information et l'utilisation des listes et des supports d'organisation, d'information et d'identification.</t>
  </si>
  <si>
    <r>
      <rPr>
        <sz val="12"/>
        <rFont val="Arial"/>
        <family val="2"/>
      </rPr>
      <t xml:space="preserve">Tous les documents légaux et pédagogiques sont prévus </t>
    </r>
    <r>
      <rPr>
        <u val="single"/>
        <sz val="12"/>
        <rFont val="Arial"/>
        <family val="2"/>
      </rPr>
      <t xml:space="preserve">en nombre suffisant </t>
    </r>
    <r>
      <rPr>
        <sz val="12"/>
        <rFont val="Arial"/>
        <family val="2"/>
      </rPr>
      <t>par rapport au nombre des apprenants.</t>
    </r>
  </si>
  <si>
    <r>
      <rPr>
        <sz val="12"/>
        <rFont val="Arial"/>
        <family val="2"/>
      </rPr>
      <t>Les documents sont li</t>
    </r>
    <r>
      <rPr>
        <u val="single"/>
        <sz val="12"/>
        <rFont val="Arial"/>
        <family val="2"/>
      </rPr>
      <t>sibles et actualisés</t>
    </r>
    <r>
      <rPr>
        <sz val="12"/>
        <rFont val="Arial"/>
        <family val="2"/>
      </rPr>
      <t>.</t>
    </r>
  </si>
  <si>
    <t>Le personnel chargé de l'organisation des moyens pédagogiques :</t>
  </si>
  <si>
    <t>L’organisme  met en place une procédure pour la sélection des intervenants :</t>
  </si>
  <si>
    <t>— de la discipline enseignée ;</t>
  </si>
  <si>
    <t>— des techniques de transfert de savoir et de savoir-faire ;</t>
  </si>
  <si>
    <t>— des techniques d'animation et de dynamique de groupe ;</t>
  </si>
  <si>
    <t>— de l'utilisation des outils, équipements et moyens pédagogiques prévus au catalogue ou précisés contractuellement;</t>
  </si>
  <si>
    <t>— de l'aptitude à évaluer les acquis des apprenants et à adapter le rythme et les méthodes pédagogiques.</t>
  </si>
  <si>
    <t>— la sélection, la gestion administrative et l'animation de l'équipe des intervenants;</t>
  </si>
  <si>
    <t>— la planification des interventions, le choix, l'information et la convocation du ou des intervenants pour une action de formation ;</t>
  </si>
  <si>
    <t>— la fourniture du cahier des charges de la formation à chaque intervenant et la définition de la nature de ses interventions et de ses responsabilités.</t>
  </si>
  <si>
    <t>— est apte à sélectionner les intervenants;</t>
  </si>
  <si>
    <t>— maîtrise la réglementation du travail;</t>
  </si>
  <si>
    <t>— maîtrise le système d'information et les supports de sélection et de gestion des intervenants, de planification et d'information concernant les interventions.</t>
  </si>
  <si>
    <t>Choix des intervenants, en fonction des critères définis lors de la conception, et fonction de la maîtrise:</t>
  </si>
  <si>
    <t>Garantie du profil des intervenants annoncé(s) au client. Système d'information permettant de répondre aux exigences pour :</t>
  </si>
  <si>
    <t>Dossiers de compétences des personnels intervenants. Contrats liant les intervenants à l'organisme de formation.</t>
  </si>
  <si>
    <t>Le personnel chargé de la sélection des intervenants :</t>
  </si>
  <si>
    <t>D.  Réalisation de l'action de formation</t>
  </si>
  <si>
    <t>Processus d'accueil</t>
  </si>
  <si>
    <t>Critères d</t>
  </si>
  <si>
    <t>L’organisme met en place des procédures pour bien accueillir les apprenants :</t>
  </si>
  <si>
    <t>— qu'il est inscrit ;</t>
  </si>
  <si>
    <t>— qu'il dispose de toutes les informations qui lui sont nécessaires.</t>
  </si>
  <si>
    <t>— la transmission des messages aux apprenants ;</t>
  </si>
  <si>
    <t>— la gestion des temps de pause ;</t>
  </si>
  <si>
    <t>— toutes informations pratiques aux apprenants.</t>
  </si>
  <si>
    <t>— l'organisation et l'organigramme de l'organisme et est capable de le présenter ;</t>
  </si>
  <si>
    <t>— le planning des actions de formation du jour et des domaines enseignés.</t>
  </si>
  <si>
    <t>— la liste des participants ;</t>
  </si>
  <si>
    <t>— les différents intervenants ;</t>
  </si>
  <si>
    <t>— l'organisation générale de l'action de formation.</t>
  </si>
  <si>
    <t>L’accueil peut ne pas relever de la responsabilité de l'organisme de formation. Ainsi, lorsque l'action de formation n'a pas lieu dans ses locaux mais au sein de l'entreprise cliente, celle-ci assure l'organisation de l'accueil. Si le lieu de formation ne se situe ni dans l'organisme, ni dans  l'entreprise cliente, la responsabilité de l'accueil est attribuée par décision commune sur l'un ou l'autre.</t>
  </si>
  <si>
    <t>L'apprenant est accueilli à l'adresse fixée sur la convocation et sur le lieu effectif de la formation.</t>
  </si>
  <si>
    <t>Un accueil physique des apprenants démarre au minimum 15 min avant le début de l'action de formation.</t>
  </si>
  <si>
    <t>Une personne doit accueillir l'apprenant sur le lieu effectif de la formation. Orientation de l'apprenant vers son lieu de formation. Informations appropriées sur le repérage des différents locaux.</t>
  </si>
  <si>
    <t>Vérification de la convocation, si l'apprenant n'a pas de convocation, vérification :</t>
  </si>
  <si>
    <t>Organisation répondant aux exigences de l'accueil. Elle prend en compte</t>
  </si>
  <si>
    <t>Le personnel chargé de l'accueil des apprenants maîtrise l'organisation de cette activité. Il connaît :</t>
  </si>
  <si>
    <r>
      <rPr>
        <sz val="12"/>
        <rFont val="Times New Roman"/>
        <family val="1"/>
      </rPr>
      <t xml:space="preserve"> </t>
    </r>
    <r>
      <rPr>
        <sz val="12"/>
        <rFont val="Arial"/>
        <family val="2"/>
      </rPr>
      <t>Il doit être un relais d'information entre l'apprenant et le formateur en l'absence de ce dernier.</t>
    </r>
  </si>
  <si>
    <r>
      <rPr>
        <sz val="12"/>
        <rFont val="Times New Roman"/>
        <family val="1"/>
      </rPr>
      <t xml:space="preserve"> </t>
    </r>
    <r>
      <rPr>
        <sz val="12"/>
        <rFont val="Arial"/>
        <family val="2"/>
      </rPr>
      <t>La personne qui effectue l'accueil sur le lieu effectif de la formation connaît :</t>
    </r>
  </si>
  <si>
    <t>Signalétique Identification du lieu effectif de la formation : Identification du lieu d'accueil (le lieu d'accueil et le lieu effectif de la formation peuvent être identiques).</t>
  </si>
  <si>
    <t>L’organisme met en place des procédures pour la gestion des activités relatives à la formation :</t>
  </si>
  <si>
    <t>Niveau d'information correspondant à ce qui est nécessaire à l'apprenant pour participer activement à la formation.</t>
  </si>
  <si>
    <r>
      <t xml:space="preserve">En fonction </t>
    </r>
    <r>
      <rPr>
        <u val="single"/>
        <sz val="12"/>
        <rFont val="Arial"/>
        <family val="2"/>
      </rPr>
      <t>des exigences définies dans le cahier des charge</t>
    </r>
    <r>
      <rPr>
        <sz val="12"/>
        <rFont val="Arial"/>
        <family val="2"/>
      </rPr>
      <t>s de la formation, les activités relatives à l'information des apprenants peuvent être antérieures ou postérieures à l'ouverture de la session.</t>
    </r>
  </si>
  <si>
    <t>L’organisme se préoccupe de la présentation des modalités pratiques, des règles de fonctionnement et du déroulement de l'action.</t>
  </si>
  <si>
    <t>— la présentation de l'organisme ;</t>
  </si>
  <si>
    <t>— le déroulement de l'action de formation et le planning ;</t>
  </si>
  <si>
    <t>— les règles de vie.</t>
  </si>
  <si>
    <t>Définition des modalités de présentation.</t>
  </si>
  <si>
    <t>Le personnel chargé de la présentation de l'action de formation est habilité et connaît l'organisation générale de la formation</t>
  </si>
  <si>
    <t>L’organisme assure le rappel et validation des objectifs pédagogiques :</t>
  </si>
  <si>
    <t>Recensement des attentes des apprenants.</t>
  </si>
  <si>
    <t>Système d'information définissant les modalités de présentation et garantissant l'information au donneur d'ordres en cas d'écart trop important constaté entre les attentes et/ou le niveau des apprenants et les objectifs pédagogiques de la session de formation.</t>
  </si>
  <si>
    <t>Information au donneur d'ordres si l'écart ne permet pas de rester en cohérence avec les objectifs.</t>
  </si>
  <si>
    <t>Présentation des objectifs pédagogiques, des pré-requis et de la population concernée.</t>
  </si>
  <si>
    <t>L’organisme présente le programme de formation à ses clients :</t>
  </si>
  <si>
    <t>— les modes d'évaluation des acquis ;</t>
  </si>
  <si>
    <t>— la validation des acquis.</t>
  </si>
  <si>
    <t>— présenter les objectifs pédagogiques de la formation et le programme ;</t>
  </si>
  <si>
    <t>— analyser les attentes et le niveau des apprenants par rapport aux objectifs  pédagogiques.</t>
  </si>
  <si>
    <t>Présentation du déroulement de l'action de formation. Informations sur :</t>
  </si>
  <si>
    <t>Présentation adaptée à partir des écarts éventuellement pris en compte lors de la présentation des objectifs pédagogiques.</t>
  </si>
  <si>
    <t>Supports de présentation : Le personnel chargé du rappel et de la validation des objectifs pédagogiques ainsi que de la présentation du programme est apte à :</t>
  </si>
  <si>
    <t>Le personnel chargé du rappel et de la validation maîtrise le système d'information et l'utilisation des supports de présentation et d'information aux donneurs d'ordres.</t>
  </si>
  <si>
    <t>D 3  Déroulement du programme</t>
  </si>
  <si>
    <t>Processus permettant le bon déroulement du programme</t>
  </si>
  <si>
    <t>L’organisme met en place des procédures pour la remise de documents administratifs et d'organisation générale :</t>
  </si>
  <si>
    <t>Remise à chaque apprenant des documents à caractère réglementaire ou administratif.</t>
  </si>
  <si>
    <t>Vérification de la compréhension de ces documents par l'apprenant.</t>
  </si>
  <si>
    <t>Organisation permettant de répondre aux exigences documentaires, à caractère réglementaire ou administratif.</t>
  </si>
  <si>
    <t>Documents administratifs et d'organisation générale.</t>
  </si>
  <si>
    <t>Le personnel chargé de la remise des documents maîtrise l'organisation et connaît le contenu et l'utilisation des documents.</t>
  </si>
  <si>
    <t>D 2 Déroulement de l'action de formation</t>
  </si>
  <si>
    <r>
      <t>L’organisme met en place des procédures pour le</t>
    </r>
    <r>
      <rPr>
        <sz val="12"/>
        <rFont val="Calibri"/>
        <family val="2"/>
      </rPr>
      <t xml:space="preserve"> </t>
    </r>
    <r>
      <rPr>
        <sz val="12"/>
        <rFont val="Arial"/>
        <family val="2"/>
      </rPr>
      <t>déroulement du programme:</t>
    </r>
  </si>
  <si>
    <t>— la discipline enseignée ;</t>
  </si>
  <si>
    <t>— les techniques de transfert de savoir et de savoir-faire.</t>
  </si>
  <si>
    <t>— les techniques d'animation et de dynamique de groupe ;</t>
  </si>
  <si>
    <t>— l'utilisation des outils, équipements et moyens pédagogiques prévus au catalogue ou précisés contractuellement.</t>
  </si>
  <si>
    <r>
      <rPr>
        <sz val="12"/>
        <rFont val="Times New Roman"/>
        <family val="1"/>
      </rPr>
      <t xml:space="preserve"> </t>
    </r>
    <r>
      <rPr>
        <sz val="12"/>
        <rFont val="Arial"/>
        <family val="2"/>
      </rPr>
      <t>Réalisation des séquences de formation.</t>
    </r>
  </si>
  <si>
    <t>Enchaînement et cohérence des séquences.</t>
  </si>
  <si>
    <r>
      <rPr>
        <sz val="12"/>
        <rFont val="Times New Roman"/>
        <family val="1"/>
      </rPr>
      <t xml:space="preserve"> </t>
    </r>
    <r>
      <rPr>
        <sz val="12"/>
        <rFont val="Arial"/>
        <family val="2"/>
      </rPr>
      <t>Présence des intervenants prévus.</t>
    </r>
  </si>
  <si>
    <t>Respect du déroulement du produit pédagogique (voir conception).</t>
  </si>
  <si>
    <t>En cas de nécessité de modifications significatives dans la réalisation des séquences de formation, information au donneur d'ordres.</t>
  </si>
  <si>
    <t>Organisation permettant de répondre aux exigences en matière de traitement de l'absence ou de la défaillance d'un intervenant.</t>
  </si>
  <si>
    <t>Outils de maintenance et matériel de substitution.</t>
  </si>
  <si>
    <t>Moyens pédagogiques décrits dans le produit pédagogique</t>
  </si>
  <si>
    <r>
      <rPr>
        <sz val="12"/>
        <rFont val="Times New Roman"/>
        <family val="1"/>
      </rPr>
      <t xml:space="preserve"> </t>
    </r>
    <r>
      <rPr>
        <sz val="12"/>
        <rFont val="Arial"/>
        <family val="2"/>
      </rPr>
      <t>Les intervenants maîtrisent :</t>
    </r>
  </si>
  <si>
    <t>Les intervenants sont aptes à évaluer les acquis des apprenants et à adapter le rythme et les méthodes pédagogiques.</t>
  </si>
  <si>
    <t>Processus permettant la remise des documents pédagogiques</t>
  </si>
  <si>
    <t xml:space="preserve">
L’organisme met en place des procédure pour la remise des documents pédagogiques:
</t>
  </si>
  <si>
    <t>Distribution aux apprenants des supports pédagogiques.</t>
  </si>
  <si>
    <t>Utilisation en cohérence avec le déroulement pédagogique.</t>
  </si>
  <si>
    <t>Organisation répondant aux exigences d'utilisation des documents décrites dans le produit pédagogique.</t>
  </si>
  <si>
    <r>
      <rPr>
        <sz val="12"/>
        <rFont val="Times New Roman"/>
        <family val="1"/>
      </rPr>
      <t xml:space="preserve"> </t>
    </r>
    <r>
      <rPr>
        <sz val="12"/>
        <rFont val="Arial"/>
        <family val="2"/>
      </rPr>
      <t>L'intervenant maîtrise les contenus et l'utilisation des documents.</t>
    </r>
  </si>
  <si>
    <t>signature des attestations de présence</t>
  </si>
  <si>
    <t>L’organisation exige des signatures des attestations de présence :</t>
  </si>
  <si>
    <t>Organisation répondant aux exigences de contrôle des présences.</t>
  </si>
  <si>
    <r>
      <rPr>
        <sz val="12"/>
        <rFont val="Times New Roman"/>
        <family val="1"/>
      </rPr>
      <t xml:space="preserve"> </t>
    </r>
    <r>
      <rPr>
        <sz val="12"/>
        <rFont val="Arial"/>
        <family val="2"/>
      </rPr>
      <t>Émargement de chaque apprenant.</t>
    </r>
  </si>
  <si>
    <t>Documents d'émargement.</t>
  </si>
  <si>
    <t>Le personnel chargé des attestations de présence maîtrise leur utilisation.</t>
  </si>
  <si>
    <t>Processus de la remise de l' attestation de reconnaissance des acquis</t>
  </si>
  <si>
    <t>L’organisation remet des attestations de stage et/ou de reconnaissance des acquis et/ou validation des acquis :</t>
  </si>
  <si>
    <t>— Etablir la reconnaissance de la participation à l'action de formation et/ ou de reconnaissance et/ou de validation des acquis ;</t>
  </si>
  <si>
    <t>— Remettre ou envoyer les documents suite à la session de formation ou, à défaut, informer sur les modalités de mise à disposition.</t>
  </si>
  <si>
    <t>— maîtrise l'organisation et l'utilisation des documents ;</t>
  </si>
  <si>
    <t>— est apte à organiser les épreuves dans le cas d'examens internes ;</t>
  </si>
  <si>
    <t>— est habilité à corriger les tests de connaissances ou les épreuves d'examens et à signer les attestations par le représentant légal de l'organisme délivrant les reconnaissances.</t>
  </si>
  <si>
    <t>Reconnaissance et/ou validation des acquis et de la présence à la fin de session de formation.</t>
  </si>
  <si>
    <t>Suivant contrat avec le client, remise des documents ou information sur les délais ou modalités de mise à disposition notamment pour les diplômes.</t>
  </si>
  <si>
    <t>Organisation répondant aux exigences pour :</t>
  </si>
  <si>
    <t>Feuilles de présence et documents pour l'organisation de tests de connaissances ou d'examens.</t>
  </si>
  <si>
    <t>Le personnel concerné :</t>
  </si>
  <si>
    <t xml:space="preserve">E  Evaluation </t>
  </si>
  <si>
    <t>L’organisme réalise des évaluations des prestations de services :</t>
  </si>
  <si>
    <t xml:space="preserve">Mise à la disposition de l'entité cliente des outils d'évaluation de sa satisfaction par rapport à l'ensemble des activités commerciales, administratives et pédagogiques. </t>
  </si>
  <si>
    <t>Prise en compte par l'organisme de formation de la gestion de l’insatisfaction client pour améliorer le produit ou l'adapter aux exigences du marché.</t>
  </si>
  <si>
    <t>L’organisme réalise  des évaluations des moyens mis en œuvre :</t>
  </si>
  <si>
    <t>— la présentation, la collecte et le traitement des évaluations ;</t>
  </si>
  <si>
    <t>— le traitement des insatisfactions.</t>
  </si>
  <si>
    <t>— la reconnaissance des acquis.</t>
  </si>
  <si>
    <t>Vérification du niveau de performances des moyens avec ceux définis dans le cahier des charges de la formation.</t>
  </si>
  <si>
    <t>Prise en compte des écarts pour la mise à niveau des moyens.</t>
  </si>
  <si>
    <t>Outils d'évaluation et de traitement des évaluations.</t>
  </si>
  <si>
    <t>Le personnel chargé de l'évaluation des prestations de service maîtrise l'organisation et l'utilisation des outils d'évaluation et de traitement des évaluations.</t>
  </si>
  <si>
    <t>E 2  Evaluation des moyens mis en œuvre</t>
  </si>
  <si>
    <t>Processus permettant d'analyser les résultats des évaluations internes.</t>
  </si>
  <si>
    <t>Moyens permettant d'identifier les dysfonctionnements</t>
  </si>
  <si>
    <t>L’organisme réalise  des évaluations des moyens mis en œuvre :</t>
  </si>
  <si>
    <t>Horaires d'accueil</t>
  </si>
  <si>
    <t>Téléphone</t>
  </si>
  <si>
    <t>Organisation de l'intendance.</t>
  </si>
  <si>
    <t>Horaires de la formation.</t>
  </si>
  <si>
    <t>Lieu de formation.</t>
  </si>
  <si>
    <t>Dates de la formation.</t>
  </si>
  <si>
    <t>Planning de la formation.</t>
  </si>
  <si>
    <t>Contenu de la formation.</t>
  </si>
  <si>
    <t>Programme.</t>
  </si>
  <si>
    <t>Moyens spécifiques mis en œuvre et à la disposition des stagiaires.</t>
  </si>
  <si>
    <t>Méthode et outils d’évaluation</t>
  </si>
  <si>
    <t xml:space="preserve"> — la prise en compte des évaluations des produits pédagogiques.</t>
  </si>
  <si>
    <t>— la capitalisation des savoirs et des pratiques</t>
  </si>
  <si>
    <t>— l'organisation de la conception</t>
  </si>
  <si>
    <t>— la communication et la gestion des tâches des différents acteurs et de suivi de planning</t>
  </si>
  <si>
    <t>D 4  Suivi de présence des apprenants</t>
  </si>
  <si>
    <t>E 1  La formations font l'objet des évaluations internes</t>
  </si>
  <si>
    <t>E 3  Les formations font l'objet d'une amélioration continue</t>
  </si>
  <si>
    <t>Actions  réalisées sans être toujours mises en œuvre complètement  dans les délais</t>
  </si>
  <si>
    <t>les actions sont définies  et mises en œuvre dans les délais, sans être forcément tracées</t>
  </si>
  <si>
    <r>
      <t xml:space="preserve"> les actions réalisées sont </t>
    </r>
    <r>
      <rPr>
        <b/>
        <sz val="11"/>
        <color indexed="12"/>
        <rFont val="Arial"/>
        <family val="2"/>
      </rPr>
      <t>efficientes</t>
    </r>
    <r>
      <rPr>
        <sz val="11"/>
        <color indexed="12"/>
        <rFont val="Arial"/>
        <family val="2"/>
      </rPr>
      <t xml:space="preserve"> ( maîtrise des ressources) et induisent des améliorations qui sont effectivement mises en œuvre</t>
    </r>
  </si>
  <si>
    <r>
      <t>les actions réalisées ont une excellente</t>
    </r>
    <r>
      <rPr>
        <b/>
        <sz val="11"/>
        <color indexed="12"/>
        <rFont val="Arial"/>
        <family val="2"/>
      </rPr>
      <t xml:space="preserve"> qualité perçue </t>
    </r>
    <r>
      <rPr>
        <sz val="11"/>
        <color indexed="12"/>
        <rFont val="Arial"/>
        <family val="2"/>
      </rPr>
      <t>(à l'interne comme à l'externe), elles anticipent les attentes et innovent dans les services rendus</t>
    </r>
  </si>
  <si>
    <t>N° article du référentiel</t>
  </si>
  <si>
    <t>Conditions de réalisation et modalités de sélection des participants. </t>
  </si>
  <si>
    <t>sur site intranet réalisation des quiz (questionnaires adaptés à chaque formation)</t>
  </si>
  <si>
    <t>indiqué dans la rubriques ressources du scénario pédagogique</t>
  </si>
  <si>
    <t>???????????????????????</t>
  </si>
  <si>
    <t>structure du scénario pédagogique ( élément de la cahier des charges de la réponse)</t>
  </si>
  <si>
    <t>Données contenus dans la convocation</t>
  </si>
  <si>
    <t>la prise en charge d'une commande sont orientés vers le pôle compétence de la DPF</t>
  </si>
  <si>
    <t>indiqué dans le tableau e suivi ( en cours de création)de la demande</t>
  </si>
  <si>
    <t>à vérifier sur site</t>
  </si>
  <si>
    <t>transmissions aux demandeurs un cahier des charges type</t>
  </si>
  <si>
    <t>cahier des charges de réponse formation</t>
  </si>
  <si>
    <t>un tableau de suivie de la commande: Chaque ut assure le suivie de la commande de ses clients</t>
  </si>
  <si>
    <t>indicateur de performance délais de réponses/ délais maitrisés</t>
  </si>
  <si>
    <t>un service dédiée au convocation de formation pour chaque stagiaire (NANCY)</t>
  </si>
  <si>
    <t>tableau de suivi des commandes</t>
  </si>
  <si>
    <t xml:space="preserve">information systématique (par mail/ boite fonctionnelle du bureau) aux apprenants </t>
  </si>
  <si>
    <t>périmètres d'obtention de la certification</t>
  </si>
  <si>
    <t>L’organisme communique sur la demande la structure pédagogique par établissement à ses  clients.</t>
  </si>
  <si>
    <t>L’organisme communique les informations juridiques, administratives et financières :</t>
  </si>
  <si>
    <t>Description des autres activités </t>
  </si>
  <si>
    <t>L’organisme communique  les informations nécessaires concernant les conditions d’accès et d’inscriptions </t>
  </si>
  <si>
    <t>sur site intranet ( nombre des places disponibles, validation du manager et les pré requis)</t>
  </si>
  <si>
    <t>L’organisme tiens à disposition ou peut justifier les informations qui concerne les conditions d’accès et d’inscriptions suivantes :</t>
  </si>
  <si>
    <t>L’organisme communique  les informations nécessaires concernant l’organisation.</t>
  </si>
  <si>
    <t>au niveau national il y'a pas contact: on trouve un caractère interne, notamment pour direction de la DPF ( il n'a pas un moyens pour entrer en contact avec les ingénieur formation.</t>
  </si>
  <si>
    <t>L’organisme communique à ses commanditaires les éléments pédagogiques.</t>
  </si>
  <si>
    <t>sur le kit ( élément contractuel) de la formation communiqué aux commanditaires pour validation</t>
  </si>
  <si>
    <t>existence de processus de conception de support de formation transféré aux commanditaires sur demande</t>
  </si>
  <si>
    <t>L’organisme décrit les conditions d’accès et d’inscription :</t>
  </si>
  <si>
    <r>
      <rPr>
        <sz val="12"/>
        <rFont val="Times New Roman"/>
        <family val="1"/>
      </rPr>
      <t>C</t>
    </r>
    <r>
      <rPr>
        <sz val="12"/>
        <rFont val="Arial"/>
        <family val="2"/>
      </rPr>
      <t>ritères de sélection des participants ( cible/pré requis )</t>
    </r>
  </si>
  <si>
    <t>Eléments pédagogique</t>
  </si>
  <si>
    <t>L’organisme communique à ses clients les éléments pédagogiques suivants </t>
  </si>
  <si>
    <r>
      <t xml:space="preserve">L’organisme offre  à ses clients un </t>
    </r>
    <r>
      <rPr>
        <u val="single"/>
        <sz val="12"/>
        <rFont val="Arial"/>
        <family val="2"/>
      </rPr>
      <t>accueil commercial téléphonique (identification de l'organisme)</t>
    </r>
  </si>
  <si>
    <t>au niveau national les services (direction générale) sont à Orléans où il y' a un accueil physique</t>
  </si>
  <si>
    <t xml:space="preserve">indicateur de performance (taux de maitrise de cette critère) , délais de respect de l'accuse de réception dans 5 jours ouvrés, </t>
  </si>
  <si>
    <t>pour chaque demande un chef de projet est nommé, ses coordonnées sont communiqués aux commanditaires.</t>
  </si>
  <si>
    <t>L’organisme communique à ces commanditaires les informations nécessaires au traitement de la demande :</t>
  </si>
  <si>
    <t>Procédure de réponse formation, discutions de validation avec l'hétérarchie</t>
  </si>
  <si>
    <t>traçabilité: mail de réponse archivé prouvant la réponse envoyée aux clients</t>
  </si>
  <si>
    <r>
      <rPr>
        <sz val="12"/>
        <color indexed="10"/>
        <rFont val="Arial"/>
        <family val="2"/>
      </rPr>
      <t>(en cours de rédaction)</t>
    </r>
    <r>
      <rPr>
        <sz val="12"/>
        <color indexed="12"/>
        <rFont val="Arial"/>
        <family val="2"/>
      </rPr>
      <t xml:space="preserve"> :tableau de suivi et d'enregistrement des commandes, existe pour l'UT NE</t>
    </r>
  </si>
  <si>
    <r>
      <t xml:space="preserve">L’organisme met en place une procédure pour  la </t>
    </r>
    <r>
      <rPr>
        <u val="single"/>
        <sz val="12"/>
        <rFont val="Arial"/>
        <family val="2"/>
      </rPr>
      <t>modification de la commande</t>
    </r>
    <r>
      <rPr>
        <sz val="12"/>
        <rFont val="Arial"/>
        <family val="2"/>
      </rPr>
      <t> :</t>
    </r>
  </si>
  <si>
    <t xml:space="preserve">maitrise des agents de la plate forme </t>
  </si>
  <si>
    <t>envoie par mail/ boite fonctionnelle</t>
  </si>
  <si>
    <t xml:space="preserve">à vérifier </t>
  </si>
  <si>
    <t>pour chaque session de formation, notre système d'information édite une liste des apprenants et au début de la formation le formateur a l'obligation d'émarger la présence des participants</t>
  </si>
  <si>
    <t>L’organisme prépare et  met à disposition des apprenants des moyens matériels pour la  formation.</t>
  </si>
  <si>
    <t>L’organisme prépare et  met à disposition des apprenants des documents :</t>
  </si>
  <si>
    <t>D 1 Organisation de l'accueil</t>
  </si>
  <si>
    <t>Processus permettant le bon déroulement de l'action de formation</t>
  </si>
  <si>
    <t>Constat des écarts éventuels entre les attentes et niveaux des apprenants et les objectifs pédagogiques ( contrôle de la réalisation des pré requis ).</t>
  </si>
  <si>
    <t>D 5  Attestation de reconnaissance des acquis</t>
  </si>
  <si>
    <t>Evaluation des prestations de service</t>
  </si>
  <si>
    <t>sur site intranet (catalogue par formation /par thème ou par fonction)</t>
  </si>
  <si>
    <t>comment peut on s'assurer que les tests de pré requis ont été fait?</t>
  </si>
  <si>
    <t>en formation professionnelle continue on doit fournir (Droit individuel à la formation: DIF) qui permet de rendre illisible une formation interne pour le salarier permettant d'avoir cette formation reconnu en externe et professionnalisant son carriére professionnelle) et DIF peut obtenir un droit de financement à l'état. cette format ouvre d'autre perspectives aux salariés.</t>
  </si>
  <si>
    <t>l'entreprise informe ses salariés sur les droit de la formation ( nombre d'heur accumulés et celles restantes)</t>
  </si>
  <si>
    <t>pour les  UT , il y'a les  coordonnées de tous les collaborateurs</t>
  </si>
  <si>
    <t>planning de formation à différents niveau sur le site intranet</t>
  </si>
  <si>
    <t>accompagnement de la convocation: informations logistique</t>
  </si>
  <si>
    <t>sur intranet dans les fiches marqueting et  dans le cahier de charge de la réponse</t>
  </si>
  <si>
    <t>il y'a des informations formelle : se sont des données obligatoires contenue dans la cahier des charges réponse à la formation.</t>
  </si>
  <si>
    <r>
      <rPr>
        <sz val="12"/>
        <color indexed="10"/>
        <rFont val="Arial"/>
        <family val="2"/>
      </rPr>
      <t>(en cours de rédaction) :</t>
    </r>
    <r>
      <rPr>
        <sz val="12"/>
        <color indexed="12"/>
        <rFont val="Arial"/>
        <family val="2"/>
      </rPr>
      <t xml:space="preserve"> note chartée sur les règles d'inscription et de convocation des stagiaires à l'ULP</t>
    </r>
  </si>
  <si>
    <t>engagement est suivi par un indicateur de performance: délais minimum est de 10 jours avant le commencement de la formation, pour permettre au stagiaire de se préparer.</t>
  </si>
  <si>
    <t>UELP (….), le 24 juin 2012</t>
  </si>
  <si>
    <t>NF X 50-760 AR1 P4</t>
  </si>
  <si>
    <t>NF X 50-760 AR 4.1 P8</t>
  </si>
  <si>
    <t>NF X 50-760 AR 4.2 P9</t>
  </si>
  <si>
    <t>NF X 50-760 AR 4.3 P10</t>
  </si>
  <si>
    <t>NF X 50-760 AR 4.4 P10</t>
  </si>
  <si>
    <t>NF X 50-760 AR 5.1  P11</t>
  </si>
  <si>
    <t>NF X 50-760 AR 5.2  P11</t>
  </si>
  <si>
    <t>NF X 50-760 AR 5.5.2  P14</t>
  </si>
  <si>
    <t>NF X 50-760 AR 5.3  P12</t>
  </si>
  <si>
    <t>NF X 50-760 AR 5.4  P13</t>
  </si>
  <si>
    <t>NF X 50-760 AR 6.1  P15</t>
  </si>
  <si>
    <t>NF X 50-760 AR 6.2  P15</t>
  </si>
  <si>
    <t>NF X 50-760 AR 6.3  P16</t>
  </si>
  <si>
    <t>NF X 50-760 AR 6.4  P17</t>
  </si>
  <si>
    <t>NF X 50-761 AR 5.1.1  P10</t>
  </si>
  <si>
    <t>NF X 50-761 AR 5.1.2  P10</t>
  </si>
  <si>
    <t>NF X 50-761 AR 5.2.1  P11</t>
  </si>
  <si>
    <t>NF X 50-761 AR 5.2.3  P11</t>
  </si>
  <si>
    <t>NF X 50-761 AR 5.3.1  P12</t>
  </si>
  <si>
    <t>NF X 50-761 AR 5.3.2  P12</t>
  </si>
  <si>
    <t>NF X 50-761 AR 5.4. 1 P13</t>
  </si>
  <si>
    <t>NF X 50-761 AR 5.4.2 P13</t>
  </si>
  <si>
    <t>NF X 50-761 AR 5.4.3 P13</t>
  </si>
  <si>
    <t>NF X 50-761 AR 5.4.5 P13</t>
  </si>
  <si>
    <t>NF X 50-761 AR 5.5.1 P14</t>
  </si>
  <si>
    <t>NF X 50-761 AR 6.1.1 P15</t>
  </si>
  <si>
    <t>NF X 50-761 AR 6.1.2 P15</t>
  </si>
  <si>
    <t>NF X 50-761 AR 6.2 P15</t>
  </si>
  <si>
    <t>NF X 50-761 AR 6.2.1 P15</t>
  </si>
  <si>
    <t>NF X 50-761 AR 6.2.2 P16</t>
  </si>
  <si>
    <t>NF X 50-761 AR 6.2.3 P16</t>
  </si>
  <si>
    <t>NF X 50-761 AR 7.1 P17</t>
  </si>
  <si>
    <t>NF X 50-761 AR 7.1.1 P17</t>
  </si>
  <si>
    <t>NF X 50-761 AR 7.1.2 P18</t>
  </si>
  <si>
    <t>NF X 50-761 AR 7.1.3 P18</t>
  </si>
  <si>
    <t>NF X 50-761 AR 7.2 P19</t>
  </si>
  <si>
    <t>NF X 50-761 AR 8.1 P 20</t>
  </si>
  <si>
    <t>NF X 50-761 AR 8.1.1 P20/21</t>
  </si>
  <si>
    <t>NF X 50-761 AR 8.2 P22</t>
  </si>
  <si>
    <t>NF X 50-761 AR 8.2.1 P22</t>
  </si>
  <si>
    <t>NF X 50-761 AR 8.2.2 P22</t>
  </si>
  <si>
    <t>NF X 50-761 AR 8.2.3 P23</t>
  </si>
  <si>
    <t>NF X 50-761 AR 8.2.4 P23</t>
  </si>
  <si>
    <t>NF X 50-761 AR 8.3.1 P24</t>
  </si>
  <si>
    <t>NF X 50-761 AR 8.3.3 P25</t>
  </si>
  <si>
    <t>NF X 50-761 AR 8.3.2 P25</t>
  </si>
  <si>
    <t>NF X 50-761 AR 8.4 P25</t>
  </si>
  <si>
    <t>NF X 50-761 AR 9.1 P26</t>
  </si>
  <si>
    <t>NF X 50-761 AR 9.1.1 P26</t>
  </si>
  <si>
    <t>NF X 50-761 AR 9.1.2 P26</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</si>
</sst>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C\r\i\t\.\ #0"/>
    <numFmt numFmtId="181" formatCode="d\ mmmm\ yyyy"/>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quot;Vrai&quot;;&quot;Vrai&quot;;&quot;Faux&quot;"/>
    <numFmt numFmtId="187" formatCode="&quot;Actif&quot;;&quot;Actif&quot;;&quot;Inactif&quot;"/>
  </numFmts>
  <fonts count="164">
    <font>
      <sz val="10"/>
      <name val="Arial"/>
      <family val="2"/>
    </font>
    <font>
      <sz val="12"/>
      <color indexed="8"/>
      <name val="Calibri"/>
      <family val="2"/>
    </font>
    <font>
      <b/>
      <sz val="9"/>
      <name val="Tahoma"/>
      <family val="2"/>
    </font>
    <font>
      <sz val="9"/>
      <name val="Tahoma"/>
      <family val="2"/>
    </font>
    <font>
      <sz val="8"/>
      <name val="Verdana"/>
      <family val="2"/>
    </font>
    <font>
      <sz val="8"/>
      <name val="Arial"/>
      <family val="2"/>
    </font>
    <font>
      <u val="single"/>
      <sz val="10"/>
      <color indexed="61"/>
      <name val="Arial"/>
      <family val="2"/>
    </font>
    <font>
      <b/>
      <i/>
      <sz val="10"/>
      <color indexed="10"/>
      <name val="Arial"/>
      <family val="2"/>
    </font>
    <font>
      <b/>
      <sz val="10"/>
      <name val="Arial"/>
      <family val="2"/>
    </font>
    <font>
      <i/>
      <sz val="8"/>
      <color indexed="10"/>
      <name val="Arial"/>
      <family val="2"/>
    </font>
    <font>
      <b/>
      <sz val="18"/>
      <name val="Arial"/>
      <family val="2"/>
    </font>
    <font>
      <sz val="12"/>
      <name val="Arial"/>
      <family val="2"/>
    </font>
    <font>
      <sz val="12"/>
      <color indexed="12"/>
      <name val="Arial"/>
      <family val="2"/>
    </font>
    <font>
      <b/>
      <sz val="12"/>
      <color indexed="8"/>
      <name val="Arial"/>
      <family val="2"/>
    </font>
    <font>
      <b/>
      <sz val="12"/>
      <name val="Arial"/>
      <family val="2"/>
    </font>
    <font>
      <b/>
      <sz val="10"/>
      <color indexed="9"/>
      <name val="Arial"/>
      <family val="2"/>
    </font>
    <font>
      <b/>
      <sz val="10"/>
      <color indexed="12"/>
      <name val="Arial"/>
      <family val="2"/>
    </font>
    <font>
      <u val="single"/>
      <sz val="12"/>
      <name val="Arial"/>
      <family val="2"/>
    </font>
    <font>
      <b/>
      <sz val="22"/>
      <name val="Arial"/>
      <family val="2"/>
    </font>
    <font>
      <b/>
      <sz val="22"/>
      <color indexed="39"/>
      <name val="Arial"/>
      <family val="2"/>
    </font>
    <font>
      <sz val="22"/>
      <name val="Arial"/>
      <family val="2"/>
    </font>
    <font>
      <b/>
      <sz val="20"/>
      <color indexed="60"/>
      <name val="Arial"/>
      <family val="2"/>
    </font>
    <font>
      <sz val="20"/>
      <color indexed="60"/>
      <name val="Arial"/>
      <family val="2"/>
    </font>
    <font>
      <sz val="12"/>
      <color indexed="10"/>
      <name val="Arial"/>
      <family val="2"/>
    </font>
    <font>
      <b/>
      <sz val="16"/>
      <color indexed="60"/>
      <name val="Arial"/>
      <family val="2"/>
    </font>
    <font>
      <b/>
      <sz val="12"/>
      <color indexed="23"/>
      <name val="Arial"/>
      <family val="2"/>
    </font>
    <font>
      <sz val="12"/>
      <color indexed="49"/>
      <name val="Arial"/>
      <family val="2"/>
    </font>
    <font>
      <b/>
      <sz val="18"/>
      <color indexed="8"/>
      <name val="Arial"/>
      <family val="2"/>
    </font>
    <font>
      <b/>
      <sz val="12"/>
      <color indexed="60"/>
      <name val="Arial"/>
      <family val="2"/>
    </font>
    <font>
      <i/>
      <sz val="12"/>
      <name val="Arial"/>
      <family val="2"/>
    </font>
    <font>
      <b/>
      <sz val="12"/>
      <color indexed="12"/>
      <name val="Arial"/>
      <family val="2"/>
    </font>
    <font>
      <b/>
      <sz val="16"/>
      <color indexed="8"/>
      <name val="Arial"/>
      <family val="2"/>
    </font>
    <font>
      <b/>
      <sz val="20"/>
      <color indexed="39"/>
      <name val="Arial"/>
      <family val="2"/>
    </font>
    <font>
      <b/>
      <sz val="16"/>
      <color indexed="39"/>
      <name val="Arial"/>
      <family val="2"/>
    </font>
    <font>
      <b/>
      <sz val="12"/>
      <color indexed="39"/>
      <name val="Arial"/>
      <family val="2"/>
    </font>
    <font>
      <sz val="12"/>
      <color indexed="39"/>
      <name val="Arial"/>
      <family val="2"/>
    </font>
    <font>
      <b/>
      <sz val="20"/>
      <color indexed="17"/>
      <name val="Arial"/>
      <family val="2"/>
    </font>
    <font>
      <b/>
      <sz val="16"/>
      <color indexed="17"/>
      <name val="Arial"/>
      <family val="2"/>
    </font>
    <font>
      <b/>
      <sz val="12"/>
      <color indexed="17"/>
      <name val="Arial"/>
      <family val="2"/>
    </font>
    <font>
      <sz val="12"/>
      <color indexed="17"/>
      <name val="Arial"/>
      <family val="2"/>
    </font>
    <font>
      <b/>
      <sz val="12"/>
      <color indexed="19"/>
      <name val="Arial"/>
      <family val="2"/>
    </font>
    <font>
      <b/>
      <sz val="20"/>
      <color indexed="53"/>
      <name val="Arial"/>
      <family val="2"/>
    </font>
    <font>
      <b/>
      <sz val="16"/>
      <color indexed="53"/>
      <name val="Arial"/>
      <family val="2"/>
    </font>
    <font>
      <b/>
      <sz val="12"/>
      <color indexed="53"/>
      <name val="Arial"/>
      <family val="2"/>
    </font>
    <font>
      <sz val="12"/>
      <color indexed="53"/>
      <name val="Arial"/>
      <family val="2"/>
    </font>
    <font>
      <b/>
      <i/>
      <sz val="14"/>
      <color indexed="10"/>
      <name val="Arial"/>
      <family val="2"/>
    </font>
    <font>
      <u val="single"/>
      <sz val="14"/>
      <color indexed="39"/>
      <name val="Arial"/>
      <family val="2"/>
    </font>
    <font>
      <sz val="14"/>
      <name val="Arial"/>
      <family val="2"/>
    </font>
    <font>
      <b/>
      <sz val="14"/>
      <name val="Arial"/>
      <family val="2"/>
    </font>
    <font>
      <sz val="12"/>
      <color indexed="8"/>
      <name val="Arial"/>
      <family val="2"/>
    </font>
    <font>
      <b/>
      <sz val="11"/>
      <color indexed="39"/>
      <name val="Arial"/>
      <family val="2"/>
    </font>
    <font>
      <sz val="10"/>
      <color indexed="12"/>
      <name val="Arial"/>
      <family val="2"/>
    </font>
    <font>
      <b/>
      <i/>
      <sz val="12"/>
      <color indexed="10"/>
      <name val="Arial"/>
      <family val="2"/>
    </font>
    <font>
      <b/>
      <i/>
      <sz val="16"/>
      <color indexed="10"/>
      <name val="Arial"/>
      <family val="2"/>
    </font>
    <font>
      <i/>
      <sz val="14"/>
      <color indexed="10"/>
      <name val="Arial"/>
      <family val="2"/>
    </font>
    <font>
      <sz val="16"/>
      <name val="Arial"/>
      <family val="2"/>
    </font>
    <font>
      <sz val="11"/>
      <name val="Arial"/>
      <family val="2"/>
    </font>
    <font>
      <b/>
      <sz val="11"/>
      <name val="Arial"/>
      <family val="2"/>
    </font>
    <font>
      <sz val="11"/>
      <color indexed="12"/>
      <name val="Arial"/>
      <family val="2"/>
    </font>
    <font>
      <b/>
      <sz val="11"/>
      <color indexed="12"/>
      <name val="Arial"/>
      <family val="2"/>
    </font>
    <font>
      <b/>
      <sz val="16"/>
      <color indexed="18"/>
      <name val="Arial"/>
      <family val="2"/>
    </font>
    <font>
      <b/>
      <sz val="16"/>
      <name val="Arial"/>
      <family val="2"/>
    </font>
    <font>
      <b/>
      <sz val="14"/>
      <color indexed="10"/>
      <name val="Arial"/>
      <family val="2"/>
    </font>
    <font>
      <b/>
      <sz val="12"/>
      <color indexed="10"/>
      <name val="Arial"/>
      <family val="2"/>
    </font>
    <font>
      <b/>
      <sz val="12"/>
      <color indexed="9"/>
      <name val="Arial"/>
      <family val="2"/>
    </font>
    <font>
      <b/>
      <sz val="16"/>
      <color indexed="9"/>
      <name val="Arial"/>
      <family val="2"/>
    </font>
    <font>
      <b/>
      <sz val="14"/>
      <color indexed="9"/>
      <name val="Arial"/>
      <family val="2"/>
    </font>
    <font>
      <sz val="12"/>
      <color indexed="9"/>
      <name val="Arial"/>
      <family val="2"/>
    </font>
    <font>
      <b/>
      <sz val="14"/>
      <color indexed="28"/>
      <name val="Arial"/>
      <family val="2"/>
    </font>
    <font>
      <sz val="12"/>
      <color indexed="28"/>
      <name val="Arial"/>
      <family val="2"/>
    </font>
    <font>
      <b/>
      <sz val="16"/>
      <color indexed="28"/>
      <name val="Arial"/>
      <family val="2"/>
    </font>
    <font>
      <sz val="10"/>
      <color indexed="9"/>
      <name val="Arial"/>
      <family val="2"/>
    </font>
    <font>
      <b/>
      <sz val="14"/>
      <color indexed="39"/>
      <name val="Arial"/>
      <family val="2"/>
    </font>
    <font>
      <b/>
      <sz val="14"/>
      <color indexed="17"/>
      <name val="Arial"/>
      <family val="2"/>
    </font>
    <font>
      <b/>
      <sz val="14"/>
      <color indexed="19"/>
      <name val="Arial"/>
      <family val="2"/>
    </font>
    <font>
      <sz val="12"/>
      <color indexed="19"/>
      <name val="Arial"/>
      <family val="2"/>
    </font>
    <font>
      <b/>
      <sz val="14"/>
      <color indexed="53"/>
      <name val="Arial"/>
      <family val="2"/>
    </font>
    <font>
      <b/>
      <sz val="14"/>
      <color indexed="60"/>
      <name val="Arial"/>
      <family val="2"/>
    </font>
    <font>
      <sz val="14"/>
      <color indexed="60"/>
      <name val="Arial"/>
      <family val="2"/>
    </font>
    <font>
      <sz val="14"/>
      <color indexed="39"/>
      <name val="Arial"/>
      <family val="2"/>
    </font>
    <font>
      <sz val="14"/>
      <color indexed="17"/>
      <name val="Arial"/>
      <family val="2"/>
    </font>
    <font>
      <sz val="14"/>
      <color indexed="53"/>
      <name val="Arial"/>
      <family val="2"/>
    </font>
    <font>
      <sz val="14"/>
      <color indexed="10"/>
      <name val="Arial"/>
      <family val="2"/>
    </font>
    <font>
      <sz val="12"/>
      <color indexed="60"/>
      <name val="Arial"/>
      <family val="2"/>
    </font>
    <font>
      <sz val="10"/>
      <color indexed="10"/>
      <name val="Arial"/>
      <family val="2"/>
    </font>
    <font>
      <b/>
      <sz val="12"/>
      <color indexed="28"/>
      <name val="Arial"/>
      <family val="2"/>
    </font>
    <font>
      <b/>
      <sz val="14"/>
      <color indexed="18"/>
      <name val="Arial"/>
      <family val="2"/>
    </font>
    <font>
      <sz val="9"/>
      <color indexed="12"/>
      <name val="Arial"/>
      <family val="2"/>
    </font>
    <font>
      <i/>
      <sz val="10"/>
      <color indexed="12"/>
      <name val="Arial"/>
      <family val="2"/>
    </font>
    <font>
      <i/>
      <sz val="10"/>
      <color indexed="10"/>
      <name val="Arial"/>
      <family val="2"/>
    </font>
    <font>
      <b/>
      <sz val="20"/>
      <color indexed="19"/>
      <name val="Arial"/>
      <family val="2"/>
    </font>
    <font>
      <b/>
      <sz val="16"/>
      <color indexed="19"/>
      <name val="Arial"/>
      <family val="2"/>
    </font>
    <font>
      <sz val="9"/>
      <name val="Arial"/>
      <family val="2"/>
    </font>
    <font>
      <sz val="12"/>
      <name val="Wingdings"/>
      <family val="0"/>
    </font>
    <font>
      <sz val="12"/>
      <name val="Times New Roman"/>
      <family val="1"/>
    </font>
    <font>
      <i/>
      <u val="single"/>
      <sz val="12"/>
      <name val="Arial"/>
      <family val="2"/>
    </font>
    <font>
      <sz val="12"/>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u val="single"/>
      <sz val="10"/>
      <color indexed="39"/>
      <name val="Arial"/>
      <family val="2"/>
    </font>
    <font>
      <sz val="12"/>
      <color indexed="60"/>
      <name val="Calibri"/>
      <family val="2"/>
    </font>
    <font>
      <sz val="12"/>
      <color indexed="17"/>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b/>
      <sz val="12"/>
      <color indexed="62"/>
      <name val="Arial"/>
      <family val="2"/>
    </font>
    <font>
      <b/>
      <sz val="16"/>
      <color indexed="62"/>
      <name val="Arial"/>
      <family val="2"/>
    </font>
    <font>
      <b/>
      <sz val="10"/>
      <color indexed="62"/>
      <name val="Arial"/>
      <family val="2"/>
    </font>
    <font>
      <b/>
      <sz val="20"/>
      <color indexed="62"/>
      <name val="Arial"/>
      <family val="2"/>
    </font>
    <font>
      <sz val="8"/>
      <name val="Tahoma"/>
      <family val="2"/>
    </font>
    <font>
      <b/>
      <sz val="14"/>
      <color indexed="8"/>
      <name val="Calibri"/>
      <family val="0"/>
    </font>
    <font>
      <sz val="10"/>
      <color indexed="8"/>
      <name val="Calibri"/>
      <family val="0"/>
    </font>
    <font>
      <sz val="10"/>
      <color indexed="23"/>
      <name val="Calibri"/>
      <family val="0"/>
    </font>
    <font>
      <sz val="10"/>
      <color indexed="8"/>
      <name val="Arial"/>
      <family val="0"/>
    </font>
    <font>
      <b/>
      <sz val="11"/>
      <color indexed="17"/>
      <name val="Arial"/>
      <family val="0"/>
    </font>
    <font>
      <b/>
      <sz val="11"/>
      <color indexed="53"/>
      <name val="Arial"/>
      <family val="0"/>
    </font>
    <font>
      <b/>
      <sz val="11"/>
      <color indexed="60"/>
      <name val="Arial"/>
      <family val="0"/>
    </font>
    <font>
      <b/>
      <sz val="11"/>
      <color indexed="25"/>
      <name val="Arial"/>
      <family val="0"/>
    </font>
    <font>
      <b/>
      <sz val="10"/>
      <color indexed="60"/>
      <name val="Arial"/>
      <family val="0"/>
    </font>
    <font>
      <sz val="10"/>
      <color indexed="60"/>
      <name val="Arial"/>
      <family val="0"/>
    </font>
    <font>
      <b/>
      <sz val="10.5"/>
      <color indexed="39"/>
      <name val="Arial"/>
      <family val="0"/>
    </font>
    <font>
      <sz val="18"/>
      <color indexed="8"/>
      <name val="Arial"/>
      <family val="0"/>
    </font>
    <font>
      <sz val="10"/>
      <color indexed="17"/>
      <name val="Arial"/>
      <family val="0"/>
    </font>
    <font>
      <sz val="9"/>
      <color indexed="17"/>
      <name val="Arial"/>
      <family val="0"/>
    </font>
    <font>
      <b/>
      <sz val="10"/>
      <color indexed="17"/>
      <name val="Arial"/>
      <family val="0"/>
    </font>
    <font>
      <sz val="10"/>
      <color indexed="28"/>
      <name val="Arial"/>
      <family val="0"/>
    </font>
    <font>
      <sz val="9"/>
      <color indexed="28"/>
      <name val="Arial"/>
      <family val="0"/>
    </font>
    <font>
      <b/>
      <sz val="9"/>
      <color indexed="28"/>
      <name val="Arial"/>
      <family val="0"/>
    </font>
    <font>
      <sz val="10"/>
      <color indexed="53"/>
      <name val="Arial"/>
      <family val="0"/>
    </font>
    <font>
      <sz val="9"/>
      <color indexed="53"/>
      <name val="Arial"/>
      <family val="0"/>
    </font>
    <font>
      <b/>
      <sz val="10"/>
      <color indexed="53"/>
      <name val="Arial"/>
      <family val="0"/>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u val="single"/>
      <sz val="10"/>
      <color theme="10"/>
      <name val="Arial"/>
      <family val="2"/>
    </font>
    <font>
      <sz val="12"/>
      <color rgb="FF9C6500"/>
      <name val="Calibri"/>
      <family val="2"/>
    </font>
    <font>
      <sz val="12"/>
      <color rgb="FF0061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2"/>
      <color theme="3" tint="-0.24997000396251678"/>
      <name val="Arial"/>
      <family val="2"/>
    </font>
    <font>
      <b/>
      <sz val="16"/>
      <color theme="3" tint="-0.24997000396251678"/>
      <name val="Arial"/>
      <family val="2"/>
    </font>
    <font>
      <b/>
      <sz val="10"/>
      <color theme="3" tint="-0.24997000396251678"/>
      <name val="Arial"/>
      <family val="2"/>
    </font>
    <font>
      <b/>
      <sz val="20"/>
      <color theme="3" tint="-0.24997000396251678"/>
      <name val="Arial"/>
      <family val="2"/>
    </font>
    <font>
      <sz val="12"/>
      <color rgb="FFFF0000"/>
      <name val="Arial"/>
      <family val="2"/>
    </font>
    <font>
      <b/>
      <sz val="8"/>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6"/>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indexed="42"/>
        <bgColor indexed="64"/>
      </patternFill>
    </fill>
    <fill>
      <patternFill patternType="solid">
        <fgColor indexed="27"/>
        <bgColor indexed="64"/>
      </patternFill>
    </fill>
    <fill>
      <patternFill patternType="solid">
        <fgColor indexed="29"/>
        <bgColor indexed="64"/>
      </patternFill>
    </fill>
    <fill>
      <patternFill patternType="solid">
        <fgColor indexed="34"/>
        <bgColor indexed="64"/>
      </patternFill>
    </fill>
    <fill>
      <patternFill patternType="solid">
        <fgColor indexed="34"/>
        <bgColor indexed="64"/>
      </patternFill>
    </fill>
    <fill>
      <patternFill patternType="solid">
        <fgColor indexed="62"/>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solid">
        <fgColor indexed="45"/>
        <bgColor indexed="64"/>
      </patternFill>
    </fill>
    <fill>
      <patternFill patternType="solid">
        <fgColor rgb="FFFFFF66"/>
        <bgColor indexed="64"/>
      </patternFill>
    </fill>
    <fill>
      <patternFill patternType="solid">
        <fgColor theme="0"/>
        <bgColor indexed="64"/>
      </patternFill>
    </fill>
    <fill>
      <patternFill patternType="solid">
        <fgColor indexed="1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style="medium"/>
    </border>
    <border>
      <left style="medium"/>
      <right style="medium"/>
      <top style="medium"/>
      <bottom style="mediu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0" fillId="2" borderId="0" applyNumberFormat="0" applyBorder="0" applyAlignment="0" applyProtection="0"/>
    <xf numFmtId="0" fontId="140" fillId="3" borderId="0" applyNumberFormat="0" applyBorder="0" applyAlignment="0" applyProtection="0"/>
    <xf numFmtId="0" fontId="140" fillId="4" borderId="0" applyNumberFormat="0" applyBorder="0" applyAlignment="0" applyProtection="0"/>
    <xf numFmtId="0" fontId="140" fillId="5" borderId="0" applyNumberFormat="0" applyBorder="0" applyAlignment="0" applyProtection="0"/>
    <xf numFmtId="0" fontId="140" fillId="6" borderId="0" applyNumberFormat="0" applyBorder="0" applyAlignment="0" applyProtection="0"/>
    <xf numFmtId="0" fontId="140" fillId="7" borderId="0" applyNumberFormat="0" applyBorder="0" applyAlignment="0" applyProtection="0"/>
    <xf numFmtId="0" fontId="140" fillId="8" borderId="0" applyNumberFormat="0" applyBorder="0" applyAlignment="0" applyProtection="0"/>
    <xf numFmtId="0" fontId="140" fillId="9" borderId="0" applyNumberFormat="0" applyBorder="0" applyAlignment="0" applyProtection="0"/>
    <xf numFmtId="0" fontId="140" fillId="10" borderId="0" applyNumberFormat="0" applyBorder="0" applyAlignment="0" applyProtection="0"/>
    <xf numFmtId="0" fontId="140" fillId="11" borderId="0" applyNumberFormat="0" applyBorder="0" applyAlignment="0" applyProtection="0"/>
    <xf numFmtId="0" fontId="140" fillId="12" borderId="0" applyNumberFormat="0" applyBorder="0" applyAlignment="0" applyProtection="0"/>
    <xf numFmtId="0" fontId="140" fillId="13" borderId="0" applyNumberFormat="0" applyBorder="0" applyAlignment="0" applyProtection="0"/>
    <xf numFmtId="0" fontId="141" fillId="14" borderId="0" applyNumberFormat="0" applyBorder="0" applyAlignment="0" applyProtection="0"/>
    <xf numFmtId="0" fontId="141" fillId="15" borderId="0" applyNumberFormat="0" applyBorder="0" applyAlignment="0" applyProtection="0"/>
    <xf numFmtId="0" fontId="141" fillId="16" borderId="0" applyNumberFormat="0" applyBorder="0" applyAlignment="0" applyProtection="0"/>
    <xf numFmtId="0" fontId="141" fillId="17" borderId="0" applyNumberFormat="0" applyBorder="0" applyAlignment="0" applyProtection="0"/>
    <xf numFmtId="0" fontId="141" fillId="18" borderId="0" applyNumberFormat="0" applyBorder="0" applyAlignment="0" applyProtection="0"/>
    <xf numFmtId="0" fontId="141" fillId="19" borderId="0" applyNumberFormat="0" applyBorder="0" applyAlignment="0" applyProtection="0"/>
    <xf numFmtId="0" fontId="141" fillId="20" borderId="0" applyNumberFormat="0" applyBorder="0" applyAlignment="0" applyProtection="0"/>
    <xf numFmtId="0" fontId="141" fillId="21" borderId="0" applyNumberFormat="0" applyBorder="0" applyAlignment="0" applyProtection="0"/>
    <xf numFmtId="0" fontId="141" fillId="22" borderId="0" applyNumberFormat="0" applyBorder="0" applyAlignment="0" applyProtection="0"/>
    <xf numFmtId="0" fontId="141" fillId="23" borderId="0" applyNumberFormat="0" applyBorder="0" applyAlignment="0" applyProtection="0"/>
    <xf numFmtId="0" fontId="141" fillId="24" borderId="0" applyNumberFormat="0" applyBorder="0" applyAlignment="0" applyProtection="0"/>
    <xf numFmtId="0" fontId="141" fillId="25" borderId="0" applyNumberFormat="0" applyBorder="0" applyAlignment="0" applyProtection="0"/>
    <xf numFmtId="0" fontId="142" fillId="0" borderId="0" applyNumberFormat="0" applyFill="0" applyBorder="0" applyAlignment="0" applyProtection="0"/>
    <xf numFmtId="0" fontId="143" fillId="26" borderId="1" applyNumberFormat="0" applyAlignment="0" applyProtection="0"/>
    <xf numFmtId="0" fontId="144" fillId="0" borderId="2" applyNumberFormat="0" applyFill="0" applyAlignment="0" applyProtection="0"/>
    <xf numFmtId="0" fontId="0" fillId="27" borderId="3" applyNumberFormat="0" applyFont="0" applyAlignment="0" applyProtection="0"/>
    <xf numFmtId="0" fontId="145" fillId="28" borderId="1" applyNumberFormat="0" applyAlignment="0" applyProtection="0"/>
    <xf numFmtId="0" fontId="146" fillId="29" borderId="0" applyNumberFormat="0" applyBorder="0" applyAlignment="0" applyProtection="0"/>
    <xf numFmtId="0" fontId="147"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8" fillId="30" borderId="0" applyNumberFormat="0" applyBorder="0" applyAlignment="0" applyProtection="0"/>
    <xf numFmtId="9" fontId="0" fillId="0" borderId="0" applyFont="0" applyFill="0" applyBorder="0" applyAlignment="0" applyProtection="0"/>
    <xf numFmtId="0" fontId="149" fillId="31" borderId="0" applyNumberFormat="0" applyBorder="0" applyAlignment="0" applyProtection="0"/>
    <xf numFmtId="0" fontId="150" fillId="26" borderId="4" applyNumberFormat="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53" fillId="0" borderId="5" applyNumberFormat="0" applyFill="0" applyAlignment="0" applyProtection="0"/>
    <xf numFmtId="0" fontId="154" fillId="0" borderId="6" applyNumberFormat="0" applyFill="0" applyAlignment="0" applyProtection="0"/>
    <xf numFmtId="0" fontId="155" fillId="0" borderId="7" applyNumberFormat="0" applyFill="0" applyAlignment="0" applyProtection="0"/>
    <xf numFmtId="0" fontId="155" fillId="0" borderId="0" applyNumberFormat="0" applyFill="0" applyBorder="0" applyAlignment="0" applyProtection="0"/>
    <xf numFmtId="0" fontId="156" fillId="0" borderId="8" applyNumberFormat="0" applyFill="0" applyAlignment="0" applyProtection="0"/>
    <xf numFmtId="0" fontId="157" fillId="32" borderId="9" applyNumberFormat="0" applyAlignment="0" applyProtection="0"/>
  </cellStyleXfs>
  <cellXfs count="722">
    <xf numFmtId="0" fontId="0" fillId="0" borderId="0" xfId="0" applyAlignment="1">
      <alignment/>
    </xf>
    <xf numFmtId="0" fontId="9" fillId="33" borderId="10" xfId="0" applyFont="1" applyFill="1" applyBorder="1" applyAlignment="1">
      <alignment horizontal="right" vertical="center"/>
    </xf>
    <xf numFmtId="0" fontId="0" fillId="0" borderId="0" xfId="0" applyFont="1" applyAlignment="1">
      <alignment vertical="center"/>
    </xf>
    <xf numFmtId="0" fontId="11" fillId="0" borderId="0" xfId="0" applyFont="1" applyAlignment="1">
      <alignment vertical="center"/>
    </xf>
    <xf numFmtId="0" fontId="13" fillId="34" borderId="11" xfId="0" applyFont="1" applyFill="1" applyBorder="1" applyAlignment="1">
      <alignment horizontal="center" vertical="center"/>
    </xf>
    <xf numFmtId="0" fontId="13" fillId="34" borderId="12" xfId="0" applyFont="1" applyFill="1" applyBorder="1" applyAlignment="1">
      <alignment horizontal="center" vertical="center"/>
    </xf>
    <xf numFmtId="0" fontId="14" fillId="34" borderId="12" xfId="0" applyFont="1" applyFill="1" applyBorder="1" applyAlignment="1">
      <alignment horizontal="left" vertical="center"/>
    </xf>
    <xf numFmtId="2" fontId="14" fillId="34" borderId="12" xfId="0" applyNumberFormat="1" applyFont="1" applyFill="1" applyBorder="1" applyAlignment="1">
      <alignment horizontal="center" vertical="center"/>
    </xf>
    <xf numFmtId="2" fontId="14" fillId="34" borderId="13" xfId="0" applyNumberFormat="1" applyFont="1" applyFill="1" applyBorder="1" applyAlignment="1">
      <alignment horizontal="center" vertical="center"/>
    </xf>
    <xf numFmtId="9" fontId="16" fillId="34" borderId="14" xfId="0" applyNumberFormat="1" applyFont="1" applyFill="1" applyBorder="1" applyAlignment="1">
      <alignment horizontal="left" vertical="center" indent="2"/>
    </xf>
    <xf numFmtId="0" fontId="11" fillId="0" borderId="0" xfId="0" applyFont="1" applyBorder="1" applyAlignment="1">
      <alignment horizontal="center" vertical="center"/>
    </xf>
    <xf numFmtId="0" fontId="14" fillId="35" borderId="11" xfId="0" applyFont="1" applyFill="1" applyBorder="1" applyAlignment="1">
      <alignment horizontal="left" vertical="center"/>
    </xf>
    <xf numFmtId="0" fontId="14" fillId="35" borderId="12" xfId="0" applyFont="1" applyFill="1" applyBorder="1" applyAlignment="1">
      <alignment horizontal="left" vertical="center"/>
    </xf>
    <xf numFmtId="2" fontId="14" fillId="35" borderId="12" xfId="0" applyNumberFormat="1" applyFont="1" applyFill="1" applyBorder="1" applyAlignment="1">
      <alignment horizontal="center" vertical="center"/>
    </xf>
    <xf numFmtId="2" fontId="14" fillId="35" borderId="13" xfId="0" applyNumberFormat="1" applyFont="1" applyFill="1" applyBorder="1" applyAlignment="1">
      <alignment horizontal="center" vertical="center"/>
    </xf>
    <xf numFmtId="0" fontId="11" fillId="34" borderId="15" xfId="0" applyFont="1" applyFill="1" applyBorder="1" applyAlignment="1">
      <alignment vertical="center"/>
    </xf>
    <xf numFmtId="0" fontId="13" fillId="36" borderId="16" xfId="0" applyFont="1" applyFill="1" applyBorder="1" applyAlignment="1">
      <alignment horizontal="center" vertical="center"/>
    </xf>
    <xf numFmtId="0" fontId="13" fillId="36" borderId="17" xfId="0" applyFont="1" applyFill="1" applyBorder="1" applyAlignment="1">
      <alignment horizontal="center" vertical="center"/>
    </xf>
    <xf numFmtId="0" fontId="13" fillId="36" borderId="0" xfId="0" applyFont="1" applyFill="1" applyBorder="1" applyAlignment="1">
      <alignment horizontal="center" vertical="center"/>
    </xf>
    <xf numFmtId="2" fontId="14" fillId="37" borderId="18" xfId="0" applyNumberFormat="1" applyFont="1" applyFill="1" applyBorder="1" applyAlignment="1">
      <alignment horizontal="center" vertical="center" wrapText="1"/>
    </xf>
    <xf numFmtId="0" fontId="14" fillId="38" borderId="18" xfId="0" applyFont="1" applyFill="1" applyBorder="1" applyAlignment="1">
      <alignment horizontal="center" vertical="center" wrapText="1"/>
    </xf>
    <xf numFmtId="2" fontId="14" fillId="39" borderId="18" xfId="0" applyNumberFormat="1" applyFont="1" applyFill="1" applyBorder="1" applyAlignment="1">
      <alignment horizontal="center" vertical="center" wrapText="1"/>
    </xf>
    <xf numFmtId="9" fontId="14" fillId="36" borderId="19" xfId="0" applyNumberFormat="1" applyFont="1" applyFill="1" applyBorder="1" applyAlignment="1">
      <alignment horizontal="center" vertical="center"/>
    </xf>
    <xf numFmtId="9" fontId="14" fillId="36" borderId="13" xfId="0" applyNumberFormat="1" applyFont="1" applyFill="1" applyBorder="1" applyAlignment="1">
      <alignment horizontal="center" vertical="center"/>
    </xf>
    <xf numFmtId="2" fontId="14" fillId="37" borderId="20" xfId="0" applyNumberFormat="1" applyFont="1" applyFill="1" applyBorder="1" applyAlignment="1">
      <alignment horizontal="center" vertical="center" wrapText="1"/>
    </xf>
    <xf numFmtId="2" fontId="14" fillId="39" borderId="20" xfId="0" applyNumberFormat="1" applyFont="1" applyFill="1" applyBorder="1" applyAlignment="1">
      <alignment horizontal="center" vertical="center" wrapText="1"/>
    </xf>
    <xf numFmtId="49" fontId="14" fillId="36" borderId="19" xfId="0" applyNumberFormat="1" applyFont="1" applyFill="1" applyBorder="1" applyAlignment="1">
      <alignment horizontal="center" vertical="center"/>
    </xf>
    <xf numFmtId="2" fontId="14" fillId="37" borderId="19" xfId="0" applyNumberFormat="1" applyFont="1" applyFill="1" applyBorder="1" applyAlignment="1">
      <alignment horizontal="center" vertical="center" wrapText="1"/>
    </xf>
    <xf numFmtId="2" fontId="14" fillId="39" borderId="19" xfId="0" applyNumberFormat="1" applyFont="1" applyFill="1" applyBorder="1" applyAlignment="1">
      <alignment horizontal="center" vertical="center" wrapText="1"/>
    </xf>
    <xf numFmtId="0" fontId="14" fillId="34" borderId="11" xfId="0" applyFont="1" applyFill="1" applyBorder="1" applyAlignment="1">
      <alignment horizontal="center" vertical="center" wrapText="1"/>
    </xf>
    <xf numFmtId="0" fontId="14" fillId="34" borderId="12" xfId="0" applyFont="1" applyFill="1" applyBorder="1" applyAlignment="1">
      <alignment horizontal="center" vertical="center" wrapText="1"/>
    </xf>
    <xf numFmtId="2" fontId="14" fillId="37" borderId="13" xfId="0" applyNumberFormat="1" applyFont="1" applyFill="1" applyBorder="1" applyAlignment="1">
      <alignment horizontal="center" vertical="center"/>
    </xf>
    <xf numFmtId="0" fontId="8" fillId="38" borderId="13" xfId="0" applyFont="1" applyFill="1" applyBorder="1" applyAlignment="1">
      <alignment horizontal="center" vertical="center" wrapText="1"/>
    </xf>
    <xf numFmtId="2" fontId="14" fillId="39" borderId="13" xfId="0" applyNumberFormat="1" applyFont="1" applyFill="1" applyBorder="1" applyAlignment="1">
      <alignment horizontal="center" vertical="center"/>
    </xf>
    <xf numFmtId="0" fontId="23" fillId="34" borderId="11" xfId="0" applyFont="1" applyFill="1" applyBorder="1" applyAlignment="1">
      <alignment horizontal="center" vertical="center" wrapText="1"/>
    </xf>
    <xf numFmtId="0" fontId="23" fillId="34" borderId="12" xfId="0" applyFont="1" applyFill="1" applyBorder="1" applyAlignment="1">
      <alignment vertical="center"/>
    </xf>
    <xf numFmtId="0" fontId="14" fillId="34" borderId="12" xfId="0" applyFont="1" applyFill="1" applyBorder="1" applyAlignment="1">
      <alignment horizontal="right" vertical="center"/>
    </xf>
    <xf numFmtId="2" fontId="14" fillId="34" borderId="10" xfId="0" applyNumberFormat="1" applyFont="1" applyFill="1" applyBorder="1" applyAlignment="1">
      <alignment horizontal="center" vertical="center"/>
    </xf>
    <xf numFmtId="49" fontId="25" fillId="34" borderId="13" xfId="0" applyNumberFormat="1" applyFont="1" applyFill="1" applyBorder="1" applyAlignment="1">
      <alignment horizontal="center" vertical="center" wrapText="1"/>
    </xf>
    <xf numFmtId="0" fontId="25" fillId="34" borderId="13" xfId="0" applyFont="1" applyFill="1" applyBorder="1" applyAlignment="1">
      <alignment horizontal="center" vertical="center"/>
    </xf>
    <xf numFmtId="0" fontId="26" fillId="39" borderId="16" xfId="0" applyFont="1" applyFill="1" applyBorder="1" applyAlignment="1">
      <alignment horizontal="center" vertical="center" wrapText="1"/>
    </xf>
    <xf numFmtId="0" fontId="26" fillId="39" borderId="17" xfId="0" applyFont="1" applyFill="1" applyBorder="1" applyAlignment="1">
      <alignment vertical="center"/>
    </xf>
    <xf numFmtId="0" fontId="14" fillId="38" borderId="21" xfId="0" applyFont="1" applyFill="1" applyBorder="1" applyAlignment="1">
      <alignment horizontal="right" vertical="center" wrapText="1"/>
    </xf>
    <xf numFmtId="2" fontId="14" fillId="38" borderId="16" xfId="0" applyNumberFormat="1" applyFont="1" applyFill="1" applyBorder="1" applyAlignment="1">
      <alignment horizontal="center" vertical="center"/>
    </xf>
    <xf numFmtId="2" fontId="27" fillId="39" borderId="22" xfId="0" applyNumberFormat="1" applyFont="1" applyFill="1" applyBorder="1" applyAlignment="1">
      <alignment horizontal="center" vertical="center"/>
    </xf>
    <xf numFmtId="49" fontId="25" fillId="36" borderId="13" xfId="0" applyNumberFormat="1" applyFont="1" applyFill="1" applyBorder="1" applyAlignment="1">
      <alignment horizontal="center" vertical="center" wrapText="1"/>
    </xf>
    <xf numFmtId="0" fontId="11" fillId="40" borderId="13" xfId="0" applyFont="1" applyFill="1" applyBorder="1" applyAlignment="1">
      <alignment horizontal="center" vertical="center"/>
    </xf>
    <xf numFmtId="0" fontId="11" fillId="34" borderId="13" xfId="0" applyFont="1" applyFill="1" applyBorder="1" applyAlignment="1">
      <alignment horizontal="center" vertical="center"/>
    </xf>
    <xf numFmtId="2" fontId="14" fillId="37" borderId="23" xfId="0" applyNumberFormat="1" applyFont="1" applyFill="1" applyBorder="1" applyAlignment="1">
      <alignment horizontal="center" vertical="center"/>
    </xf>
    <xf numFmtId="2" fontId="14" fillId="34" borderId="24" xfId="0" applyNumberFormat="1" applyFont="1" applyFill="1" applyBorder="1" applyAlignment="1">
      <alignment horizontal="center" vertical="center"/>
    </xf>
    <xf numFmtId="2" fontId="14" fillId="37" borderId="19" xfId="0" applyNumberFormat="1" applyFont="1" applyFill="1" applyBorder="1" applyAlignment="1">
      <alignment horizontal="center" vertical="center"/>
    </xf>
    <xf numFmtId="0" fontId="29" fillId="34" borderId="13" xfId="0" applyFont="1" applyFill="1" applyBorder="1" applyAlignment="1">
      <alignment horizontal="center" vertical="center"/>
    </xf>
    <xf numFmtId="0" fontId="30" fillId="0" borderId="13" xfId="0" applyFont="1" applyBorder="1" applyAlignment="1">
      <alignment horizontal="center" vertical="center" wrapText="1"/>
    </xf>
    <xf numFmtId="0" fontId="12" fillId="0" borderId="13" xfId="0" applyFont="1" applyBorder="1" applyAlignment="1">
      <alignment vertical="center"/>
    </xf>
    <xf numFmtId="0" fontId="0" fillId="0" borderId="0" xfId="0" applyFont="1" applyAlignment="1">
      <alignment/>
    </xf>
    <xf numFmtId="0" fontId="12" fillId="0" borderId="13" xfId="0" applyFont="1" applyFill="1" applyBorder="1" applyAlignment="1">
      <alignment vertical="center"/>
    </xf>
    <xf numFmtId="0" fontId="26" fillId="39" borderId="11" xfId="0" applyFont="1" applyFill="1" applyBorder="1" applyAlignment="1">
      <alignment horizontal="center" vertical="center" wrapText="1"/>
    </xf>
    <xf numFmtId="0" fontId="26" fillId="39" borderId="12" xfId="0" applyFont="1" applyFill="1" applyBorder="1" applyAlignment="1">
      <alignment vertical="center"/>
    </xf>
    <xf numFmtId="0" fontId="14" fillId="38" borderId="18" xfId="0" applyFont="1" applyFill="1" applyBorder="1" applyAlignment="1">
      <alignment horizontal="right" vertical="center"/>
    </xf>
    <xf numFmtId="2" fontId="14" fillId="38" borderId="11" xfId="0" applyNumberFormat="1" applyFont="1" applyFill="1" applyBorder="1" applyAlignment="1">
      <alignment horizontal="center" vertical="center"/>
    </xf>
    <xf numFmtId="2" fontId="31" fillId="39" borderId="23" xfId="0" applyNumberFormat="1" applyFont="1" applyFill="1" applyBorder="1" applyAlignment="1">
      <alignment horizontal="center" vertical="center"/>
    </xf>
    <xf numFmtId="0" fontId="0" fillId="0" borderId="0" xfId="0" applyFont="1" applyAlignment="1">
      <alignment horizontal="center" vertical="center"/>
    </xf>
    <xf numFmtId="0" fontId="30" fillId="0" borderId="13" xfId="0" applyFont="1" applyBorder="1" applyAlignment="1">
      <alignment horizontal="justify" vertical="center" wrapText="1"/>
    </xf>
    <xf numFmtId="0" fontId="12" fillId="0" borderId="13" xfId="0" applyFont="1" applyFill="1" applyBorder="1" applyAlignment="1">
      <alignment horizontal="justify" vertical="center"/>
    </xf>
    <xf numFmtId="0" fontId="0" fillId="0" borderId="0" xfId="0" applyFont="1" applyAlignment="1">
      <alignment horizontal="justify" vertical="center"/>
    </xf>
    <xf numFmtId="0" fontId="11" fillId="0" borderId="0" xfId="0" applyFont="1" applyFill="1" applyBorder="1" applyAlignment="1">
      <alignment horizontal="center" vertical="center"/>
    </xf>
    <xf numFmtId="2" fontId="11" fillId="0" borderId="0" xfId="0" applyNumberFormat="1" applyFont="1" applyAlignment="1">
      <alignment horizontal="center" vertical="center"/>
    </xf>
    <xf numFmtId="2" fontId="27" fillId="39" borderId="23" xfId="0" applyNumberFormat="1" applyFont="1" applyFill="1" applyBorder="1" applyAlignment="1">
      <alignment horizontal="center" vertical="center"/>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11" fillId="34" borderId="10" xfId="0" applyFont="1" applyFill="1" applyBorder="1" applyAlignment="1">
      <alignment vertical="center"/>
    </xf>
    <xf numFmtId="0" fontId="14" fillId="38" borderId="20" xfId="0" applyFont="1" applyFill="1" applyBorder="1" applyAlignment="1">
      <alignment horizontal="right" vertical="center"/>
    </xf>
    <xf numFmtId="0" fontId="34" fillId="41" borderId="13" xfId="0" applyFont="1" applyFill="1" applyBorder="1" applyAlignment="1">
      <alignment vertical="center" wrapText="1"/>
    </xf>
    <xf numFmtId="0" fontId="11" fillId="39" borderId="11" xfId="0" applyFont="1" applyFill="1" applyBorder="1" applyAlignment="1">
      <alignment horizontal="center" vertical="center" wrapText="1"/>
    </xf>
    <xf numFmtId="0" fontId="11" fillId="39" borderId="12" xfId="0" applyFont="1" applyFill="1" applyBorder="1" applyAlignment="1">
      <alignment vertical="center"/>
    </xf>
    <xf numFmtId="2" fontId="10" fillId="39" borderId="23" xfId="0" applyNumberFormat="1" applyFont="1" applyFill="1" applyBorder="1" applyAlignment="1">
      <alignment horizontal="center" vertical="center"/>
    </xf>
    <xf numFmtId="2" fontId="0" fillId="0" borderId="0" xfId="0" applyNumberFormat="1" applyFont="1" applyAlignment="1">
      <alignment horizontal="center" vertical="center"/>
    </xf>
    <xf numFmtId="0" fontId="25" fillId="34" borderId="11" xfId="0" applyFont="1" applyFill="1" applyBorder="1" applyAlignment="1">
      <alignment horizontal="center" vertical="center"/>
    </xf>
    <xf numFmtId="0" fontId="25" fillId="34" borderId="10" xfId="0" applyFont="1" applyFill="1" applyBorder="1" applyAlignment="1">
      <alignment horizontal="center" vertical="center"/>
    </xf>
    <xf numFmtId="0" fontId="38" fillId="42" borderId="13" xfId="0" applyFont="1" applyFill="1" applyBorder="1" applyAlignment="1">
      <alignment vertical="center" wrapText="1"/>
    </xf>
    <xf numFmtId="0" fontId="26" fillId="39" borderId="25" xfId="0" applyFont="1" applyFill="1" applyBorder="1" applyAlignment="1">
      <alignment horizontal="center" vertical="center" wrapText="1"/>
    </xf>
    <xf numFmtId="0" fontId="26" fillId="39" borderId="26" xfId="0" applyFont="1" applyFill="1" applyBorder="1" applyAlignment="1">
      <alignment vertical="center"/>
    </xf>
    <xf numFmtId="2" fontId="14" fillId="38" borderId="25" xfId="0" applyNumberFormat="1" applyFont="1" applyFill="1" applyBorder="1" applyAlignment="1">
      <alignment horizontal="center" vertical="center"/>
    </xf>
    <xf numFmtId="2" fontId="27" fillId="39" borderId="27" xfId="0" applyNumberFormat="1" applyFont="1" applyFill="1" applyBorder="1" applyAlignment="1">
      <alignment horizontal="center" vertical="center"/>
    </xf>
    <xf numFmtId="0" fontId="38" fillId="0" borderId="13" xfId="0" applyFont="1" applyFill="1" applyBorder="1" applyAlignment="1">
      <alignment vertical="center" wrapText="1"/>
    </xf>
    <xf numFmtId="2" fontId="14" fillId="0" borderId="0" xfId="0" applyNumberFormat="1" applyFont="1" applyFill="1" applyBorder="1" applyAlignment="1">
      <alignment horizontal="center" vertical="center"/>
    </xf>
    <xf numFmtId="0" fontId="11" fillId="43" borderId="13" xfId="0" applyFont="1" applyFill="1" applyBorder="1" applyAlignment="1">
      <alignment horizontal="center" vertical="center"/>
    </xf>
    <xf numFmtId="0" fontId="0" fillId="0" borderId="13" xfId="0" applyFont="1" applyBorder="1" applyAlignment="1">
      <alignment vertical="center" wrapText="1"/>
    </xf>
    <xf numFmtId="0" fontId="0" fillId="0" borderId="13" xfId="0" applyFont="1" applyBorder="1" applyAlignment="1">
      <alignment vertical="center"/>
    </xf>
    <xf numFmtId="0" fontId="0" fillId="0" borderId="0" xfId="0" applyFont="1" applyBorder="1" applyAlignment="1">
      <alignment horizontal="center" vertical="center"/>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43" fillId="37" borderId="13" xfId="0" applyFont="1" applyFill="1" applyBorder="1" applyAlignment="1">
      <alignment horizontal="left" vertical="center" wrapText="1"/>
    </xf>
    <xf numFmtId="0" fontId="38" fillId="37" borderId="13" xfId="0" applyFont="1" applyFill="1" applyBorder="1" applyAlignment="1">
      <alignment vertical="center" wrapText="1"/>
    </xf>
    <xf numFmtId="0" fontId="0" fillId="0" borderId="0" xfId="0" applyFont="1" applyAlignment="1">
      <alignment horizontal="left" vertical="center"/>
    </xf>
    <xf numFmtId="0" fontId="0" fillId="0" borderId="0" xfId="0" applyFont="1" applyAlignment="1">
      <alignment vertical="center" wrapText="1"/>
    </xf>
    <xf numFmtId="0" fontId="45" fillId="34" borderId="25" xfId="0" applyFont="1" applyFill="1" applyBorder="1" applyAlignment="1">
      <alignment horizontal="center" vertical="center"/>
    </xf>
    <xf numFmtId="0" fontId="46" fillId="33" borderId="14" xfId="45" applyFont="1" applyFill="1" applyBorder="1" applyAlignment="1">
      <alignment horizontal="right" vertical="center"/>
    </xf>
    <xf numFmtId="0" fontId="47" fillId="0" borderId="0" xfId="0" applyFont="1" applyAlignment="1">
      <alignment/>
    </xf>
    <xf numFmtId="0" fontId="47" fillId="0" borderId="0" xfId="0" applyFont="1" applyFill="1" applyAlignment="1">
      <alignment/>
    </xf>
    <xf numFmtId="0" fontId="47" fillId="0" borderId="0" xfId="0" applyFont="1" applyFill="1" applyAlignment="1">
      <alignment vertical="center"/>
    </xf>
    <xf numFmtId="0" fontId="47" fillId="0" borderId="0" xfId="0" applyFont="1" applyFill="1" applyAlignment="1">
      <alignment horizontal="left" vertical="center"/>
    </xf>
    <xf numFmtId="0" fontId="47" fillId="34" borderId="0" xfId="0" applyFont="1" applyFill="1" applyAlignment="1">
      <alignment/>
    </xf>
    <xf numFmtId="0" fontId="14" fillId="34" borderId="25" xfId="0" applyFont="1" applyFill="1" applyBorder="1" applyAlignment="1">
      <alignment horizontal="left" vertical="center" shrinkToFit="1"/>
    </xf>
    <xf numFmtId="0" fontId="14" fillId="34" borderId="26" xfId="0" applyFont="1" applyFill="1" applyBorder="1" applyAlignment="1">
      <alignment horizontal="center" vertical="center" shrinkToFit="1"/>
    </xf>
    <xf numFmtId="0" fontId="14" fillId="34" borderId="14" xfId="0" applyFont="1" applyFill="1" applyBorder="1" applyAlignment="1">
      <alignment horizontal="center" vertical="center" shrinkToFit="1"/>
    </xf>
    <xf numFmtId="0" fontId="14" fillId="34" borderId="21" xfId="0" applyFont="1" applyFill="1" applyBorder="1" applyAlignment="1">
      <alignment horizontal="left" vertical="center" wrapText="1"/>
    </xf>
    <xf numFmtId="0" fontId="11" fillId="34" borderId="0"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0" fillId="34" borderId="24" xfId="0" applyFont="1" applyFill="1" applyBorder="1" applyAlignment="1">
      <alignment/>
    </xf>
    <xf numFmtId="0" fontId="52" fillId="37" borderId="11" xfId="0" applyFont="1" applyFill="1" applyBorder="1" applyAlignment="1">
      <alignment horizontal="left" vertical="center" indent="1"/>
    </xf>
    <xf numFmtId="0" fontId="53" fillId="37" borderId="10" xfId="0" applyFont="1" applyFill="1" applyBorder="1" applyAlignment="1">
      <alignment horizontal="left" vertical="center" indent="1"/>
    </xf>
    <xf numFmtId="0" fontId="54" fillId="37" borderId="25" xfId="0" applyFont="1" applyFill="1" applyBorder="1" applyAlignment="1">
      <alignment horizontal="left" vertical="center" indent="1"/>
    </xf>
    <xf numFmtId="0" fontId="53" fillId="37" borderId="26" xfId="0" applyFont="1" applyFill="1" applyBorder="1" applyAlignment="1">
      <alignment horizontal="center" vertical="center"/>
    </xf>
    <xf numFmtId="0" fontId="53" fillId="37" borderId="14" xfId="0" applyFont="1" applyFill="1" applyBorder="1" applyAlignment="1">
      <alignment horizontal="center" vertical="center"/>
    </xf>
    <xf numFmtId="0" fontId="55" fillId="0" borderId="0" xfId="0" applyFont="1" applyAlignment="1">
      <alignment vertical="center"/>
    </xf>
    <xf numFmtId="0" fontId="51" fillId="34" borderId="21" xfId="0" applyFont="1" applyFill="1" applyBorder="1" applyAlignment="1">
      <alignment horizontal="left" vertical="center" indent="1"/>
    </xf>
    <xf numFmtId="0" fontId="51" fillId="34" borderId="15" xfId="0" applyFont="1" applyFill="1" applyBorder="1" applyAlignment="1">
      <alignment horizontal="left" vertical="center" indent="1"/>
    </xf>
    <xf numFmtId="0" fontId="0" fillId="33" borderId="25" xfId="0" applyFont="1" applyFill="1" applyBorder="1" applyAlignment="1">
      <alignment vertical="center"/>
    </xf>
    <xf numFmtId="0" fontId="0" fillId="33" borderId="26" xfId="0" applyFont="1" applyFill="1" applyBorder="1" applyAlignment="1">
      <alignment vertical="center"/>
    </xf>
    <xf numFmtId="0" fontId="11" fillId="33" borderId="21" xfId="0" applyFont="1" applyFill="1" applyBorder="1" applyAlignment="1">
      <alignment horizontal="left" vertical="center" indent="1"/>
    </xf>
    <xf numFmtId="0" fontId="0" fillId="33" borderId="0" xfId="0" applyFont="1" applyFill="1" applyBorder="1" applyAlignment="1">
      <alignment vertical="center"/>
    </xf>
    <xf numFmtId="0" fontId="57" fillId="33" borderId="13" xfId="0" applyFont="1" applyFill="1" applyBorder="1" applyAlignment="1">
      <alignment horizontal="center" vertical="center"/>
    </xf>
    <xf numFmtId="49" fontId="59" fillId="34" borderId="13" xfId="0" applyNumberFormat="1" applyFont="1" applyFill="1" applyBorder="1" applyAlignment="1">
      <alignment horizontal="center" vertical="center"/>
    </xf>
    <xf numFmtId="9" fontId="59" fillId="34" borderId="13" xfId="0" applyNumberFormat="1" applyFont="1" applyFill="1" applyBorder="1" applyAlignment="1">
      <alignment horizontal="center" vertical="center"/>
    </xf>
    <xf numFmtId="0" fontId="60" fillId="33" borderId="25" xfId="0" applyFont="1" applyFill="1" applyBorder="1" applyAlignment="1">
      <alignment horizontal="center" vertical="center"/>
    </xf>
    <xf numFmtId="0" fontId="7" fillId="33" borderId="26" xfId="0" applyFont="1" applyFill="1" applyBorder="1" applyAlignment="1">
      <alignment horizontal="right" vertical="center"/>
    </xf>
    <xf numFmtId="0" fontId="7" fillId="33" borderId="26" xfId="0" applyFont="1" applyFill="1" applyBorder="1" applyAlignment="1">
      <alignment horizontal="left" vertical="center"/>
    </xf>
    <xf numFmtId="0" fontId="60" fillId="33" borderId="26" xfId="0" applyFont="1" applyFill="1" applyBorder="1" applyAlignment="1">
      <alignment horizontal="center" vertical="center"/>
    </xf>
    <xf numFmtId="0" fontId="0" fillId="0" borderId="0" xfId="0" applyFont="1" applyFill="1" applyBorder="1" applyAlignment="1">
      <alignment vertical="center"/>
    </xf>
    <xf numFmtId="0" fontId="8" fillId="0" borderId="0" xfId="0" applyFont="1" applyFill="1" applyBorder="1" applyAlignment="1">
      <alignment horizontal="center" vertical="center"/>
    </xf>
    <xf numFmtId="0" fontId="56" fillId="33" borderId="21" xfId="0" applyFont="1" applyFill="1" applyBorder="1" applyAlignment="1">
      <alignment horizontal="right" vertical="center"/>
    </xf>
    <xf numFmtId="9" fontId="16" fillId="34" borderId="15" xfId="0" applyNumberFormat="1" applyFont="1" applyFill="1" applyBorder="1" applyAlignment="1">
      <alignment horizontal="left" vertical="center"/>
    </xf>
    <xf numFmtId="9" fontId="14" fillId="0" borderId="0" xfId="0" applyNumberFormat="1" applyFont="1" applyFill="1" applyBorder="1" applyAlignment="1">
      <alignment horizontal="left" vertical="center"/>
    </xf>
    <xf numFmtId="9" fontId="8" fillId="0" borderId="0" xfId="0" applyNumberFormat="1" applyFont="1" applyFill="1" applyBorder="1" applyAlignment="1">
      <alignment horizontal="center" vertical="center"/>
    </xf>
    <xf numFmtId="0" fontId="30"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4" fillId="37" borderId="25" xfId="0" applyFont="1" applyFill="1" applyBorder="1" applyAlignment="1">
      <alignment horizontal="left" vertical="center" indent="6"/>
    </xf>
    <xf numFmtId="0" fontId="0" fillId="37" borderId="26" xfId="0" applyFont="1" applyFill="1" applyBorder="1" applyAlignment="1">
      <alignment horizontal="center" vertical="center"/>
    </xf>
    <xf numFmtId="0" fontId="0" fillId="37" borderId="14" xfId="0" applyFont="1" applyFill="1" applyBorder="1" applyAlignment="1">
      <alignment horizontal="center" vertical="center"/>
    </xf>
    <xf numFmtId="9" fontId="8" fillId="34" borderId="15" xfId="0" applyNumberFormat="1" applyFont="1" applyFill="1" applyBorder="1" applyAlignment="1">
      <alignment horizontal="center" vertical="center"/>
    </xf>
    <xf numFmtId="9" fontId="57" fillId="44" borderId="18" xfId="0" applyNumberFormat="1" applyFont="1" applyFill="1" applyBorder="1" applyAlignment="1">
      <alignment horizontal="center" vertical="center"/>
    </xf>
    <xf numFmtId="0" fontId="48" fillId="37" borderId="25" xfId="0" applyFont="1" applyFill="1" applyBorder="1" applyAlignment="1">
      <alignment horizontal="left" vertical="center" indent="3"/>
    </xf>
    <xf numFmtId="0" fontId="63" fillId="37" borderId="26" xfId="0" applyFont="1" applyFill="1" applyBorder="1" applyAlignment="1">
      <alignment horizontal="center" vertical="center"/>
    </xf>
    <xf numFmtId="0" fontId="63" fillId="37" borderId="14" xfId="0" applyFont="1" applyFill="1" applyBorder="1" applyAlignment="1">
      <alignment horizontal="center" vertical="center"/>
    </xf>
    <xf numFmtId="0" fontId="56" fillId="33" borderId="21" xfId="0" applyFont="1" applyFill="1" applyBorder="1" applyAlignment="1">
      <alignment horizontal="right" vertical="center" wrapText="1"/>
    </xf>
    <xf numFmtId="9" fontId="0" fillId="34" borderId="15" xfId="0" applyNumberFormat="1" applyFont="1" applyFill="1" applyBorder="1" applyAlignment="1">
      <alignment horizontal="center" vertical="center"/>
    </xf>
    <xf numFmtId="9" fontId="0" fillId="0" borderId="0" xfId="0" applyNumberFormat="1" applyFont="1" applyFill="1" applyBorder="1" applyAlignment="1">
      <alignment horizontal="center" vertical="center"/>
    </xf>
    <xf numFmtId="9" fontId="57" fillId="44" borderId="20" xfId="0" applyNumberFormat="1" applyFont="1" applyFill="1" applyBorder="1" applyAlignment="1">
      <alignment horizontal="center" vertical="center"/>
    </xf>
    <xf numFmtId="0" fontId="17" fillId="45" borderId="25" xfId="0" applyFont="1" applyFill="1" applyBorder="1" applyAlignment="1">
      <alignment horizontal="left" vertical="center" indent="1"/>
    </xf>
    <xf numFmtId="0" fontId="0" fillId="46" borderId="26" xfId="0" applyFont="1" applyFill="1" applyBorder="1" applyAlignment="1">
      <alignment vertical="center"/>
    </xf>
    <xf numFmtId="0" fontId="17" fillId="45" borderId="26" xfId="0" applyFont="1" applyFill="1" applyBorder="1" applyAlignment="1">
      <alignment horizontal="left" vertical="center" indent="1"/>
    </xf>
    <xf numFmtId="0" fontId="14" fillId="46" borderId="26" xfId="0" applyFont="1" applyFill="1" applyBorder="1" applyAlignment="1">
      <alignment horizontal="left" vertical="center" wrapText="1"/>
    </xf>
    <xf numFmtId="0" fontId="14" fillId="46" borderId="14" xfId="0" applyFont="1" applyFill="1" applyBorder="1" applyAlignment="1">
      <alignment horizontal="left" vertical="center" wrapText="1"/>
    </xf>
    <xf numFmtId="0" fontId="64" fillId="0" borderId="15" xfId="0" applyFont="1" applyFill="1" applyBorder="1" applyAlignment="1">
      <alignment horizontal="left" vertical="center" wrapText="1"/>
    </xf>
    <xf numFmtId="0" fontId="10" fillId="45" borderId="16" xfId="0" applyFont="1" applyFill="1" applyBorder="1" applyAlignment="1">
      <alignment horizontal="left" vertical="top" indent="1"/>
    </xf>
    <xf numFmtId="0" fontId="0" fillId="46" borderId="17" xfId="0" applyFont="1" applyFill="1" applyBorder="1" applyAlignment="1">
      <alignment horizontal="left" vertical="center"/>
    </xf>
    <xf numFmtId="0" fontId="61" fillId="45" borderId="17" xfId="0" applyFont="1" applyFill="1" applyBorder="1" applyAlignment="1">
      <alignment horizontal="left" vertical="top" indent="1"/>
    </xf>
    <xf numFmtId="0" fontId="61" fillId="46" borderId="17" xfId="0" applyFont="1" applyFill="1" applyBorder="1" applyAlignment="1">
      <alignment vertical="top"/>
    </xf>
    <xf numFmtId="0" fontId="61" fillId="46" borderId="17" xfId="0" applyFont="1" applyFill="1" applyBorder="1" applyAlignment="1">
      <alignment horizontal="left" vertical="center" wrapText="1" indent="1"/>
    </xf>
    <xf numFmtId="0" fontId="65" fillId="0" borderId="0" xfId="0" applyFont="1" applyFill="1" applyBorder="1" applyAlignment="1">
      <alignment horizontal="left" vertical="center" wrapText="1" indent="1"/>
    </xf>
    <xf numFmtId="0" fontId="57" fillId="44" borderId="19" xfId="0" applyFont="1" applyFill="1" applyBorder="1" applyAlignment="1">
      <alignment horizontal="center" vertical="center"/>
    </xf>
    <xf numFmtId="0" fontId="0" fillId="0" borderId="0" xfId="0" applyFont="1" applyFill="1" applyAlignment="1">
      <alignment horizontal="left" vertical="center"/>
    </xf>
    <xf numFmtId="0" fontId="66" fillId="47" borderId="26" xfId="0" applyFont="1" applyFill="1" applyBorder="1" applyAlignment="1">
      <alignment horizontal="center" vertical="center"/>
    </xf>
    <xf numFmtId="0" fontId="64" fillId="47" borderId="26" xfId="0" applyFont="1" applyFill="1" applyBorder="1" applyAlignment="1">
      <alignment horizontal="center" vertical="center"/>
    </xf>
    <xf numFmtId="9" fontId="67" fillId="47" borderId="14" xfId="0" applyNumberFormat="1" applyFont="1" applyFill="1" applyBorder="1" applyAlignment="1">
      <alignment horizontal="center" vertical="center"/>
    </xf>
    <xf numFmtId="9" fontId="14" fillId="0" borderId="0" xfId="0" applyNumberFormat="1" applyFont="1" applyFill="1" applyBorder="1" applyAlignment="1">
      <alignment horizontal="center" vertical="center"/>
    </xf>
    <xf numFmtId="0" fontId="0" fillId="0" borderId="0" xfId="0" applyFont="1" applyFill="1" applyAlignment="1">
      <alignment/>
    </xf>
    <xf numFmtId="0" fontId="8" fillId="0" borderId="0" xfId="0" applyFont="1" applyAlignment="1">
      <alignment horizontal="left" vertical="center"/>
    </xf>
    <xf numFmtId="0" fontId="66" fillId="47" borderId="17" xfId="0" applyFont="1" applyFill="1" applyBorder="1" applyAlignment="1">
      <alignment horizontal="left" vertical="center" indent="5"/>
    </xf>
    <xf numFmtId="9" fontId="65" fillId="47" borderId="24" xfId="0" applyNumberFormat="1" applyFont="1" applyFill="1" applyBorder="1" applyAlignment="1">
      <alignment horizontal="center" vertical="center"/>
    </xf>
    <xf numFmtId="9" fontId="48" fillId="0" borderId="0" xfId="0" applyNumberFormat="1" applyFont="1" applyFill="1" applyBorder="1" applyAlignment="1">
      <alignment horizontal="center" vertical="center"/>
    </xf>
    <xf numFmtId="0" fontId="0" fillId="0" borderId="0" xfId="0" applyFont="1" applyFill="1" applyAlignment="1">
      <alignment vertical="center"/>
    </xf>
    <xf numFmtId="0" fontId="8" fillId="0" borderId="0" xfId="0" applyFont="1" applyAlignment="1">
      <alignment/>
    </xf>
    <xf numFmtId="0" fontId="14" fillId="0" borderId="0" xfId="0" applyFont="1" applyAlignment="1">
      <alignment horizontal="left" vertical="center"/>
    </xf>
    <xf numFmtId="9" fontId="11" fillId="44" borderId="13" xfId="0" applyNumberFormat="1" applyFont="1" applyFill="1" applyBorder="1" applyAlignment="1">
      <alignment horizontal="center" vertical="center"/>
    </xf>
    <xf numFmtId="9" fontId="51" fillId="48" borderId="13" xfId="0" applyNumberFormat="1" applyFont="1" applyFill="1" applyBorder="1" applyAlignment="1">
      <alignment horizontal="center" vertical="center"/>
    </xf>
    <xf numFmtId="9" fontId="51" fillId="48" borderId="10" xfId="0" applyNumberFormat="1" applyFont="1" applyFill="1" applyBorder="1" applyAlignment="1">
      <alignment horizontal="center" vertical="center"/>
    </xf>
    <xf numFmtId="9" fontId="51" fillId="34" borderId="13" xfId="0" applyNumberFormat="1" applyFont="1" applyFill="1" applyBorder="1" applyAlignment="1">
      <alignment horizontal="center" vertical="center"/>
    </xf>
    <xf numFmtId="9" fontId="0" fillId="0" borderId="0" xfId="0" applyNumberFormat="1" applyFont="1" applyFill="1" applyAlignment="1">
      <alignment/>
    </xf>
    <xf numFmtId="9" fontId="14" fillId="49" borderId="13" xfId="0" applyNumberFormat="1" applyFont="1" applyFill="1" applyBorder="1" applyAlignment="1">
      <alignment horizontal="center" vertical="center"/>
    </xf>
    <xf numFmtId="9" fontId="14" fillId="37" borderId="13" xfId="0" applyNumberFormat="1" applyFont="1" applyFill="1" applyBorder="1" applyAlignment="1">
      <alignment horizontal="center" vertical="center"/>
    </xf>
    <xf numFmtId="9" fontId="11" fillId="0" borderId="0" xfId="0" applyNumberFormat="1" applyFont="1" applyFill="1" applyBorder="1" applyAlignment="1">
      <alignment horizontal="center" vertical="center"/>
    </xf>
    <xf numFmtId="0" fontId="8" fillId="33" borderId="18" xfId="0" applyFont="1" applyFill="1" applyBorder="1" applyAlignment="1">
      <alignment horizontal="left" vertical="center" indent="1"/>
    </xf>
    <xf numFmtId="0" fontId="16" fillId="34" borderId="25" xfId="0" applyFont="1" applyFill="1" applyBorder="1" applyAlignment="1">
      <alignment horizontal="left" vertical="center" wrapText="1"/>
    </xf>
    <xf numFmtId="0" fontId="16" fillId="34" borderId="26" xfId="0" applyFont="1" applyFill="1" applyBorder="1" applyAlignment="1">
      <alignment horizontal="left" vertical="center" wrapText="1"/>
    </xf>
    <xf numFmtId="0" fontId="16" fillId="34" borderId="14" xfId="0" applyFont="1" applyFill="1" applyBorder="1" applyAlignment="1">
      <alignment horizontal="left" vertical="center" wrapText="1"/>
    </xf>
    <xf numFmtId="9" fontId="51" fillId="0" borderId="0" xfId="0" applyNumberFormat="1" applyFont="1" applyFill="1" applyBorder="1" applyAlignment="1">
      <alignment horizontal="center" vertical="center"/>
    </xf>
    <xf numFmtId="0" fontId="0" fillId="33" borderId="20" xfId="0" applyFont="1" applyFill="1" applyBorder="1" applyAlignment="1">
      <alignment horizontal="left" vertical="center" wrapText="1" indent="1"/>
    </xf>
    <xf numFmtId="0" fontId="16" fillId="34" borderId="21" xfId="0" applyFont="1" applyFill="1" applyBorder="1" applyAlignment="1">
      <alignment horizontal="left" vertical="center" wrapText="1"/>
    </xf>
    <xf numFmtId="0" fontId="16" fillId="34" borderId="0" xfId="0" applyFont="1" applyFill="1" applyBorder="1" applyAlignment="1">
      <alignment horizontal="left" vertical="center" wrapText="1"/>
    </xf>
    <xf numFmtId="0" fontId="16" fillId="34" borderId="15" xfId="0" applyFont="1" applyFill="1" applyBorder="1" applyAlignment="1">
      <alignment horizontal="left" vertical="center" wrapText="1"/>
    </xf>
    <xf numFmtId="0" fontId="0" fillId="33" borderId="19" xfId="0" applyFont="1" applyFill="1" applyBorder="1" applyAlignment="1">
      <alignment horizontal="left" vertical="center" wrapText="1" indent="1"/>
    </xf>
    <xf numFmtId="0" fontId="16" fillId="34" borderId="16" xfId="0" applyFont="1" applyFill="1" applyBorder="1" applyAlignment="1">
      <alignment horizontal="left" vertical="center" wrapText="1"/>
    </xf>
    <xf numFmtId="0" fontId="16" fillId="34" borderId="17" xfId="0" applyFont="1" applyFill="1" applyBorder="1" applyAlignment="1">
      <alignment horizontal="left" vertical="center" wrapText="1"/>
    </xf>
    <xf numFmtId="0" fontId="16" fillId="34" borderId="24" xfId="0" applyFont="1" applyFill="1" applyBorder="1" applyAlignment="1">
      <alignment horizontal="left" vertical="center" wrapText="1"/>
    </xf>
    <xf numFmtId="9"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68" fillId="34" borderId="11" xfId="0" applyFont="1" applyFill="1" applyBorder="1" applyAlignment="1">
      <alignment horizontal="left" vertical="center" indent="1"/>
    </xf>
    <xf numFmtId="0" fontId="69" fillId="34" borderId="12" xfId="0" applyFont="1" applyFill="1" applyBorder="1" applyAlignment="1">
      <alignment horizontal="left" vertical="center" wrapText="1" indent="2"/>
    </xf>
    <xf numFmtId="9" fontId="70" fillId="34" borderId="10" xfId="0" applyNumberFormat="1" applyFont="1" applyFill="1" applyBorder="1" applyAlignment="1">
      <alignment horizontal="center" vertical="center"/>
    </xf>
    <xf numFmtId="0" fontId="69" fillId="36" borderId="21" xfId="0" applyFont="1" applyFill="1" applyBorder="1" applyAlignment="1">
      <alignment horizontal="left" vertical="center" wrapText="1" indent="2"/>
    </xf>
    <xf numFmtId="9" fontId="69" fillId="36" borderId="15" xfId="0" applyNumberFormat="1" applyFont="1" applyFill="1" applyBorder="1" applyAlignment="1">
      <alignment horizontal="center" vertical="center"/>
    </xf>
    <xf numFmtId="0" fontId="71" fillId="34" borderId="0" xfId="0" applyFont="1" applyFill="1" applyAlignment="1">
      <alignment/>
    </xf>
    <xf numFmtId="0" fontId="69" fillId="36" borderId="25" xfId="0" applyFont="1" applyFill="1" applyBorder="1" applyAlignment="1">
      <alignment horizontal="left" vertical="center" wrapText="1" indent="2"/>
    </xf>
    <xf numFmtId="0" fontId="72" fillId="34" borderId="11" xfId="0" applyFont="1" applyFill="1" applyBorder="1" applyAlignment="1">
      <alignment horizontal="left" vertical="center" indent="1"/>
    </xf>
    <xf numFmtId="0" fontId="35" fillId="41" borderId="21" xfId="0" applyFont="1" applyFill="1" applyBorder="1" applyAlignment="1">
      <alignment horizontal="left" vertical="center" wrapText="1" indent="2"/>
    </xf>
    <xf numFmtId="9" fontId="35" fillId="41" borderId="15" xfId="0" applyNumberFormat="1" applyFont="1" applyFill="1" applyBorder="1" applyAlignment="1">
      <alignment horizontal="center" vertical="center"/>
    </xf>
    <xf numFmtId="0" fontId="68" fillId="34" borderId="12" xfId="0" applyFont="1" applyFill="1" applyBorder="1" applyAlignment="1">
      <alignment horizontal="left" vertical="center" indent="5"/>
    </xf>
    <xf numFmtId="0" fontId="35" fillId="41" borderId="25" xfId="0" applyFont="1" applyFill="1" applyBorder="1" applyAlignment="1">
      <alignment horizontal="left" vertical="center" wrapText="1" indent="2"/>
    </xf>
    <xf numFmtId="9" fontId="35" fillId="41" borderId="14" xfId="0" applyNumberFormat="1" applyFont="1" applyFill="1" applyBorder="1" applyAlignment="1">
      <alignment horizontal="center" vertical="center"/>
    </xf>
    <xf numFmtId="0" fontId="35" fillId="41" borderId="16" xfId="0" applyFont="1" applyFill="1" applyBorder="1" applyAlignment="1">
      <alignment horizontal="left" vertical="center" wrapText="1" indent="2"/>
    </xf>
    <xf numFmtId="9" fontId="35" fillId="41" borderId="24" xfId="0" applyNumberFormat="1" applyFont="1" applyFill="1" applyBorder="1" applyAlignment="1">
      <alignment horizontal="center" vertical="center"/>
    </xf>
    <xf numFmtId="0" fontId="73" fillId="34" borderId="11" xfId="0" applyFont="1" applyFill="1" applyBorder="1" applyAlignment="1">
      <alignment horizontal="left" vertical="center" indent="1"/>
    </xf>
    <xf numFmtId="0" fontId="73" fillId="34" borderId="12" xfId="0" applyFont="1" applyFill="1" applyBorder="1" applyAlignment="1">
      <alignment horizontal="left" vertical="center" indent="5"/>
    </xf>
    <xf numFmtId="9" fontId="37" fillId="34" borderId="10" xfId="0" applyNumberFormat="1" applyFont="1" applyFill="1" applyBorder="1" applyAlignment="1">
      <alignment horizontal="center" vertical="center"/>
    </xf>
    <xf numFmtId="0" fontId="39" fillId="42" borderId="21" xfId="0" applyFont="1" applyFill="1" applyBorder="1" applyAlignment="1">
      <alignment horizontal="left" vertical="center" wrapText="1" indent="2"/>
    </xf>
    <xf numFmtId="9" fontId="39" fillId="42" borderId="15" xfId="0" applyNumberFormat="1" applyFont="1" applyFill="1" applyBorder="1" applyAlignment="1">
      <alignment horizontal="center" vertical="center"/>
    </xf>
    <xf numFmtId="0" fontId="39" fillId="42" borderId="25" xfId="0" applyFont="1" applyFill="1" applyBorder="1" applyAlignment="1">
      <alignment horizontal="left" vertical="center" wrapText="1" indent="2"/>
    </xf>
    <xf numFmtId="0" fontId="74" fillId="34" borderId="21" xfId="0" applyFont="1" applyFill="1" applyBorder="1" applyAlignment="1">
      <alignment horizontal="left" vertical="center" indent="1"/>
    </xf>
    <xf numFmtId="0" fontId="39" fillId="34" borderId="0" xfId="0" applyFont="1" applyFill="1" applyBorder="1" applyAlignment="1">
      <alignment horizontal="left" vertical="center" wrapText="1"/>
    </xf>
    <xf numFmtId="9" fontId="39" fillId="34" borderId="15" xfId="0" applyNumberFormat="1" applyFont="1" applyFill="1" applyBorder="1" applyAlignment="1">
      <alignment horizontal="center" vertical="center"/>
    </xf>
    <xf numFmtId="0" fontId="0" fillId="0" borderId="0" xfId="0" applyFont="1" applyFill="1" applyBorder="1" applyAlignment="1">
      <alignment/>
    </xf>
    <xf numFmtId="0" fontId="11" fillId="44" borderId="25" xfId="0" applyFont="1" applyFill="1" applyBorder="1" applyAlignment="1">
      <alignment horizontal="left" vertical="center" indent="1"/>
    </xf>
    <xf numFmtId="0" fontId="11" fillId="44" borderId="26" xfId="0" applyFont="1" applyFill="1" applyBorder="1" applyAlignment="1">
      <alignment horizontal="left" vertical="center" indent="1"/>
    </xf>
    <xf numFmtId="0" fontId="39" fillId="44" borderId="26" xfId="0" applyFont="1" applyFill="1" applyBorder="1" applyAlignment="1">
      <alignment horizontal="left" vertical="center" wrapText="1" indent="2"/>
    </xf>
    <xf numFmtId="9" fontId="75" fillId="44" borderId="14" xfId="0" applyNumberFormat="1" applyFont="1" applyFill="1" applyBorder="1" applyAlignment="1">
      <alignment horizontal="center" vertical="center"/>
    </xf>
    <xf numFmtId="9" fontId="11" fillId="44" borderId="19" xfId="0" applyNumberFormat="1" applyFont="1" applyFill="1" applyBorder="1" applyAlignment="1">
      <alignment horizontal="center" vertical="center"/>
    </xf>
    <xf numFmtId="0" fontId="11" fillId="44" borderId="21" xfId="0" applyFont="1" applyFill="1" applyBorder="1" applyAlignment="1">
      <alignment horizontal="left" vertical="center" indent="1"/>
    </xf>
    <xf numFmtId="0" fontId="11" fillId="44" borderId="0" xfId="0" applyFont="1" applyFill="1" applyBorder="1" applyAlignment="1">
      <alignment horizontal="left" vertical="center" indent="1"/>
    </xf>
    <xf numFmtId="0" fontId="39" fillId="44" borderId="0" xfId="0" applyFont="1" applyFill="1" applyBorder="1" applyAlignment="1">
      <alignment horizontal="left" vertical="center" wrapText="1" indent="2"/>
    </xf>
    <xf numFmtId="9" fontId="75" fillId="44" borderId="15" xfId="0" applyNumberFormat="1" applyFont="1" applyFill="1" applyBorder="1" applyAlignment="1">
      <alignment horizontal="center" vertical="center"/>
    </xf>
    <xf numFmtId="0" fontId="74" fillId="34" borderId="11" xfId="0" applyFont="1" applyFill="1" applyBorder="1" applyAlignment="1">
      <alignment horizontal="left" vertical="center" indent="1"/>
    </xf>
    <xf numFmtId="0" fontId="76" fillId="34" borderId="11" xfId="0" applyFont="1" applyFill="1" applyBorder="1" applyAlignment="1">
      <alignment horizontal="left" vertical="center" indent="1"/>
    </xf>
    <xf numFmtId="0" fontId="11" fillId="37" borderId="21" xfId="0" applyFont="1" applyFill="1" applyBorder="1" applyAlignment="1">
      <alignment horizontal="left" vertical="center" indent="1"/>
    </xf>
    <xf numFmtId="0" fontId="11" fillId="37" borderId="0" xfId="0" applyFont="1" applyFill="1" applyBorder="1" applyAlignment="1">
      <alignment horizontal="left" vertical="center" indent="1"/>
    </xf>
    <xf numFmtId="0" fontId="39" fillId="37" borderId="0" xfId="0" applyFont="1" applyFill="1" applyBorder="1" applyAlignment="1">
      <alignment horizontal="left" vertical="center" wrapText="1" indent="2"/>
    </xf>
    <xf numFmtId="9" fontId="75" fillId="37" borderId="15" xfId="0" applyNumberFormat="1" applyFont="1" applyFill="1" applyBorder="1" applyAlignment="1">
      <alignment horizontal="center" vertical="center"/>
    </xf>
    <xf numFmtId="9" fontId="0" fillId="0" borderId="0" xfId="0" applyNumberFormat="1" applyFont="1" applyAlignment="1">
      <alignment horizontal="center" vertical="center"/>
    </xf>
    <xf numFmtId="0" fontId="77" fillId="36" borderId="11" xfId="0" applyFont="1" applyFill="1" applyBorder="1" applyAlignment="1">
      <alignment horizontal="left" vertical="center" indent="1"/>
    </xf>
    <xf numFmtId="0" fontId="77" fillId="36" borderId="12" xfId="0" applyFont="1" applyFill="1" applyBorder="1" applyAlignment="1">
      <alignment horizontal="left" vertical="center" indent="5"/>
    </xf>
    <xf numFmtId="9" fontId="77" fillId="36" borderId="10" xfId="0" applyNumberFormat="1" applyFont="1" applyFill="1" applyBorder="1" applyAlignment="1">
      <alignment horizontal="center" vertical="center"/>
    </xf>
    <xf numFmtId="0" fontId="78" fillId="36" borderId="12" xfId="0" applyFont="1" applyFill="1" applyBorder="1" applyAlignment="1">
      <alignment horizontal="left" vertical="center" wrapText="1" indent="2"/>
    </xf>
    <xf numFmtId="0" fontId="72" fillId="41" borderId="11" xfId="0" applyFont="1" applyFill="1" applyBorder="1" applyAlignment="1">
      <alignment horizontal="left" vertical="center" indent="1"/>
    </xf>
    <xf numFmtId="0" fontId="79" fillId="41" borderId="12" xfId="0" applyFont="1" applyFill="1" applyBorder="1" applyAlignment="1">
      <alignment horizontal="left" vertical="center" wrapText="1" indent="2"/>
    </xf>
    <xf numFmtId="9" fontId="72" fillId="41" borderId="10" xfId="0" applyNumberFormat="1" applyFont="1" applyFill="1" applyBorder="1" applyAlignment="1">
      <alignment horizontal="center" vertical="center"/>
    </xf>
    <xf numFmtId="0" fontId="73" fillId="42" borderId="11" xfId="0" applyFont="1" applyFill="1" applyBorder="1" applyAlignment="1">
      <alignment horizontal="left" vertical="center" indent="1"/>
    </xf>
    <xf numFmtId="0" fontId="80" fillId="42" borderId="12" xfId="0" applyFont="1" applyFill="1" applyBorder="1" applyAlignment="1">
      <alignment horizontal="left" vertical="center" wrapText="1" indent="2"/>
    </xf>
    <xf numFmtId="9" fontId="73" fillId="42" borderId="10" xfId="0" applyNumberFormat="1" applyFont="1" applyFill="1" applyBorder="1" applyAlignment="1">
      <alignment horizontal="center" vertical="center"/>
    </xf>
    <xf numFmtId="0" fontId="74" fillId="44" borderId="11" xfId="0" applyFont="1" applyFill="1" applyBorder="1" applyAlignment="1">
      <alignment horizontal="left" vertical="center" indent="1"/>
    </xf>
    <xf numFmtId="0" fontId="80" fillId="44" borderId="26" xfId="0" applyFont="1" applyFill="1" applyBorder="1" applyAlignment="1">
      <alignment horizontal="left" vertical="center" wrapText="1" indent="2"/>
    </xf>
    <xf numFmtId="9" fontId="74" fillId="44" borderId="10" xfId="0" applyNumberFormat="1" applyFont="1" applyFill="1" applyBorder="1" applyAlignment="1">
      <alignment horizontal="center" vertical="center"/>
    </xf>
    <xf numFmtId="0" fontId="76" fillId="37" borderId="11" xfId="0" applyFont="1" applyFill="1" applyBorder="1" applyAlignment="1">
      <alignment horizontal="left" vertical="center" indent="1"/>
    </xf>
    <xf numFmtId="0" fontId="81" fillId="37" borderId="26" xfId="0" applyFont="1" applyFill="1" applyBorder="1" applyAlignment="1">
      <alignment horizontal="left" vertical="center" wrapText="1" indent="2"/>
    </xf>
    <xf numFmtId="9" fontId="76" fillId="37" borderId="10" xfId="0" applyNumberFormat="1" applyFont="1" applyFill="1" applyBorder="1" applyAlignment="1">
      <alignment horizontal="center" vertical="center"/>
    </xf>
    <xf numFmtId="0" fontId="7" fillId="33" borderId="25" xfId="0" applyFont="1" applyFill="1" applyBorder="1" applyAlignment="1">
      <alignment horizontal="right" vertical="center"/>
    </xf>
    <xf numFmtId="0" fontId="0" fillId="33" borderId="25" xfId="0" applyFont="1" applyFill="1" applyBorder="1" applyAlignment="1">
      <alignment horizontal="right" vertical="center"/>
    </xf>
    <xf numFmtId="49" fontId="14" fillId="33" borderId="26" xfId="0" applyNumberFormat="1" applyFont="1" applyFill="1" applyBorder="1" applyAlignment="1">
      <alignment horizontal="left" vertical="center" wrapText="1" indent="1"/>
    </xf>
    <xf numFmtId="49" fontId="16" fillId="33" borderId="26" xfId="0" applyNumberFormat="1" applyFont="1" applyFill="1" applyBorder="1" applyAlignment="1">
      <alignment horizontal="left" vertical="center" wrapText="1" indent="1"/>
    </xf>
    <xf numFmtId="49" fontId="16" fillId="34" borderId="26" xfId="0" applyNumberFormat="1" applyFont="1" applyFill="1" applyBorder="1" applyAlignment="1">
      <alignment horizontal="left" vertical="center" wrapText="1" indent="1"/>
    </xf>
    <xf numFmtId="0" fontId="8" fillId="0" borderId="0" xfId="0" applyFont="1" applyBorder="1" applyAlignment="1">
      <alignment horizontal="center" vertical="center"/>
    </xf>
    <xf numFmtId="0" fontId="0" fillId="33" borderId="21" xfId="0" applyFont="1" applyFill="1" applyBorder="1" applyAlignment="1">
      <alignment horizontal="right" vertical="center"/>
    </xf>
    <xf numFmtId="181" fontId="14" fillId="33" borderId="0" xfId="0" applyNumberFormat="1" applyFont="1" applyFill="1" applyBorder="1" applyAlignment="1">
      <alignment horizontal="left" vertical="center" wrapText="1" indent="1"/>
    </xf>
    <xf numFmtId="49" fontId="14" fillId="33" borderId="0" xfId="0" applyNumberFormat="1" applyFont="1" applyFill="1" applyBorder="1" applyAlignment="1">
      <alignment horizontal="left" vertical="center" wrapText="1" indent="1"/>
    </xf>
    <xf numFmtId="49" fontId="14" fillId="34" borderId="0" xfId="0" applyNumberFormat="1" applyFont="1" applyFill="1" applyBorder="1" applyAlignment="1">
      <alignment horizontal="left" vertical="center" wrapText="1" indent="1"/>
    </xf>
    <xf numFmtId="0" fontId="0" fillId="33" borderId="16" xfId="0" applyFont="1" applyFill="1" applyBorder="1" applyAlignment="1">
      <alignment horizontal="right" vertical="center" wrapText="1"/>
    </xf>
    <xf numFmtId="49" fontId="14" fillId="33" borderId="17" xfId="0" applyNumberFormat="1" applyFont="1" applyFill="1" applyBorder="1" applyAlignment="1">
      <alignment horizontal="left" vertical="center" wrapText="1" indent="1"/>
    </xf>
    <xf numFmtId="49" fontId="14" fillId="34" borderId="17" xfId="0" applyNumberFormat="1" applyFont="1" applyFill="1" applyBorder="1" applyAlignment="1">
      <alignment horizontal="left" vertical="center" wrapText="1" indent="1"/>
    </xf>
    <xf numFmtId="0" fontId="8" fillId="0" borderId="0" xfId="0" applyFont="1" applyBorder="1" applyAlignment="1">
      <alignment vertical="center"/>
    </xf>
    <xf numFmtId="0" fontId="0" fillId="0" borderId="0" xfId="0" applyFont="1" applyBorder="1" applyAlignment="1">
      <alignment vertical="center"/>
    </xf>
    <xf numFmtId="0" fontId="62" fillId="50" borderId="17" xfId="0" applyFont="1" applyFill="1" applyBorder="1" applyAlignment="1">
      <alignment horizontal="right" vertical="center"/>
    </xf>
    <xf numFmtId="9" fontId="62" fillId="50" borderId="24" xfId="0" applyNumberFormat="1" applyFont="1" applyFill="1" applyBorder="1" applyAlignment="1">
      <alignment horizontal="left" vertical="center"/>
    </xf>
    <xf numFmtId="0" fontId="8" fillId="33" borderId="18" xfId="0" applyFont="1" applyFill="1" applyBorder="1" applyAlignment="1">
      <alignment vertical="center"/>
    </xf>
    <xf numFmtId="0" fontId="0" fillId="34" borderId="21" xfId="0" applyFont="1" applyFill="1" applyBorder="1" applyAlignment="1">
      <alignment/>
    </xf>
    <xf numFmtId="0" fontId="0" fillId="34" borderId="0" xfId="0" applyFont="1" applyFill="1" applyBorder="1" applyAlignment="1">
      <alignment/>
    </xf>
    <xf numFmtId="0" fontId="0" fillId="34" borderId="15" xfId="0" applyFont="1" applyFill="1" applyBorder="1" applyAlignment="1">
      <alignment/>
    </xf>
    <xf numFmtId="0" fontId="16" fillId="0" borderId="18" xfId="0" applyFont="1" applyBorder="1" applyAlignment="1">
      <alignment/>
    </xf>
    <xf numFmtId="0" fontId="51" fillId="0" borderId="20" xfId="0" applyFont="1" applyBorder="1" applyAlignment="1">
      <alignment/>
    </xf>
    <xf numFmtId="0" fontId="51" fillId="0" borderId="19" xfId="0" applyFont="1" applyBorder="1" applyAlignment="1">
      <alignment/>
    </xf>
    <xf numFmtId="0" fontId="0" fillId="34" borderId="16" xfId="0" applyFont="1" applyFill="1" applyBorder="1" applyAlignment="1">
      <alignment/>
    </xf>
    <xf numFmtId="0" fontId="0" fillId="34" borderId="17" xfId="0" applyFont="1" applyFill="1" applyBorder="1" applyAlignment="1">
      <alignment/>
    </xf>
    <xf numFmtId="0" fontId="0" fillId="0" borderId="0" xfId="0" applyFont="1" applyAlignment="1">
      <alignment horizontal="right"/>
    </xf>
    <xf numFmtId="14" fontId="0" fillId="0" borderId="0" xfId="0" applyNumberFormat="1" applyFont="1" applyAlignment="1">
      <alignment horizontal="left"/>
    </xf>
    <xf numFmtId="0" fontId="24" fillId="36" borderId="0" xfId="0" applyFont="1" applyFill="1" applyBorder="1" applyAlignment="1">
      <alignment horizontal="right" vertical="center"/>
    </xf>
    <xf numFmtId="9" fontId="24" fillId="36" borderId="15" xfId="0" applyNumberFormat="1" applyFont="1" applyFill="1" applyBorder="1" applyAlignment="1">
      <alignment horizontal="left" vertical="center"/>
    </xf>
    <xf numFmtId="0" fontId="8" fillId="33" borderId="25" xfId="0" applyFont="1" applyFill="1" applyBorder="1" applyAlignment="1">
      <alignment vertical="center"/>
    </xf>
    <xf numFmtId="0" fontId="0" fillId="33" borderId="21" xfId="0" applyFont="1" applyFill="1" applyBorder="1" applyAlignment="1">
      <alignment horizontal="left" vertical="center" wrapText="1" indent="1"/>
    </xf>
    <xf numFmtId="0" fontId="0" fillId="33" borderId="16" xfId="0" applyFont="1" applyFill="1" applyBorder="1" applyAlignment="1">
      <alignment horizontal="left" vertical="center" wrapText="1" indent="1"/>
    </xf>
    <xf numFmtId="0" fontId="16" fillId="0" borderId="25" xfId="0" applyFont="1" applyBorder="1" applyAlignment="1">
      <alignment/>
    </xf>
    <xf numFmtId="0" fontId="51" fillId="0" borderId="21" xfId="0" applyFont="1" applyBorder="1" applyAlignment="1">
      <alignment/>
    </xf>
    <xf numFmtId="0" fontId="51" fillId="0" borderId="16" xfId="0" applyFont="1" applyBorder="1" applyAlignment="1">
      <alignment/>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33" borderId="25" xfId="0" applyFont="1" applyFill="1" applyBorder="1" applyAlignment="1">
      <alignment horizontal="right" vertical="center"/>
    </xf>
    <xf numFmtId="0" fontId="0" fillId="33" borderId="21" xfId="0" applyFont="1" applyFill="1" applyBorder="1" applyAlignment="1">
      <alignment horizontal="right" vertical="center"/>
    </xf>
    <xf numFmtId="0" fontId="0" fillId="33" borderId="16" xfId="0" applyFont="1" applyFill="1" applyBorder="1" applyAlignment="1">
      <alignment horizontal="right" vertical="center" wrapText="1"/>
    </xf>
    <xf numFmtId="9" fontId="0" fillId="0" borderId="0" xfId="0" applyNumberFormat="1" applyFont="1" applyFill="1" applyBorder="1" applyAlignment="1">
      <alignment horizontal="center" vertical="center"/>
    </xf>
    <xf numFmtId="0" fontId="0" fillId="0" borderId="0" xfId="0" applyFont="1" applyBorder="1" applyAlignment="1">
      <alignment vertical="center"/>
    </xf>
    <xf numFmtId="0" fontId="42" fillId="37" borderId="17" xfId="0" applyFont="1" applyFill="1" applyBorder="1" applyAlignment="1">
      <alignment horizontal="right" vertical="center"/>
    </xf>
    <xf numFmtId="9" fontId="42" fillId="37" borderId="24" xfId="0" applyNumberFormat="1" applyFont="1" applyFill="1" applyBorder="1" applyAlignment="1">
      <alignment horizontal="left" vertical="center"/>
    </xf>
    <xf numFmtId="0" fontId="0" fillId="0" borderId="0" xfId="0" applyFont="1" applyAlignment="1">
      <alignment/>
    </xf>
    <xf numFmtId="0" fontId="0" fillId="33" borderId="20" xfId="0" applyFont="1" applyFill="1" applyBorder="1" applyAlignment="1">
      <alignment horizontal="left" vertical="center" wrapText="1" indent="1"/>
    </xf>
    <xf numFmtId="0" fontId="0" fillId="34" borderId="21" xfId="0" applyFont="1" applyFill="1" applyBorder="1" applyAlignment="1">
      <alignment/>
    </xf>
    <xf numFmtId="0" fontId="0" fillId="34" borderId="0" xfId="0" applyFont="1" applyFill="1" applyBorder="1" applyAlignment="1">
      <alignment/>
    </xf>
    <xf numFmtId="0" fontId="0" fillId="34" borderId="15" xfId="0" applyFont="1" applyFill="1" applyBorder="1" applyAlignment="1">
      <alignment/>
    </xf>
    <xf numFmtId="0" fontId="0" fillId="33" borderId="19" xfId="0" applyFont="1" applyFill="1" applyBorder="1" applyAlignment="1">
      <alignment horizontal="left" vertical="center" wrapText="1" indent="1"/>
    </xf>
    <xf numFmtId="0" fontId="84" fillId="0" borderId="20" xfId="0" applyFont="1" applyFill="1" applyBorder="1" applyAlignment="1">
      <alignment horizontal="right"/>
    </xf>
    <xf numFmtId="0" fontId="0" fillId="34" borderId="21" xfId="0" applyFont="1" applyFill="1" applyBorder="1" applyAlignment="1">
      <alignment/>
    </xf>
    <xf numFmtId="0" fontId="0" fillId="34" borderId="0" xfId="0" applyFont="1" applyFill="1" applyBorder="1" applyAlignment="1">
      <alignment/>
    </xf>
    <xf numFmtId="0" fontId="0" fillId="34" borderId="15" xfId="0" applyFont="1" applyFill="1" applyBorder="1" applyAlignment="1">
      <alignment/>
    </xf>
    <xf numFmtId="0" fontId="0" fillId="0" borderId="0" xfId="0" applyFont="1" applyAlignment="1">
      <alignment/>
    </xf>
    <xf numFmtId="0" fontId="0" fillId="34" borderId="16" xfId="0" applyFont="1" applyFill="1" applyBorder="1" applyAlignment="1">
      <alignment/>
    </xf>
    <xf numFmtId="0" fontId="0" fillId="34" borderId="17" xfId="0" applyFont="1" applyFill="1" applyBorder="1" applyAlignment="1">
      <alignment/>
    </xf>
    <xf numFmtId="0" fontId="0" fillId="34" borderId="24" xfId="0" applyFont="1" applyFill="1" applyBorder="1" applyAlignment="1">
      <alignment/>
    </xf>
    <xf numFmtId="0" fontId="0" fillId="0" borderId="0" xfId="0" applyFont="1" applyFill="1" applyAlignment="1">
      <alignment/>
    </xf>
    <xf numFmtId="0" fontId="0" fillId="0" borderId="0" xfId="0" applyFont="1" applyAlignment="1">
      <alignment horizontal="right"/>
    </xf>
    <xf numFmtId="14" fontId="0" fillId="0" borderId="0" xfId="0" applyNumberFormat="1" applyFont="1" applyAlignment="1">
      <alignment horizontal="left"/>
    </xf>
    <xf numFmtId="0" fontId="70" fillId="36" borderId="17" xfId="0" applyFont="1" applyFill="1" applyBorder="1" applyAlignment="1">
      <alignment horizontal="right" vertical="center"/>
    </xf>
    <xf numFmtId="9" fontId="70" fillId="36" borderId="24" xfId="0" applyNumberFormat="1" applyFont="1" applyFill="1" applyBorder="1" applyAlignment="1">
      <alignment horizontal="left" vertical="center"/>
    </xf>
    <xf numFmtId="0" fontId="16" fillId="0" borderId="18" xfId="0" applyFont="1" applyFill="1" applyBorder="1" applyAlignment="1">
      <alignment/>
    </xf>
    <xf numFmtId="0" fontId="51" fillId="0" borderId="20" xfId="0" applyFont="1" applyFill="1" applyBorder="1" applyAlignment="1">
      <alignment/>
    </xf>
    <xf numFmtId="0" fontId="51" fillId="0" borderId="19" xfId="0" applyFont="1" applyFill="1" applyBorder="1" applyAlignment="1">
      <alignment/>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33" borderId="25" xfId="0" applyFont="1" applyFill="1" applyBorder="1" applyAlignment="1">
      <alignment horizontal="right" vertical="center"/>
    </xf>
    <xf numFmtId="9" fontId="16" fillId="34" borderId="14" xfId="0" applyNumberFormat="1" applyFont="1" applyFill="1" applyBorder="1" applyAlignment="1">
      <alignment horizontal="left" vertical="center" indent="1"/>
    </xf>
    <xf numFmtId="9" fontId="0" fillId="34" borderId="24" xfId="0" applyNumberFormat="1" applyFont="1" applyFill="1" applyBorder="1" applyAlignment="1">
      <alignment horizontal="center" vertical="center"/>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37" fillId="42" borderId="17" xfId="0" applyFont="1" applyFill="1" applyBorder="1" applyAlignment="1">
      <alignment horizontal="right" vertical="center"/>
    </xf>
    <xf numFmtId="9" fontId="37" fillId="42" borderId="24" xfId="0" applyNumberFormat="1" applyFont="1" applyFill="1" applyBorder="1" applyAlignment="1">
      <alignment horizontal="left" vertical="center"/>
    </xf>
    <xf numFmtId="0" fontId="14" fillId="37" borderId="25" xfId="0" applyFont="1" applyFill="1" applyBorder="1" applyAlignment="1">
      <alignment horizontal="left" vertical="center"/>
    </xf>
    <xf numFmtId="0" fontId="14" fillId="37" borderId="21" xfId="0" applyFont="1" applyFill="1" applyBorder="1" applyAlignment="1">
      <alignment horizontal="left" vertical="center"/>
    </xf>
    <xf numFmtId="0" fontId="11" fillId="37" borderId="26" xfId="0" applyFont="1" applyFill="1" applyBorder="1" applyAlignment="1">
      <alignment horizontal="right" vertical="center"/>
    </xf>
    <xf numFmtId="0" fontId="11" fillId="37" borderId="0" xfId="0" applyFont="1" applyFill="1" applyBorder="1" applyAlignment="1">
      <alignment horizontal="right" vertical="center"/>
    </xf>
    <xf numFmtId="0" fontId="14" fillId="37" borderId="16" xfId="0" applyFont="1" applyFill="1" applyBorder="1" applyAlignment="1">
      <alignment horizontal="left" vertical="center"/>
    </xf>
    <xf numFmtId="0" fontId="11" fillId="37" borderId="17" xfId="0" applyFont="1" applyFill="1" applyBorder="1" applyAlignment="1">
      <alignment horizontal="right" vertical="center"/>
    </xf>
    <xf numFmtId="0" fontId="89" fillId="33" borderId="12" xfId="0" applyFont="1" applyFill="1" applyBorder="1" applyAlignment="1">
      <alignment horizontal="left" vertical="center"/>
    </xf>
    <xf numFmtId="0" fontId="89" fillId="33" borderId="12" xfId="0" applyFont="1" applyFill="1" applyBorder="1" applyAlignment="1">
      <alignment horizontal="right" vertical="center"/>
    </xf>
    <xf numFmtId="0" fontId="54" fillId="33" borderId="12" xfId="0" applyFont="1" applyFill="1" applyBorder="1" applyAlignment="1">
      <alignment horizontal="center" vertical="center" shrinkToFit="1"/>
    </xf>
    <xf numFmtId="0" fontId="57" fillId="44" borderId="0" xfId="0" applyFont="1" applyFill="1" applyBorder="1" applyAlignment="1">
      <alignment horizontal="center" vertical="center"/>
    </xf>
    <xf numFmtId="0" fontId="57" fillId="33" borderId="0" xfId="0" applyFont="1" applyFill="1" applyBorder="1" applyAlignment="1">
      <alignment horizontal="center" vertical="center" wrapText="1"/>
    </xf>
    <xf numFmtId="0" fontId="0" fillId="37" borderId="0" xfId="0" applyFont="1" applyFill="1" applyBorder="1" applyAlignment="1">
      <alignment horizontal="center" vertical="center"/>
    </xf>
    <xf numFmtId="0" fontId="33" fillId="35" borderId="0" xfId="0" applyFont="1" applyFill="1" applyBorder="1" applyAlignment="1">
      <alignment horizontal="right" vertical="center"/>
    </xf>
    <xf numFmtId="9" fontId="33" fillId="35" borderId="15" xfId="0" applyNumberFormat="1" applyFont="1" applyFill="1" applyBorder="1" applyAlignment="1">
      <alignment horizontal="left" vertical="center"/>
    </xf>
    <xf numFmtId="0" fontId="40" fillId="51" borderId="13" xfId="0" applyFont="1" applyFill="1" applyBorder="1" applyAlignment="1">
      <alignment horizontal="left" vertical="center" wrapText="1"/>
    </xf>
    <xf numFmtId="0" fontId="40" fillId="51" borderId="13" xfId="0" applyFont="1" applyFill="1" applyBorder="1" applyAlignment="1">
      <alignment vertical="center" wrapText="1"/>
    </xf>
    <xf numFmtId="0" fontId="38" fillId="51" borderId="13" xfId="0" applyFont="1" applyFill="1" applyBorder="1" applyAlignment="1">
      <alignment vertical="center" wrapText="1"/>
    </xf>
    <xf numFmtId="0" fontId="33" fillId="41" borderId="11" xfId="0" applyFont="1" applyFill="1" applyBorder="1" applyAlignment="1">
      <alignment horizontal="center" vertical="center"/>
    </xf>
    <xf numFmtId="0" fontId="12" fillId="34" borderId="11" xfId="0" applyFont="1" applyFill="1" applyBorder="1" applyAlignment="1">
      <alignment vertical="center"/>
    </xf>
    <xf numFmtId="0" fontId="0" fillId="34" borderId="10" xfId="0" applyFont="1" applyFill="1" applyBorder="1" applyAlignment="1">
      <alignment vertical="center"/>
    </xf>
    <xf numFmtId="0" fontId="28" fillId="36" borderId="13" xfId="0" applyFont="1" applyFill="1" applyBorder="1" applyAlignment="1">
      <alignment horizontal="center" vertical="center" wrapText="1"/>
    </xf>
    <xf numFmtId="180" fontId="11" fillId="34" borderId="13" xfId="0" applyNumberFormat="1" applyFont="1" applyFill="1" applyBorder="1" applyAlignment="1">
      <alignment horizontal="left" vertical="center"/>
    </xf>
    <xf numFmtId="0" fontId="11" fillId="0" borderId="0" xfId="0" applyFont="1" applyAlignment="1">
      <alignment horizontal="justify" vertical="center"/>
    </xf>
    <xf numFmtId="0" fontId="11" fillId="0" borderId="13" xfId="0" applyFont="1" applyBorder="1" applyAlignment="1">
      <alignment horizontal="justify" vertical="center"/>
    </xf>
    <xf numFmtId="0" fontId="11" fillId="0" borderId="13" xfId="0" applyFont="1" applyBorder="1" applyAlignment="1">
      <alignment vertical="center" wrapText="1"/>
    </xf>
    <xf numFmtId="0" fontId="11" fillId="0" borderId="13" xfId="0" applyFont="1" applyBorder="1" applyAlignment="1">
      <alignment horizontal="left" vertical="center" wrapText="1"/>
    </xf>
    <xf numFmtId="0" fontId="11" fillId="0" borderId="13" xfId="0" applyFont="1" applyBorder="1" applyAlignment="1">
      <alignment vertical="center"/>
    </xf>
    <xf numFmtId="0" fontId="93" fillId="0" borderId="13" xfId="0" applyFont="1" applyBorder="1" applyAlignment="1">
      <alignment horizontal="justify" vertical="center"/>
    </xf>
    <xf numFmtId="0" fontId="11" fillId="0" borderId="18" xfId="0" applyFont="1" applyBorder="1" applyAlignment="1">
      <alignment horizontal="left" vertical="center" wrapText="1"/>
    </xf>
    <xf numFmtId="0" fontId="11" fillId="0" borderId="0" xfId="0" applyFont="1" applyAlignment="1">
      <alignment horizontal="justify"/>
    </xf>
    <xf numFmtId="0" fontId="11" fillId="0" borderId="13" xfId="0" applyFont="1" applyBorder="1" applyAlignment="1">
      <alignment horizontal="justify"/>
    </xf>
    <xf numFmtId="0" fontId="11" fillId="0" borderId="13" xfId="0" applyFont="1" applyBorder="1" applyAlignment="1">
      <alignment/>
    </xf>
    <xf numFmtId="49" fontId="25" fillId="19" borderId="13" xfId="0" applyNumberFormat="1" applyFont="1" applyFill="1" applyBorder="1" applyAlignment="1">
      <alignment horizontal="center" vertical="center" wrapText="1"/>
    </xf>
    <xf numFmtId="0" fontId="93" fillId="0" borderId="13" xfId="0" applyFont="1" applyBorder="1" applyAlignment="1">
      <alignment horizontal="justify"/>
    </xf>
    <xf numFmtId="0" fontId="11" fillId="0" borderId="10" xfId="0" applyFont="1" applyBorder="1" applyAlignment="1">
      <alignment horizontal="justify"/>
    </xf>
    <xf numFmtId="0" fontId="11" fillId="0" borderId="10" xfId="0" applyFont="1" applyBorder="1" applyAlignment="1">
      <alignment/>
    </xf>
    <xf numFmtId="0" fontId="11" fillId="34" borderId="13" xfId="0" applyFont="1" applyFill="1" applyBorder="1" applyAlignment="1">
      <alignment horizontal="left" vertical="center" wrapText="1"/>
    </xf>
    <xf numFmtId="0" fontId="11" fillId="34" borderId="13" xfId="0" applyFont="1" applyFill="1" applyBorder="1" applyAlignment="1">
      <alignment vertical="center" wrapText="1"/>
    </xf>
    <xf numFmtId="0" fontId="11" fillId="0" borderId="13" xfId="0" applyFont="1" applyBorder="1" applyAlignment="1">
      <alignment wrapText="1"/>
    </xf>
    <xf numFmtId="0" fontId="93" fillId="0" borderId="13" xfId="0" applyFont="1" applyBorder="1" applyAlignment="1">
      <alignment horizontal="left" wrapText="1"/>
    </xf>
    <xf numFmtId="0" fontId="33" fillId="41" borderId="10" xfId="0" applyFont="1" applyFill="1" applyBorder="1" applyAlignment="1">
      <alignment vertical="center"/>
    </xf>
    <xf numFmtId="0" fontId="34" fillId="41" borderId="13" xfId="0" applyFont="1" applyFill="1" applyBorder="1" applyAlignment="1">
      <alignment horizontal="center" vertical="center" wrapText="1"/>
    </xf>
    <xf numFmtId="0" fontId="11" fillId="0" borderId="13" xfId="0" applyFont="1" applyBorder="1" applyAlignment="1">
      <alignment horizontal="left" wrapText="1"/>
    </xf>
    <xf numFmtId="0" fontId="38" fillId="42" borderId="13" xfId="0" applyFont="1" applyFill="1" applyBorder="1" applyAlignment="1">
      <alignment horizontal="center" vertical="center" wrapText="1"/>
    </xf>
    <xf numFmtId="0" fontId="11" fillId="0" borderId="18" xfId="0" applyFont="1" applyBorder="1" applyAlignment="1">
      <alignment horizontal="justify"/>
    </xf>
    <xf numFmtId="0" fontId="11" fillId="0" borderId="20" xfId="0" applyFont="1" applyBorder="1" applyAlignment="1">
      <alignment horizontal="left" indent="12"/>
    </xf>
    <xf numFmtId="0" fontId="11" fillId="0" borderId="19" xfId="0" applyFont="1" applyBorder="1" applyAlignment="1">
      <alignment horizontal="left" indent="12"/>
    </xf>
    <xf numFmtId="0" fontId="11" fillId="0" borderId="18" xfId="0" applyFont="1" applyBorder="1" applyAlignment="1">
      <alignment horizontal="justify" vertical="center"/>
    </xf>
    <xf numFmtId="0" fontId="11" fillId="0" borderId="19" xfId="0" applyFont="1" applyBorder="1" applyAlignment="1">
      <alignment horizontal="left" wrapText="1" indent="12"/>
    </xf>
    <xf numFmtId="0" fontId="11" fillId="0" borderId="19" xfId="0" applyFont="1" applyBorder="1" applyAlignment="1">
      <alignment horizontal="left" vertical="center" wrapText="1" indent="12"/>
    </xf>
    <xf numFmtId="0" fontId="11" fillId="0" borderId="19" xfId="0" applyFont="1" applyBorder="1" applyAlignment="1">
      <alignment horizontal="left" vertical="center" indent="12"/>
    </xf>
    <xf numFmtId="0" fontId="30" fillId="0" borderId="10" xfId="0" applyFont="1" applyBorder="1" applyAlignment="1">
      <alignment horizontal="center" vertical="center" wrapText="1"/>
    </xf>
    <xf numFmtId="0" fontId="11" fillId="0" borderId="20" xfId="0" applyFont="1" applyBorder="1" applyAlignment="1">
      <alignment horizontal="left" vertical="center" indent="12"/>
    </xf>
    <xf numFmtId="0" fontId="11" fillId="0" borderId="20" xfId="0" applyFont="1" applyBorder="1" applyAlignment="1">
      <alignment horizontal="left" vertical="center" wrapText="1" indent="12"/>
    </xf>
    <xf numFmtId="0" fontId="11" fillId="0" borderId="18" xfId="0" applyFont="1" applyBorder="1" applyAlignment="1">
      <alignment vertical="center" wrapText="1"/>
    </xf>
    <xf numFmtId="0" fontId="93" fillId="0" borderId="18" xfId="0" applyFont="1" applyBorder="1" applyAlignment="1">
      <alignment horizontal="justify" vertical="center"/>
    </xf>
    <xf numFmtId="0" fontId="11" fillId="0" borderId="18" xfId="0" applyFont="1" applyBorder="1" applyAlignment="1">
      <alignment horizontal="left" vertical="center"/>
    </xf>
    <xf numFmtId="0" fontId="11" fillId="0" borderId="13" xfId="0" applyFont="1" applyBorder="1" applyAlignment="1">
      <alignment horizontal="left" vertical="top" wrapText="1"/>
    </xf>
    <xf numFmtId="0" fontId="11" fillId="0" borderId="18" xfId="0" applyFont="1" applyBorder="1" applyAlignment="1">
      <alignment horizontal="left" wrapText="1"/>
    </xf>
    <xf numFmtId="0" fontId="11" fillId="0" borderId="18" xfId="0" applyFont="1" applyBorder="1" applyAlignment="1">
      <alignment wrapText="1"/>
    </xf>
    <xf numFmtId="0" fontId="11" fillId="0" borderId="18" xfId="0" applyFont="1" applyBorder="1" applyAlignment="1">
      <alignment vertical="center"/>
    </xf>
    <xf numFmtId="0" fontId="30" fillId="0" borderId="10" xfId="0" applyFont="1" applyBorder="1" applyAlignment="1">
      <alignment horizontal="center" wrapText="1"/>
    </xf>
    <xf numFmtId="0" fontId="12" fillId="0" borderId="13" xfId="0" applyFont="1" applyBorder="1" applyAlignment="1">
      <alignment/>
    </xf>
    <xf numFmtId="0" fontId="0" fillId="0" borderId="0" xfId="0" applyFont="1" applyAlignment="1">
      <alignment/>
    </xf>
    <xf numFmtId="0" fontId="11" fillId="0" borderId="0" xfId="0" applyFont="1" applyFill="1" applyBorder="1" applyAlignment="1">
      <alignment horizontal="center"/>
    </xf>
    <xf numFmtId="2" fontId="11" fillId="0" borderId="0" xfId="0" applyNumberFormat="1" applyFont="1" applyAlignment="1">
      <alignment horizontal="center"/>
    </xf>
    <xf numFmtId="0" fontId="40" fillId="51" borderId="13" xfId="0" applyFont="1" applyFill="1" applyBorder="1" applyAlignment="1">
      <alignment horizontal="center" vertical="center" wrapText="1"/>
    </xf>
    <xf numFmtId="0" fontId="11" fillId="0" borderId="13" xfId="0" applyFont="1" applyBorder="1" applyAlignment="1">
      <alignment horizontal="justify" wrapText="1"/>
    </xf>
    <xf numFmtId="0" fontId="11" fillId="0" borderId="13" xfId="0" applyFont="1" applyBorder="1" applyAlignment="1">
      <alignment horizontal="justify" vertical="center" wrapText="1"/>
    </xf>
    <xf numFmtId="0" fontId="0" fillId="0" borderId="10" xfId="0" applyFont="1" applyBorder="1" applyAlignment="1">
      <alignment vertical="center" wrapText="1"/>
    </xf>
    <xf numFmtId="0" fontId="93" fillId="0" borderId="13" xfId="0" applyFont="1" applyBorder="1" applyAlignment="1">
      <alignment vertical="center"/>
    </xf>
    <xf numFmtId="0" fontId="43" fillId="37" borderId="13" xfId="0" applyFont="1" applyFill="1" applyBorder="1" applyAlignment="1">
      <alignment horizontal="center" vertical="center" wrapText="1"/>
    </xf>
    <xf numFmtId="0" fontId="0" fillId="0" borderId="11" xfId="0" applyFont="1" applyBorder="1" applyAlignment="1">
      <alignment vertical="center" wrapText="1"/>
    </xf>
    <xf numFmtId="2" fontId="0" fillId="0" borderId="0" xfId="0" applyNumberFormat="1" applyFont="1" applyAlignment="1">
      <alignment vertical="center"/>
    </xf>
    <xf numFmtId="0" fontId="12" fillId="0" borderId="13" xfId="0" applyFont="1" applyBorder="1" applyAlignment="1">
      <alignment vertical="center" wrapText="1"/>
    </xf>
    <xf numFmtId="0" fontId="12" fillId="0" borderId="13" xfId="0" applyFont="1" applyFill="1" applyBorder="1" applyAlignment="1">
      <alignment vertical="center" wrapText="1"/>
    </xf>
    <xf numFmtId="0" fontId="11" fillId="0" borderId="14" xfId="0" applyFont="1" applyBorder="1" applyAlignment="1">
      <alignment horizontal="left" vertical="center" wrapText="1"/>
    </xf>
    <xf numFmtId="0" fontId="0" fillId="33" borderId="25" xfId="0" applyFont="1" applyFill="1" applyBorder="1" applyAlignment="1">
      <alignment horizontal="left" vertical="center"/>
    </xf>
    <xf numFmtId="0" fontId="8" fillId="33" borderId="26" xfId="0" applyFont="1" applyFill="1" applyBorder="1" applyAlignment="1">
      <alignment horizontal="center" vertical="center"/>
    </xf>
    <xf numFmtId="0" fontId="9" fillId="33" borderId="14" xfId="0" applyFont="1" applyFill="1" applyBorder="1" applyAlignment="1">
      <alignment horizontal="right" vertical="center"/>
    </xf>
    <xf numFmtId="0" fontId="17" fillId="34" borderId="0" xfId="0" applyFont="1" applyFill="1" applyBorder="1" applyAlignment="1">
      <alignment horizontal="left" vertical="center"/>
    </xf>
    <xf numFmtId="0" fontId="14" fillId="34" borderId="0" xfId="0" applyFont="1" applyFill="1" applyBorder="1" applyAlignment="1">
      <alignment horizontal="left" vertical="center" wrapText="1" indent="2"/>
    </xf>
    <xf numFmtId="0" fontId="14" fillId="34" borderId="0" xfId="0" applyFont="1" applyFill="1" applyBorder="1" applyAlignment="1">
      <alignment horizontal="left" vertical="center" wrapText="1"/>
    </xf>
    <xf numFmtId="0" fontId="18" fillId="34" borderId="0" xfId="0" applyFont="1" applyFill="1" applyBorder="1" applyAlignment="1">
      <alignment horizontal="center" vertical="center"/>
    </xf>
    <xf numFmtId="0" fontId="19" fillId="34" borderId="0" xfId="0" applyFont="1" applyFill="1" applyBorder="1" applyAlignment="1">
      <alignment horizontal="left" vertical="center" indent="2"/>
    </xf>
    <xf numFmtId="0" fontId="20" fillId="34" borderId="0" xfId="0" applyFont="1" applyFill="1" applyBorder="1" applyAlignment="1">
      <alignment horizontal="center" vertical="center"/>
    </xf>
    <xf numFmtId="0" fontId="11" fillId="0" borderId="11" xfId="0" applyFont="1" applyBorder="1" applyAlignment="1">
      <alignment vertical="center"/>
    </xf>
    <xf numFmtId="9" fontId="16" fillId="34" borderId="18" xfId="0" applyNumberFormat="1" applyFont="1" applyFill="1" applyBorder="1" applyAlignment="1">
      <alignment horizontal="left" vertical="center" indent="2"/>
    </xf>
    <xf numFmtId="0" fontId="11" fillId="34" borderId="20" xfId="0" applyFont="1" applyFill="1" applyBorder="1" applyAlignment="1">
      <alignment vertical="center"/>
    </xf>
    <xf numFmtId="0" fontId="0" fillId="34" borderId="19" xfId="0" applyFont="1" applyFill="1" applyBorder="1" applyAlignment="1">
      <alignment vertical="center"/>
    </xf>
    <xf numFmtId="0" fontId="11" fillId="52" borderId="11" xfId="0" applyFont="1" applyFill="1" applyBorder="1" applyAlignment="1">
      <alignment vertical="center"/>
    </xf>
    <xf numFmtId="0" fontId="11" fillId="13" borderId="25" xfId="0" applyFont="1" applyFill="1" applyBorder="1" applyAlignment="1">
      <alignment vertical="center"/>
    </xf>
    <xf numFmtId="0" fontId="14" fillId="13" borderId="26" xfId="0" applyFont="1" applyFill="1" applyBorder="1" applyAlignment="1">
      <alignment horizontal="left" vertical="center"/>
    </xf>
    <xf numFmtId="0" fontId="11" fillId="13" borderId="26" xfId="0" applyFont="1" applyFill="1" applyBorder="1" applyAlignment="1">
      <alignment horizontal="right" vertical="center"/>
    </xf>
    <xf numFmtId="0" fontId="11" fillId="13" borderId="21" xfId="0" applyFont="1" applyFill="1" applyBorder="1" applyAlignment="1">
      <alignment vertical="center"/>
    </xf>
    <xf numFmtId="0" fontId="14" fillId="13" borderId="0" xfId="0" applyFont="1" applyFill="1" applyBorder="1" applyAlignment="1">
      <alignment horizontal="left" vertical="center"/>
    </xf>
    <xf numFmtId="0" fontId="11" fillId="13" borderId="0" xfId="0" applyFont="1" applyFill="1" applyBorder="1" applyAlignment="1">
      <alignment horizontal="right" vertical="center"/>
    </xf>
    <xf numFmtId="0" fontId="11" fillId="13" borderId="16" xfId="0" applyFont="1" applyFill="1" applyBorder="1" applyAlignment="1">
      <alignment vertical="center"/>
    </xf>
    <xf numFmtId="0" fontId="14" fillId="13" borderId="17" xfId="0" applyFont="1" applyFill="1" applyBorder="1" applyAlignment="1">
      <alignment horizontal="left" vertical="center"/>
    </xf>
    <xf numFmtId="0" fontId="11" fillId="13" borderId="17" xfId="0" applyFont="1" applyFill="1" applyBorder="1" applyAlignment="1">
      <alignment horizontal="right" vertical="center"/>
    </xf>
    <xf numFmtId="0" fontId="11" fillId="53" borderId="0" xfId="0" applyFont="1" applyFill="1" applyBorder="1" applyAlignment="1">
      <alignment vertical="center"/>
    </xf>
    <xf numFmtId="0" fontId="28" fillId="36" borderId="10" xfId="0" applyFont="1" applyFill="1" applyBorder="1" applyAlignment="1">
      <alignment vertical="center" wrapText="1"/>
    </xf>
    <xf numFmtId="180" fontId="29" fillId="34" borderId="10" xfId="0" applyNumberFormat="1" applyFont="1" applyFill="1" applyBorder="1" applyAlignment="1">
      <alignment horizontal="center" vertical="center"/>
    </xf>
    <xf numFmtId="0" fontId="11" fillId="0" borderId="10" xfId="0" applyFont="1" applyBorder="1" applyAlignment="1">
      <alignment horizontal="justify" vertical="center"/>
    </xf>
    <xf numFmtId="0" fontId="11" fillId="0" borderId="10" xfId="0" applyFont="1" applyBorder="1" applyAlignment="1">
      <alignment vertical="center" wrapText="1"/>
    </xf>
    <xf numFmtId="0" fontId="11" fillId="0" borderId="10" xfId="0" applyFont="1" applyBorder="1" applyAlignment="1">
      <alignment horizontal="left" vertical="center" wrapText="1"/>
    </xf>
    <xf numFmtId="0" fontId="11" fillId="34" borderId="10" xfId="0" applyFont="1" applyFill="1" applyBorder="1" applyAlignment="1">
      <alignment horizontal="left" vertical="center" wrapText="1"/>
    </xf>
    <xf numFmtId="0" fontId="34" fillId="41" borderId="10" xfId="0" applyFont="1" applyFill="1" applyBorder="1" applyAlignment="1">
      <alignment vertical="center" wrapText="1"/>
    </xf>
    <xf numFmtId="0" fontId="38" fillId="42" borderId="10" xfId="0" applyFont="1" applyFill="1" applyBorder="1" applyAlignment="1">
      <alignment vertical="center" wrapText="1"/>
    </xf>
    <xf numFmtId="0" fontId="40" fillId="51" borderId="10" xfId="0" applyFont="1" applyFill="1" applyBorder="1" applyAlignment="1">
      <alignment vertical="center" wrapText="1"/>
    </xf>
    <xf numFmtId="0" fontId="43" fillId="37" borderId="10" xfId="0" applyFont="1" applyFill="1" applyBorder="1" applyAlignment="1">
      <alignment vertical="center" wrapText="1"/>
    </xf>
    <xf numFmtId="0" fontId="14" fillId="0" borderId="13" xfId="0" applyFont="1" applyBorder="1" applyAlignment="1">
      <alignment vertical="center"/>
    </xf>
    <xf numFmtId="0" fontId="158" fillId="36" borderId="10" xfId="0" applyFont="1" applyFill="1" applyBorder="1" applyAlignment="1">
      <alignment vertical="center" wrapText="1"/>
    </xf>
    <xf numFmtId="0" fontId="158" fillId="0" borderId="13" xfId="0" applyFont="1" applyBorder="1" applyAlignment="1">
      <alignment vertical="center"/>
    </xf>
    <xf numFmtId="0" fontId="159" fillId="36" borderId="12" xfId="0" applyFont="1" applyFill="1" applyBorder="1" applyAlignment="1">
      <alignment horizontal="center" vertical="center"/>
    </xf>
    <xf numFmtId="0" fontId="160" fillId="0" borderId="13" xfId="0" applyFont="1" applyBorder="1" applyAlignment="1">
      <alignment horizontal="justify" vertical="center"/>
    </xf>
    <xf numFmtId="0" fontId="160" fillId="0" borderId="13" xfId="0" applyFont="1" applyBorder="1" applyAlignment="1">
      <alignment vertical="center"/>
    </xf>
    <xf numFmtId="0" fontId="158" fillId="0" borderId="13" xfId="0" applyFont="1" applyBorder="1" applyAlignment="1">
      <alignment vertical="center" wrapText="1"/>
    </xf>
    <xf numFmtId="0" fontId="161" fillId="41" borderId="12" xfId="0" applyFont="1" applyFill="1" applyBorder="1" applyAlignment="1">
      <alignment horizontal="center" vertical="center"/>
    </xf>
    <xf numFmtId="0" fontId="158" fillId="41" borderId="10" xfId="0" applyFont="1" applyFill="1" applyBorder="1" applyAlignment="1">
      <alignment vertical="center" wrapText="1"/>
    </xf>
    <xf numFmtId="0" fontId="159" fillId="41" borderId="12" xfId="0" applyFont="1" applyFill="1" applyBorder="1" applyAlignment="1">
      <alignment horizontal="center" vertical="center"/>
    </xf>
    <xf numFmtId="0" fontId="161" fillId="42" borderId="12" xfId="0" applyFont="1" applyFill="1" applyBorder="1" applyAlignment="1">
      <alignment horizontal="center" vertical="center"/>
    </xf>
    <xf numFmtId="0" fontId="159" fillId="42" borderId="12" xfId="0" applyFont="1" applyFill="1" applyBorder="1" applyAlignment="1">
      <alignment horizontal="center" vertical="center"/>
    </xf>
    <xf numFmtId="0" fontId="161" fillId="51" borderId="12" xfId="0" applyFont="1" applyFill="1" applyBorder="1" applyAlignment="1">
      <alignment horizontal="center" vertical="center" wrapText="1"/>
    </xf>
    <xf numFmtId="0" fontId="158" fillId="0" borderId="13" xfId="0" applyFont="1" applyBorder="1" applyAlignment="1">
      <alignment horizontal="center" vertical="center" wrapText="1"/>
    </xf>
    <xf numFmtId="0" fontId="159" fillId="51" borderId="12" xfId="0" applyFont="1" applyFill="1" applyBorder="1" applyAlignment="1">
      <alignment horizontal="center" vertical="center" wrapText="1"/>
    </xf>
    <xf numFmtId="0" fontId="158" fillId="51" borderId="10" xfId="0" applyFont="1" applyFill="1" applyBorder="1" applyAlignment="1">
      <alignment vertical="center" wrapText="1"/>
    </xf>
    <xf numFmtId="0" fontId="161" fillId="37" borderId="12" xfId="0" applyFont="1" applyFill="1" applyBorder="1" applyAlignment="1">
      <alignment horizontal="center" vertical="center" wrapText="1"/>
    </xf>
    <xf numFmtId="0" fontId="159" fillId="37" borderId="12" xfId="0" applyFont="1" applyFill="1" applyBorder="1" applyAlignment="1">
      <alignment horizontal="center" vertical="center" wrapText="1"/>
    </xf>
    <xf numFmtId="0" fontId="11" fillId="34" borderId="16" xfId="0" applyFont="1" applyFill="1" applyBorder="1" applyAlignment="1">
      <alignment horizontal="left" vertical="center" wrapText="1" indent="1"/>
    </xf>
    <xf numFmtId="0" fontId="11" fillId="34" borderId="17" xfId="0" applyFont="1" applyFill="1" applyBorder="1" applyAlignment="1">
      <alignment horizontal="left" vertical="center" wrapText="1" indent="1"/>
    </xf>
    <xf numFmtId="0" fontId="11" fillId="34" borderId="24" xfId="0" applyFont="1" applyFill="1" applyBorder="1" applyAlignment="1">
      <alignment horizontal="left" vertical="center" wrapText="1" indent="1"/>
    </xf>
    <xf numFmtId="0" fontId="49" fillId="0" borderId="16" xfId="0" applyFont="1" applyBorder="1" applyAlignment="1">
      <alignment vertical="center" wrapText="1"/>
    </xf>
    <xf numFmtId="0" fontId="49" fillId="0" borderId="17" xfId="0" applyFont="1" applyBorder="1" applyAlignment="1">
      <alignment vertical="center" wrapText="1"/>
    </xf>
    <xf numFmtId="0" fontId="49" fillId="0" borderId="24" xfId="0" applyFont="1" applyBorder="1" applyAlignment="1">
      <alignment vertical="center" wrapText="1"/>
    </xf>
    <xf numFmtId="0" fontId="48" fillId="37" borderId="11" xfId="0" applyNumberFormat="1" applyFont="1" applyFill="1" applyBorder="1" applyAlignment="1">
      <alignment horizontal="center" vertical="center" wrapText="1" shrinkToFit="1"/>
    </xf>
    <xf numFmtId="0" fontId="48" fillId="37" borderId="12" xfId="0" applyNumberFormat="1" applyFont="1" applyFill="1" applyBorder="1" applyAlignment="1">
      <alignment horizontal="center" vertical="center" wrapText="1" shrinkToFit="1"/>
    </xf>
    <xf numFmtId="0" fontId="48" fillId="37" borderId="10" xfId="0" applyNumberFormat="1" applyFont="1" applyFill="1" applyBorder="1" applyAlignment="1">
      <alignment horizontal="center" vertical="center" wrapText="1" shrinkToFit="1"/>
    </xf>
    <xf numFmtId="0" fontId="49" fillId="34" borderId="21" xfId="0" applyFont="1" applyFill="1" applyBorder="1" applyAlignment="1">
      <alignment horizontal="left" vertical="center" wrapText="1" indent="1"/>
    </xf>
    <xf numFmtId="0" fontId="49" fillId="34" borderId="0" xfId="0" applyFont="1" applyFill="1" applyBorder="1" applyAlignment="1">
      <alignment horizontal="left" vertical="center" wrapText="1" indent="1"/>
    </xf>
    <xf numFmtId="0" fontId="49" fillId="34" borderId="15" xfId="0" applyFont="1" applyFill="1" applyBorder="1" applyAlignment="1">
      <alignment horizontal="left" vertical="center" wrapText="1" indent="1"/>
    </xf>
    <xf numFmtId="0" fontId="49" fillId="34" borderId="21" xfId="0" applyFont="1" applyFill="1" applyBorder="1" applyAlignment="1">
      <alignment horizontal="left" vertical="center" wrapText="1" indent="2"/>
    </xf>
    <xf numFmtId="0" fontId="49" fillId="34" borderId="0" xfId="0" applyFont="1" applyFill="1" applyBorder="1" applyAlignment="1">
      <alignment horizontal="left" vertical="center" wrapText="1" indent="2"/>
    </xf>
    <xf numFmtId="0" fontId="49" fillId="34" borderId="15" xfId="0" applyFont="1" applyFill="1" applyBorder="1" applyAlignment="1">
      <alignment horizontal="left" vertical="center" wrapText="1" indent="2"/>
    </xf>
    <xf numFmtId="0" fontId="49" fillId="34" borderId="16" xfId="0" applyFont="1" applyFill="1" applyBorder="1" applyAlignment="1">
      <alignment horizontal="left" vertical="center" wrapText="1" indent="1"/>
    </xf>
    <xf numFmtId="0" fontId="49" fillId="34" borderId="17" xfId="0" applyFont="1" applyFill="1" applyBorder="1" applyAlignment="1">
      <alignment horizontal="left" vertical="center" wrapText="1" indent="1"/>
    </xf>
    <xf numFmtId="0" fontId="49" fillId="34" borderId="24" xfId="0" applyFont="1" applyFill="1" applyBorder="1" applyAlignment="1">
      <alignment horizontal="left" vertical="center" wrapText="1" indent="1"/>
    </xf>
    <xf numFmtId="0" fontId="50" fillId="37" borderId="11" xfId="0" applyFont="1" applyFill="1" applyBorder="1" applyAlignment="1">
      <alignment horizontal="center" vertical="center"/>
    </xf>
    <xf numFmtId="0" fontId="50" fillId="37" borderId="12" xfId="0" applyFont="1" applyFill="1" applyBorder="1" applyAlignment="1">
      <alignment horizontal="center" vertical="center"/>
    </xf>
    <xf numFmtId="0" fontId="50" fillId="37" borderId="10" xfId="0" applyFont="1" applyFill="1" applyBorder="1" applyAlignment="1">
      <alignment horizontal="center" vertical="center"/>
    </xf>
    <xf numFmtId="9" fontId="30" fillId="34" borderId="26" xfId="0" applyNumberFormat="1" applyFont="1" applyFill="1" applyBorder="1" applyAlignment="1">
      <alignment horizontal="left" vertical="center" indent="1"/>
    </xf>
    <xf numFmtId="0" fontId="30" fillId="34" borderId="26" xfId="0" applyFont="1" applyFill="1" applyBorder="1" applyAlignment="1">
      <alignment horizontal="left" vertical="center" indent="1"/>
    </xf>
    <xf numFmtId="181" fontId="30" fillId="34" borderId="0" xfId="0" applyNumberFormat="1" applyFont="1" applyFill="1" applyBorder="1" applyAlignment="1">
      <alignment horizontal="left" vertical="center" indent="1"/>
    </xf>
    <xf numFmtId="9" fontId="30" fillId="34" borderId="17" xfId="0" applyNumberFormat="1" applyFont="1" applyFill="1" applyBorder="1" applyAlignment="1">
      <alignment horizontal="left" vertical="center" indent="1"/>
    </xf>
    <xf numFmtId="0" fontId="30" fillId="34" borderId="17" xfId="0" applyFont="1" applyFill="1" applyBorder="1" applyAlignment="1">
      <alignment horizontal="left" vertical="center" indent="1"/>
    </xf>
    <xf numFmtId="0" fontId="58" fillId="34" borderId="13" xfId="0" applyFont="1" applyFill="1" applyBorder="1" applyAlignment="1">
      <alignment horizontal="left" vertical="center" wrapText="1" indent="1"/>
    </xf>
    <xf numFmtId="0" fontId="56" fillId="33" borderId="11" xfId="0" applyFont="1" applyFill="1" applyBorder="1" applyAlignment="1">
      <alignment horizontal="center" vertical="center"/>
    </xf>
    <xf numFmtId="0" fontId="56" fillId="33" borderId="10" xfId="0" applyFont="1" applyFill="1" applyBorder="1" applyAlignment="1">
      <alignment horizontal="center" vertical="center"/>
    </xf>
    <xf numFmtId="20" fontId="51" fillId="34" borderId="16" xfId="0" applyNumberFormat="1" applyFont="1" applyFill="1" applyBorder="1" applyAlignment="1">
      <alignment horizontal="left" vertical="center" indent="1"/>
    </xf>
    <xf numFmtId="0" fontId="51" fillId="34" borderId="24" xfId="0" applyFont="1" applyFill="1" applyBorder="1" applyAlignment="1">
      <alignment horizontal="left" vertical="center" indent="1"/>
    </xf>
    <xf numFmtId="0" fontId="51" fillId="34" borderId="21" xfId="0" applyFont="1" applyFill="1" applyBorder="1" applyAlignment="1">
      <alignment horizontal="center" vertical="center"/>
    </xf>
    <xf numFmtId="0" fontId="51" fillId="34" borderId="0" xfId="0" applyFont="1" applyFill="1" applyBorder="1" applyAlignment="1">
      <alignment horizontal="center" vertical="center"/>
    </xf>
    <xf numFmtId="0" fontId="51" fillId="34" borderId="15" xfId="0" applyFont="1" applyFill="1" applyBorder="1" applyAlignment="1">
      <alignment horizontal="center" vertical="center"/>
    </xf>
    <xf numFmtId="0" fontId="158" fillId="0" borderId="13" xfId="0" applyFont="1" applyBorder="1" applyAlignment="1">
      <alignment horizontal="center" vertical="center" wrapText="1"/>
    </xf>
    <xf numFmtId="0" fontId="158" fillId="0" borderId="18" xfId="0" applyFont="1" applyBorder="1" applyAlignment="1">
      <alignment horizontal="center" vertical="center" wrapText="1"/>
    </xf>
    <xf numFmtId="0" fontId="158" fillId="0" borderId="20" xfId="0" applyFont="1" applyBorder="1" applyAlignment="1">
      <alignment horizontal="center" vertical="center" wrapText="1"/>
    </xf>
    <xf numFmtId="0" fontId="158" fillId="0" borderId="19" xfId="0" applyFont="1" applyBorder="1" applyAlignment="1">
      <alignment horizontal="center" vertical="center" wrapText="1"/>
    </xf>
    <xf numFmtId="0" fontId="158" fillId="53" borderId="13" xfId="0" applyFont="1" applyFill="1" applyBorder="1" applyAlignment="1">
      <alignment horizontal="center" vertical="center" wrapText="1"/>
    </xf>
    <xf numFmtId="0" fontId="12" fillId="0" borderId="25" xfId="0" applyFont="1" applyBorder="1" applyAlignment="1">
      <alignment horizontal="left" vertical="center"/>
    </xf>
    <xf numFmtId="0" fontId="12" fillId="0" borderId="14" xfId="0" applyFont="1" applyBorder="1" applyAlignment="1">
      <alignment horizontal="left" vertical="center"/>
    </xf>
    <xf numFmtId="0" fontId="12" fillId="0" borderId="21" xfId="0" applyFont="1" applyBorder="1" applyAlignment="1">
      <alignment horizontal="lef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wrapText="1"/>
    </xf>
    <xf numFmtId="0" fontId="12" fillId="0" borderId="14" xfId="0" applyFont="1" applyBorder="1" applyAlignment="1">
      <alignment horizontal="left" vertical="center" wrapText="1"/>
    </xf>
    <xf numFmtId="0" fontId="12" fillId="0" borderId="21"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2" fillId="0" borderId="24" xfId="0" applyFont="1" applyBorder="1" applyAlignment="1">
      <alignment horizontal="left" vertical="center" wrapText="1"/>
    </xf>
    <xf numFmtId="0" fontId="12" fillId="0" borderId="11" xfId="0" applyFont="1" applyBorder="1" applyAlignment="1">
      <alignment vertical="center"/>
    </xf>
    <xf numFmtId="0" fontId="12" fillId="0" borderId="10" xfId="0" applyFont="1" applyBorder="1" applyAlignment="1">
      <alignment vertical="center"/>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11" fillId="0" borderId="10" xfId="0" applyFont="1" applyBorder="1" applyAlignment="1">
      <alignment horizontal="left" vertical="center" wrapText="1"/>
    </xf>
    <xf numFmtId="0" fontId="11" fillId="0" borderId="10" xfId="0" applyFont="1" applyBorder="1" applyAlignment="1">
      <alignment horizontal="center" vertical="center" wrapText="1"/>
    </xf>
    <xf numFmtId="0" fontId="11" fillId="34" borderId="14"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2" fillId="0" borderId="11" xfId="0" applyFont="1" applyBorder="1" applyAlignment="1">
      <alignment horizontal="left" vertical="center" wrapText="1"/>
    </xf>
    <xf numFmtId="0" fontId="12" fillId="0" borderId="10" xfId="0" applyFont="1" applyBorder="1" applyAlignment="1">
      <alignment horizontal="left" vertical="center" wrapText="1"/>
    </xf>
    <xf numFmtId="0" fontId="11" fillId="0" borderId="24" xfId="0" applyFont="1" applyBorder="1" applyAlignment="1">
      <alignment horizontal="left" vertical="center" wrapText="1"/>
    </xf>
    <xf numFmtId="0" fontId="91" fillId="51" borderId="12" xfId="0" applyFont="1" applyFill="1" applyBorder="1" applyAlignment="1">
      <alignment horizontal="center" vertical="center" wrapText="1"/>
    </xf>
    <xf numFmtId="0" fontId="91" fillId="51" borderId="10" xfId="0" applyFont="1" applyFill="1" applyBorder="1" applyAlignment="1">
      <alignment horizontal="center" vertical="center" wrapText="1"/>
    </xf>
    <xf numFmtId="0" fontId="37" fillId="42" borderId="12" xfId="0" applyFont="1" applyFill="1" applyBorder="1" applyAlignment="1">
      <alignment horizontal="center" vertical="center"/>
    </xf>
    <xf numFmtId="0" fontId="37" fillId="42" borderId="10" xfId="0" applyFont="1" applyFill="1" applyBorder="1" applyAlignment="1">
      <alignment horizontal="center" vertical="center"/>
    </xf>
    <xf numFmtId="0" fontId="36" fillId="42" borderId="12" xfId="0" applyFont="1" applyFill="1" applyBorder="1" applyAlignment="1">
      <alignment horizontal="center" vertical="center"/>
    </xf>
    <xf numFmtId="0" fontId="36" fillId="42" borderId="10" xfId="0" applyFont="1" applyFill="1" applyBorder="1" applyAlignment="1">
      <alignment horizontal="center" vertical="center"/>
    </xf>
    <xf numFmtId="0" fontId="33" fillId="41" borderId="12" xfId="0" applyFont="1" applyFill="1" applyBorder="1" applyAlignment="1">
      <alignment horizontal="center" vertical="center"/>
    </xf>
    <xf numFmtId="0" fontId="33" fillId="41" borderId="10" xfId="0" applyFont="1" applyFill="1" applyBorder="1" applyAlignment="1">
      <alignment horizontal="center" vertical="center"/>
    </xf>
    <xf numFmtId="0" fontId="12" fillId="0" borderId="13" xfId="0" applyFont="1" applyBorder="1" applyAlignment="1">
      <alignment vertical="center"/>
    </xf>
    <xf numFmtId="0" fontId="0" fillId="0" borderId="13" xfId="0" applyFont="1" applyBorder="1" applyAlignment="1">
      <alignment vertical="center"/>
    </xf>
    <xf numFmtId="0" fontId="12" fillId="0" borderId="11" xfId="0" applyFont="1" applyBorder="1" applyAlignment="1">
      <alignment vertical="center" wrapText="1"/>
    </xf>
    <xf numFmtId="0" fontId="0" fillId="0" borderId="10" xfId="0" applyFont="1" applyBorder="1" applyAlignment="1">
      <alignment vertical="center" wrapText="1"/>
    </xf>
    <xf numFmtId="0" fontId="25" fillId="34" borderId="11" xfId="0" applyFont="1" applyFill="1" applyBorder="1" applyAlignment="1">
      <alignment horizontal="center" vertical="center"/>
    </xf>
    <xf numFmtId="0" fontId="25" fillId="34" borderId="10" xfId="0" applyFont="1" applyFill="1" applyBorder="1" applyAlignment="1">
      <alignment horizontal="center" vertical="center"/>
    </xf>
    <xf numFmtId="0" fontId="11" fillId="0" borderId="14" xfId="0" applyFont="1" applyBorder="1" applyAlignment="1">
      <alignment horizontal="center" vertical="center" wrapText="1"/>
    </xf>
    <xf numFmtId="0" fontId="0" fillId="0" borderId="15" xfId="0" applyBorder="1" applyAlignment="1">
      <alignment/>
    </xf>
    <xf numFmtId="0" fontId="0" fillId="0" borderId="24" xfId="0" applyBorder="1" applyAlignment="1">
      <alignment/>
    </xf>
    <xf numFmtId="0" fontId="25" fillId="34" borderId="13" xfId="0" applyFont="1" applyFill="1" applyBorder="1" applyAlignment="1">
      <alignment horizontal="center" vertical="center"/>
    </xf>
    <xf numFmtId="0" fontId="12" fillId="0" borderId="11" xfId="0" applyFont="1" applyBorder="1" applyAlignment="1">
      <alignment horizontal="left" vertical="center"/>
    </xf>
    <xf numFmtId="0" fontId="12" fillId="0" borderId="10" xfId="0" applyFont="1" applyBorder="1" applyAlignment="1">
      <alignment horizontal="left" vertical="center"/>
    </xf>
    <xf numFmtId="0" fontId="162"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4" xfId="0" applyFont="1" applyBorder="1" applyAlignment="1">
      <alignment horizontal="center" vertical="center" wrapText="1"/>
    </xf>
    <xf numFmtId="0" fontId="32" fillId="41" borderId="12" xfId="0" applyFont="1" applyFill="1" applyBorder="1" applyAlignment="1">
      <alignment horizontal="center" vertical="center"/>
    </xf>
    <xf numFmtId="0" fontId="32" fillId="41" borderId="10" xfId="0" applyFont="1" applyFill="1" applyBorder="1" applyAlignment="1">
      <alignment horizontal="center" vertical="center"/>
    </xf>
    <xf numFmtId="0" fontId="11" fillId="34" borderId="10" xfId="0" applyFont="1" applyFill="1" applyBorder="1" applyAlignment="1">
      <alignment horizontal="center" vertical="center" wrapText="1"/>
    </xf>
    <xf numFmtId="0" fontId="11" fillId="34" borderId="10" xfId="0" applyFont="1" applyFill="1" applyBorder="1" applyAlignment="1">
      <alignment horizontal="left" vertical="center" wrapText="1"/>
    </xf>
    <xf numFmtId="0" fontId="10" fillId="52" borderId="12" xfId="0" applyFont="1" applyFill="1" applyBorder="1" applyAlignment="1">
      <alignment horizontal="center" vertical="center"/>
    </xf>
    <xf numFmtId="0" fontId="10" fillId="52" borderId="10" xfId="0" applyFont="1" applyFill="1" applyBorder="1" applyAlignment="1">
      <alignment horizontal="center" vertical="center"/>
    </xf>
    <xf numFmtId="0" fontId="12" fillId="34" borderId="12" xfId="0" applyFont="1" applyFill="1" applyBorder="1" applyAlignment="1">
      <alignment horizontal="center" vertical="center"/>
    </xf>
    <xf numFmtId="0" fontId="12" fillId="34" borderId="10" xfId="0" applyFont="1" applyFill="1" applyBorder="1" applyAlignment="1">
      <alignment horizontal="center" vertical="center"/>
    </xf>
    <xf numFmtId="0" fontId="14" fillId="40" borderId="18"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19" xfId="0" applyFont="1" applyBorder="1" applyAlignment="1">
      <alignment horizontal="center" vertical="center" wrapText="1"/>
    </xf>
    <xf numFmtId="9" fontId="14" fillId="13" borderId="17" xfId="0" applyNumberFormat="1" applyFont="1" applyFill="1" applyBorder="1" applyAlignment="1">
      <alignment horizontal="left" vertical="center" indent="1"/>
    </xf>
    <xf numFmtId="0" fontId="14" fillId="13" borderId="17" xfId="0" applyFont="1" applyFill="1" applyBorder="1" applyAlignment="1">
      <alignment horizontal="left" vertical="center" indent="1"/>
    </xf>
    <xf numFmtId="0" fontId="14" fillId="13" borderId="24" xfId="0" applyFont="1" applyFill="1" applyBorder="1" applyAlignment="1">
      <alignment horizontal="left" vertical="center" indent="1"/>
    </xf>
    <xf numFmtId="0" fontId="21" fillId="36" borderId="17" xfId="0" applyFont="1" applyFill="1" applyBorder="1" applyAlignment="1">
      <alignment horizontal="center" vertical="center"/>
    </xf>
    <xf numFmtId="0" fontId="22" fillId="36" borderId="17" xfId="0" applyFont="1" applyFill="1" applyBorder="1" applyAlignment="1">
      <alignment horizontal="center" vertical="center"/>
    </xf>
    <xf numFmtId="0" fontId="22" fillId="36" borderId="24" xfId="0" applyFont="1" applyFill="1" applyBorder="1" applyAlignment="1">
      <alignment horizontal="center" vertical="center"/>
    </xf>
    <xf numFmtId="0" fontId="15" fillId="54" borderId="18" xfId="0" applyFont="1" applyFill="1" applyBorder="1" applyAlignment="1">
      <alignment horizontal="center" vertical="center" wrapText="1"/>
    </xf>
    <xf numFmtId="0" fontId="15" fillId="54" borderId="19" xfId="0" applyFont="1" applyFill="1" applyBorder="1" applyAlignment="1">
      <alignment horizontal="center" vertical="center" wrapText="1"/>
    </xf>
    <xf numFmtId="9" fontId="14" fillId="13" borderId="26" xfId="0" applyNumberFormat="1" applyFont="1" applyFill="1" applyBorder="1" applyAlignment="1">
      <alignment horizontal="left" vertical="center" indent="1"/>
    </xf>
    <xf numFmtId="0" fontId="14" fillId="13" borderId="26" xfId="0" applyFont="1" applyFill="1" applyBorder="1" applyAlignment="1">
      <alignment horizontal="left" vertical="center" indent="1"/>
    </xf>
    <xf numFmtId="0" fontId="14" fillId="13" borderId="14" xfId="0" applyFont="1" applyFill="1" applyBorder="1" applyAlignment="1">
      <alignment horizontal="left" vertical="center" indent="1"/>
    </xf>
    <xf numFmtId="181" fontId="14" fillId="13" borderId="0" xfId="0" applyNumberFormat="1" applyFont="1" applyFill="1" applyBorder="1" applyAlignment="1">
      <alignment horizontal="left" vertical="center" indent="1"/>
    </xf>
    <xf numFmtId="181" fontId="14" fillId="13" borderId="15" xfId="0" applyNumberFormat="1" applyFont="1" applyFill="1" applyBorder="1" applyAlignment="1">
      <alignment horizontal="left" vertical="center" indent="1"/>
    </xf>
    <xf numFmtId="0" fontId="14" fillId="38" borderId="20" xfId="0" applyFont="1" applyFill="1" applyBorder="1" applyAlignment="1">
      <alignment horizontal="center" vertical="center" wrapText="1"/>
    </xf>
    <xf numFmtId="0" fontId="14" fillId="38" borderId="19" xfId="0" applyFont="1" applyFill="1" applyBorder="1" applyAlignment="1">
      <alignment horizontal="center" vertical="center" wrapText="1"/>
    </xf>
    <xf numFmtId="0" fontId="0" fillId="0" borderId="10" xfId="0" applyFont="1" applyBorder="1" applyAlignment="1">
      <alignment horizontal="left" vertical="center" wrapText="1"/>
    </xf>
    <xf numFmtId="0" fontId="11" fillId="0" borderId="15" xfId="0" applyFont="1" applyBorder="1" applyAlignment="1">
      <alignment horizontal="center" vertical="center" wrapText="1"/>
    </xf>
    <xf numFmtId="0" fontId="11" fillId="0" borderId="24" xfId="0" applyFont="1" applyBorder="1" applyAlignment="1">
      <alignment horizontal="center" vertical="center" wrapText="1"/>
    </xf>
    <xf numFmtId="180" fontId="11" fillId="34" borderId="14" xfId="0" applyNumberFormat="1" applyFont="1" applyFill="1" applyBorder="1" applyAlignment="1">
      <alignment horizontal="left" vertical="center" wrapText="1"/>
    </xf>
    <xf numFmtId="0" fontId="12" fillId="0" borderId="13" xfId="0" applyFont="1" applyBorder="1" applyAlignment="1">
      <alignment horizontal="justify" vertical="center"/>
    </xf>
    <xf numFmtId="0" fontId="0" fillId="0" borderId="13" xfId="0" applyFont="1" applyBorder="1" applyAlignment="1">
      <alignment horizontal="justify" vertical="center"/>
    </xf>
    <xf numFmtId="0" fontId="24" fillId="36" borderId="12" xfId="0" applyFont="1" applyFill="1" applyBorder="1" applyAlignment="1">
      <alignment horizontal="center" vertical="center"/>
    </xf>
    <xf numFmtId="0" fontId="24" fillId="36" borderId="10" xfId="0" applyFont="1" applyFill="1" applyBorder="1" applyAlignment="1">
      <alignment horizontal="center" vertical="center"/>
    </xf>
    <xf numFmtId="0" fontId="24" fillId="36" borderId="24" xfId="0" applyFont="1" applyFill="1" applyBorder="1" applyAlignment="1">
      <alignment horizontal="center" vertical="center"/>
    </xf>
    <xf numFmtId="0" fontId="12" fillId="34" borderId="11" xfId="0" applyFont="1" applyFill="1" applyBorder="1" applyAlignment="1">
      <alignment vertical="center"/>
    </xf>
    <xf numFmtId="0" fontId="0" fillId="34" borderId="10" xfId="0" applyFont="1" applyFill="1" applyBorder="1" applyAlignment="1">
      <alignment vertical="center"/>
    </xf>
    <xf numFmtId="0" fontId="11" fillId="34" borderId="14"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1" fillId="34" borderId="24" xfId="0" applyFont="1" applyFill="1" applyBorder="1" applyAlignment="1">
      <alignment horizontal="center" vertical="center" wrapText="1"/>
    </xf>
    <xf numFmtId="0" fontId="11" fillId="0" borderId="2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7" xfId="0" applyFont="1" applyBorder="1" applyAlignment="1">
      <alignment horizontal="center" vertical="center" wrapText="1"/>
    </xf>
    <xf numFmtId="180" fontId="29" fillId="34" borderId="14" xfId="0" applyNumberFormat="1" applyFont="1" applyFill="1" applyBorder="1" applyAlignment="1">
      <alignment horizontal="center" vertical="center" wrapText="1"/>
    </xf>
    <xf numFmtId="180" fontId="29" fillId="34" borderId="15" xfId="0" applyNumberFormat="1" applyFont="1" applyFill="1" applyBorder="1" applyAlignment="1">
      <alignment horizontal="center" vertical="center" wrapText="1"/>
    </xf>
    <xf numFmtId="0" fontId="90" fillId="51" borderId="12" xfId="0" applyFont="1" applyFill="1" applyBorder="1" applyAlignment="1">
      <alignment horizontal="center" vertical="center" wrapText="1"/>
    </xf>
    <xf numFmtId="0" fontId="90" fillId="51" borderId="17" xfId="0" applyFont="1" applyFill="1" applyBorder="1" applyAlignment="1">
      <alignment horizontal="center" vertical="center" wrapText="1"/>
    </xf>
    <xf numFmtId="0" fontId="90" fillId="51" borderId="10" xfId="0" applyFont="1" applyFill="1" applyBorder="1" applyAlignment="1">
      <alignment horizontal="center" vertical="center" wrapText="1"/>
    </xf>
    <xf numFmtId="0" fontId="42" fillId="37" borderId="12" xfId="0" applyFont="1" applyFill="1" applyBorder="1" applyAlignment="1">
      <alignment horizontal="center" vertical="center" wrapText="1"/>
    </xf>
    <xf numFmtId="0" fontId="42" fillId="37" borderId="10" xfId="0" applyFont="1" applyFill="1" applyBorder="1" applyAlignment="1">
      <alignment horizontal="center" vertical="center" wrapText="1"/>
    </xf>
    <xf numFmtId="0" fontId="11" fillId="0" borderId="26" xfId="0" applyFont="1" applyBorder="1" applyAlignment="1">
      <alignment horizontal="left" vertical="center" wrapText="1"/>
    </xf>
    <xf numFmtId="0" fontId="11" fillId="0" borderId="17" xfId="0" applyFont="1" applyBorder="1" applyAlignment="1">
      <alignment horizontal="left" vertical="center" wrapText="1"/>
    </xf>
    <xf numFmtId="0" fontId="41" fillId="37" borderId="12" xfId="0" applyFont="1" applyFill="1" applyBorder="1" applyAlignment="1">
      <alignment horizontal="center" vertical="center" wrapText="1"/>
    </xf>
    <xf numFmtId="0" fontId="41" fillId="37" borderId="10" xfId="0" applyFont="1" applyFill="1" applyBorder="1" applyAlignment="1">
      <alignment horizontal="center" vertical="center" wrapText="1"/>
    </xf>
    <xf numFmtId="0" fontId="11" fillId="0" borderId="0" xfId="0" applyFont="1" applyBorder="1" applyAlignment="1">
      <alignment horizontal="left" vertical="center" wrapText="1"/>
    </xf>
    <xf numFmtId="0" fontId="12" fillId="0" borderId="13" xfId="0" applyFont="1" applyBorder="1" applyAlignment="1">
      <alignment/>
    </xf>
    <xf numFmtId="0" fontId="0" fillId="0" borderId="13" xfId="0" applyFont="1" applyBorder="1" applyAlignment="1">
      <alignment/>
    </xf>
    <xf numFmtId="0" fontId="28" fillId="36" borderId="13" xfId="0" applyFont="1" applyFill="1" applyBorder="1" applyAlignment="1">
      <alignment horizontal="center" vertical="center" wrapText="1"/>
    </xf>
    <xf numFmtId="0" fontId="11" fillId="0" borderId="0" xfId="0" applyFont="1" applyAlignment="1">
      <alignment horizontal="left" vertical="center" wrapText="1"/>
    </xf>
    <xf numFmtId="0" fontId="61" fillId="37" borderId="11" xfId="0" applyFont="1" applyFill="1" applyBorder="1" applyAlignment="1">
      <alignment horizontal="center" vertical="center"/>
    </xf>
    <xf numFmtId="0" fontId="61" fillId="37" borderId="12" xfId="0" applyFont="1" applyFill="1" applyBorder="1" applyAlignment="1">
      <alignment horizontal="center" vertical="center"/>
    </xf>
    <xf numFmtId="0" fontId="61" fillId="37" borderId="10" xfId="0" applyFont="1" applyFill="1" applyBorder="1" applyAlignment="1">
      <alignment horizontal="center" vertical="center"/>
    </xf>
    <xf numFmtId="0" fontId="51" fillId="34" borderId="13" xfId="0" applyFont="1" applyFill="1" applyBorder="1" applyAlignment="1">
      <alignment horizontal="center" vertical="center"/>
    </xf>
    <xf numFmtId="49" fontId="14" fillId="33" borderId="26" xfId="0" applyNumberFormat="1" applyFont="1" applyFill="1" applyBorder="1" applyAlignment="1">
      <alignment horizontal="left" vertical="center" wrapText="1" indent="1"/>
    </xf>
    <xf numFmtId="181" fontId="14" fillId="33" borderId="0" xfId="0" applyNumberFormat="1" applyFont="1" applyFill="1" applyBorder="1" applyAlignment="1">
      <alignment horizontal="left" vertical="center" wrapText="1" indent="1"/>
    </xf>
    <xf numFmtId="0" fontId="69" fillId="36" borderId="0" xfId="0" applyFont="1" applyFill="1" applyBorder="1" applyAlignment="1">
      <alignment horizontal="left" vertical="center" wrapText="1"/>
    </xf>
    <xf numFmtId="0" fontId="66" fillId="47" borderId="25" xfId="0" applyFont="1" applyFill="1" applyBorder="1" applyAlignment="1">
      <alignment horizontal="left" vertical="center" indent="1"/>
    </xf>
    <xf numFmtId="0" fontId="66" fillId="47" borderId="26" xfId="0" applyFont="1" applyFill="1" applyBorder="1" applyAlignment="1">
      <alignment horizontal="left" vertical="center" indent="1"/>
    </xf>
    <xf numFmtId="0" fontId="66" fillId="47" borderId="16" xfId="0" applyFont="1" applyFill="1" applyBorder="1" applyAlignment="1">
      <alignment horizontal="left" vertical="center" indent="1"/>
    </xf>
    <xf numFmtId="0" fontId="66" fillId="47" borderId="17" xfId="0" applyFont="1" applyFill="1" applyBorder="1" applyAlignment="1">
      <alignment horizontal="left" vertical="center" indent="1"/>
    </xf>
    <xf numFmtId="0" fontId="35" fillId="41" borderId="0" xfId="0" applyFont="1" applyFill="1" applyBorder="1" applyAlignment="1">
      <alignment horizontal="left" vertical="center" wrapText="1"/>
    </xf>
    <xf numFmtId="0" fontId="45" fillId="48" borderId="11" xfId="0" applyFont="1" applyFill="1" applyBorder="1" applyAlignment="1">
      <alignment horizontal="center" vertical="center"/>
    </xf>
    <xf numFmtId="0" fontId="45" fillId="34" borderId="12" xfId="0" applyFont="1" applyFill="1" applyBorder="1" applyAlignment="1">
      <alignment horizontal="center" vertical="center"/>
    </xf>
    <xf numFmtId="0" fontId="57" fillId="33" borderId="13" xfId="0" applyFont="1" applyFill="1" applyBorder="1" applyAlignment="1">
      <alignment horizontal="center" vertical="center" wrapText="1"/>
    </xf>
    <xf numFmtId="0" fontId="35" fillId="41" borderId="26" xfId="0" applyFont="1" applyFill="1" applyBorder="1" applyAlignment="1">
      <alignment horizontal="left" vertical="center"/>
    </xf>
    <xf numFmtId="0" fontId="69" fillId="36" borderId="26" xfId="0" applyFont="1" applyFill="1" applyBorder="1" applyAlignment="1">
      <alignment horizontal="left" vertical="center" wrapText="1"/>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7" fillId="37" borderId="24" xfId="0" applyFont="1" applyFill="1" applyBorder="1" applyAlignment="1">
      <alignment horizontal="center" vertical="center"/>
    </xf>
    <xf numFmtId="49" fontId="14" fillId="33" borderId="0" xfId="0" applyNumberFormat="1" applyFont="1" applyFill="1" applyBorder="1" applyAlignment="1">
      <alignment horizontal="left" vertical="center" wrapText="1" indent="1"/>
    </xf>
    <xf numFmtId="0" fontId="0" fillId="37" borderId="20" xfId="0" applyFont="1" applyFill="1" applyBorder="1" applyAlignment="1">
      <alignment horizontal="center" vertical="center" wrapText="1"/>
    </xf>
    <xf numFmtId="0" fontId="0" fillId="37" borderId="19" xfId="0" applyFont="1" applyFill="1" applyBorder="1" applyAlignment="1">
      <alignment horizontal="center" vertical="center"/>
    </xf>
    <xf numFmtId="0" fontId="0" fillId="37" borderId="20" xfId="0" applyFont="1" applyFill="1" applyBorder="1" applyAlignment="1">
      <alignment horizontal="center" vertical="center"/>
    </xf>
    <xf numFmtId="0" fontId="35" fillId="41" borderId="26" xfId="0" applyFont="1" applyFill="1" applyBorder="1" applyAlignment="1">
      <alignment horizontal="left" vertical="center" wrapText="1"/>
    </xf>
    <xf numFmtId="0" fontId="39" fillId="42" borderId="26" xfId="0" applyFont="1" applyFill="1" applyBorder="1" applyAlignment="1">
      <alignment horizontal="left" vertical="center" wrapText="1"/>
    </xf>
    <xf numFmtId="0" fontId="35" fillId="41" borderId="17" xfId="0" applyFont="1" applyFill="1" applyBorder="1" applyAlignment="1">
      <alignment horizontal="left" vertical="center" wrapText="1"/>
    </xf>
    <xf numFmtId="0" fontId="39" fillId="42" borderId="0" xfId="0" applyFont="1" applyFill="1" applyBorder="1" applyAlignment="1">
      <alignment horizontal="left" vertical="center" wrapText="1"/>
    </xf>
    <xf numFmtId="0" fontId="60" fillId="37" borderId="11" xfId="0" applyFont="1" applyFill="1" applyBorder="1" applyAlignment="1">
      <alignment horizontal="center" vertical="center"/>
    </xf>
    <xf numFmtId="0" fontId="60" fillId="37" borderId="12" xfId="0" applyFont="1" applyFill="1" applyBorder="1" applyAlignment="1">
      <alignment horizontal="center" vertical="center"/>
    </xf>
    <xf numFmtId="0" fontId="60" fillId="37" borderId="10" xfId="0" applyFont="1" applyFill="1" applyBorder="1" applyAlignment="1">
      <alignment horizontal="center" vertical="center"/>
    </xf>
    <xf numFmtId="0" fontId="51" fillId="34" borderId="25" xfId="0" applyFont="1" applyFill="1" applyBorder="1" applyAlignment="1">
      <alignment horizontal="center" vertical="center"/>
    </xf>
    <xf numFmtId="0" fontId="51" fillId="34" borderId="26" xfId="0" applyFont="1" applyFill="1" applyBorder="1" applyAlignment="1">
      <alignment horizontal="center" vertical="center"/>
    </xf>
    <xf numFmtId="0" fontId="51" fillId="34" borderId="14" xfId="0" applyFont="1" applyFill="1" applyBorder="1" applyAlignment="1">
      <alignment horizontal="center" vertical="center"/>
    </xf>
    <xf numFmtId="0" fontId="62" fillId="50" borderId="16" xfId="0" applyFont="1" applyFill="1" applyBorder="1" applyAlignment="1">
      <alignment horizontal="center" vertical="center"/>
    </xf>
    <xf numFmtId="0" fontId="62" fillId="50" borderId="17" xfId="0" applyFont="1" applyFill="1" applyBorder="1" applyAlignment="1">
      <alignment horizontal="center" vertical="center"/>
    </xf>
    <xf numFmtId="0" fontId="82" fillId="34" borderId="25" xfId="0" applyFont="1" applyFill="1" applyBorder="1" applyAlignment="1">
      <alignment horizontal="center" vertical="center"/>
    </xf>
    <xf numFmtId="0" fontId="82" fillId="34" borderId="26" xfId="0" applyFont="1" applyFill="1" applyBorder="1" applyAlignment="1">
      <alignment horizontal="center" vertical="center"/>
    </xf>
    <xf numFmtId="0" fontId="82" fillId="34" borderId="14" xfId="0" applyFont="1" applyFill="1" applyBorder="1" applyAlignment="1">
      <alignment horizontal="center" vertical="center"/>
    </xf>
    <xf numFmtId="0" fontId="24" fillId="36" borderId="16" xfId="0" applyFont="1" applyFill="1" applyBorder="1" applyAlignment="1">
      <alignment horizontal="center" vertical="center"/>
    </xf>
    <xf numFmtId="0" fontId="24" fillId="36" borderId="0" xfId="0" applyFont="1" applyFill="1" applyBorder="1" applyAlignment="1">
      <alignment horizontal="center" vertical="center"/>
    </xf>
    <xf numFmtId="0" fontId="28" fillId="34" borderId="25" xfId="0" applyFont="1" applyFill="1" applyBorder="1" applyAlignment="1">
      <alignment horizontal="center" vertical="center"/>
    </xf>
    <xf numFmtId="0" fontId="28" fillId="34" borderId="26" xfId="0" applyFont="1" applyFill="1" applyBorder="1" applyAlignment="1">
      <alignment horizontal="center" vertical="center"/>
    </xf>
    <xf numFmtId="0" fontId="28" fillId="34" borderId="14" xfId="0" applyFont="1" applyFill="1" applyBorder="1" applyAlignment="1">
      <alignment horizontal="center" vertical="center"/>
    </xf>
    <xf numFmtId="0" fontId="33" fillId="35" borderId="16" xfId="0" applyFont="1" applyFill="1" applyBorder="1" applyAlignment="1">
      <alignment horizontal="center" vertical="center"/>
    </xf>
    <xf numFmtId="0" fontId="33" fillId="35" borderId="0" xfId="0" applyFont="1" applyFill="1" applyBorder="1" applyAlignment="1">
      <alignment horizontal="center" vertical="center"/>
    </xf>
    <xf numFmtId="0" fontId="34" fillId="34" borderId="25" xfId="0" applyFont="1" applyFill="1" applyBorder="1" applyAlignment="1">
      <alignment horizontal="center" vertical="center"/>
    </xf>
    <xf numFmtId="0" fontId="34" fillId="34" borderId="26" xfId="0" applyFont="1" applyFill="1" applyBorder="1" applyAlignment="1">
      <alignment horizontal="center" vertical="center"/>
    </xf>
    <xf numFmtId="0" fontId="34" fillId="34" borderId="14" xfId="0" applyFont="1" applyFill="1" applyBorder="1" applyAlignment="1">
      <alignment horizontal="center" vertical="center"/>
    </xf>
    <xf numFmtId="0" fontId="37" fillId="42" borderId="16" xfId="0" applyFont="1" applyFill="1" applyBorder="1" applyAlignment="1">
      <alignment horizontal="center" vertical="center"/>
    </xf>
    <xf numFmtId="0" fontId="37" fillId="42" borderId="17" xfId="0" applyFont="1" applyFill="1" applyBorder="1" applyAlignment="1">
      <alignment horizontal="center" vertical="center"/>
    </xf>
    <xf numFmtId="0" fontId="39" fillId="34" borderId="25" xfId="0" applyFont="1" applyFill="1" applyBorder="1" applyAlignment="1">
      <alignment horizontal="center" vertical="center"/>
    </xf>
    <xf numFmtId="0" fontId="39" fillId="34" borderId="26" xfId="0" applyFont="1" applyFill="1" applyBorder="1" applyAlignment="1">
      <alignment horizontal="center" vertical="center"/>
    </xf>
    <xf numFmtId="0" fontId="39" fillId="34" borderId="14" xfId="0" applyFont="1" applyFill="1" applyBorder="1" applyAlignment="1">
      <alignment horizontal="center" vertical="center"/>
    </xf>
    <xf numFmtId="0" fontId="70" fillId="36" borderId="16" xfId="0" applyFont="1" applyFill="1" applyBorder="1" applyAlignment="1">
      <alignment horizontal="center" vertical="center"/>
    </xf>
    <xf numFmtId="0" fontId="70" fillId="36" borderId="17" xfId="0" applyFont="1" applyFill="1" applyBorder="1" applyAlignment="1">
      <alignment horizontal="center" vertical="center"/>
    </xf>
    <xf numFmtId="0" fontId="69" fillId="34" borderId="25" xfId="0" applyFont="1" applyFill="1" applyBorder="1" applyAlignment="1">
      <alignment horizontal="center" vertical="center"/>
    </xf>
    <xf numFmtId="0" fontId="69" fillId="34" borderId="26" xfId="0" applyFont="1" applyFill="1" applyBorder="1" applyAlignment="1">
      <alignment horizontal="center" vertical="center"/>
    </xf>
    <xf numFmtId="0" fontId="69" fillId="34" borderId="14" xfId="0" applyFont="1" applyFill="1" applyBorder="1" applyAlignment="1">
      <alignment horizontal="center" vertical="center"/>
    </xf>
    <xf numFmtId="0" fontId="42" fillId="37" borderId="16" xfId="0" applyFont="1" applyFill="1" applyBorder="1" applyAlignment="1">
      <alignment horizontal="center" vertical="center"/>
    </xf>
    <xf numFmtId="0" fontId="42" fillId="37" borderId="17" xfId="0" applyFont="1" applyFill="1" applyBorder="1" applyAlignment="1">
      <alignment horizontal="center" vertical="center"/>
    </xf>
    <xf numFmtId="0" fontId="44" fillId="34" borderId="25" xfId="0" applyFont="1" applyFill="1" applyBorder="1" applyAlignment="1">
      <alignment horizontal="center" vertical="center"/>
    </xf>
    <xf numFmtId="0" fontId="44" fillId="34" borderId="26" xfId="0" applyFont="1" applyFill="1" applyBorder="1" applyAlignment="1">
      <alignment horizontal="center" vertical="center"/>
    </xf>
    <xf numFmtId="0" fontId="44" fillId="34" borderId="14" xfId="0" applyFont="1" applyFill="1" applyBorder="1" applyAlignment="1">
      <alignment horizontal="center" vertical="center"/>
    </xf>
    <xf numFmtId="0" fontId="51" fillId="0" borderId="21"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15" xfId="0" applyFont="1" applyFill="1" applyBorder="1" applyAlignment="1">
      <alignment horizontal="center" vertical="center"/>
    </xf>
    <xf numFmtId="0" fontId="8" fillId="37" borderId="18" xfId="0" applyFont="1" applyFill="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xf>
    <xf numFmtId="0" fontId="0" fillId="0" borderId="19" xfId="0" applyFont="1" applyBorder="1" applyAlignment="1">
      <alignment horizontal="center"/>
    </xf>
    <xf numFmtId="0" fontId="14" fillId="33" borderId="11"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51" fillId="0" borderId="25" xfId="0" applyFont="1" applyFill="1" applyBorder="1" applyAlignment="1">
      <alignment horizontal="center" vertical="center"/>
    </xf>
    <xf numFmtId="0" fontId="51" fillId="0" borderId="26" xfId="0" applyFont="1" applyFill="1" applyBorder="1" applyAlignment="1">
      <alignment horizontal="center" vertical="center"/>
    </xf>
    <xf numFmtId="0" fontId="51" fillId="0" borderId="14" xfId="0" applyFont="1" applyFill="1" applyBorder="1" applyAlignment="1">
      <alignment horizontal="center" vertical="center"/>
    </xf>
    <xf numFmtId="0" fontId="51" fillId="0" borderId="16"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24" xfId="0" applyFont="1" applyFill="1" applyBorder="1" applyAlignment="1">
      <alignment horizontal="center" vertical="center"/>
    </xf>
    <xf numFmtId="0" fontId="16" fillId="37" borderId="18" xfId="0" applyFont="1" applyFill="1" applyBorder="1" applyAlignment="1">
      <alignment horizontal="left" vertical="center"/>
    </xf>
    <xf numFmtId="0" fontId="0" fillId="0" borderId="16"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0" fillId="0" borderId="14" xfId="0" applyFont="1" applyBorder="1" applyAlignment="1">
      <alignment horizontal="center"/>
    </xf>
    <xf numFmtId="0" fontId="0" fillId="0" borderId="21"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24" xfId="0" applyFont="1" applyBorder="1" applyAlignment="1">
      <alignment horizontal="center"/>
    </xf>
    <xf numFmtId="0" fontId="51" fillId="33" borderId="13" xfId="0" applyFont="1" applyFill="1" applyBorder="1" applyAlignment="1">
      <alignment horizontal="left" vertical="center"/>
    </xf>
    <xf numFmtId="0" fontId="16" fillId="37" borderId="11" xfId="0" applyFont="1" applyFill="1" applyBorder="1" applyAlignment="1">
      <alignment horizontal="left" vertical="center"/>
    </xf>
    <xf numFmtId="0" fontId="16" fillId="37" borderId="12" xfId="0" applyFont="1" applyFill="1" applyBorder="1" applyAlignment="1">
      <alignment horizontal="left" vertical="center"/>
    </xf>
    <xf numFmtId="0" fontId="16" fillId="37" borderId="10" xfId="0" applyFont="1" applyFill="1" applyBorder="1" applyAlignment="1">
      <alignment horizontal="left" vertical="center"/>
    </xf>
    <xf numFmtId="0" fontId="16" fillId="37" borderId="13" xfId="0" applyFont="1" applyFill="1" applyBorder="1" applyAlignment="1">
      <alignment horizontal="left" vertical="center"/>
    </xf>
    <xf numFmtId="0" fontId="0" fillId="0" borderId="25" xfId="0" applyFont="1" applyBorder="1" applyAlignment="1">
      <alignment horizontal="center"/>
    </xf>
    <xf numFmtId="0" fontId="0" fillId="0" borderId="14" xfId="0" applyFont="1" applyBorder="1" applyAlignment="1">
      <alignment horizontal="center"/>
    </xf>
    <xf numFmtId="0" fontId="0" fillId="0" borderId="21" xfId="0" applyFont="1" applyBorder="1" applyAlignment="1">
      <alignment horizontal="center"/>
    </xf>
    <xf numFmtId="0" fontId="0" fillId="0" borderId="15" xfId="0" applyFont="1" applyBorder="1" applyAlignment="1">
      <alignment horizontal="center"/>
    </xf>
    <xf numFmtId="0" fontId="86" fillId="37" borderId="11" xfId="0" applyFont="1" applyFill="1" applyBorder="1" applyAlignment="1">
      <alignment horizontal="center" vertical="center" shrinkToFit="1"/>
    </xf>
    <xf numFmtId="0" fontId="86" fillId="37" borderId="12" xfId="0" applyFont="1" applyFill="1" applyBorder="1" applyAlignment="1">
      <alignment horizontal="center" vertical="center" shrinkToFit="1"/>
    </xf>
    <xf numFmtId="0" fontId="86" fillId="37" borderId="10" xfId="0" applyFont="1" applyFill="1" applyBorder="1" applyAlignment="1">
      <alignment horizontal="center" vertical="center" shrinkToFit="1"/>
    </xf>
    <xf numFmtId="0" fontId="87" fillId="34" borderId="11" xfId="0" applyFont="1" applyFill="1" applyBorder="1" applyAlignment="1">
      <alignment horizontal="center" vertical="center"/>
    </xf>
    <xf numFmtId="0" fontId="87" fillId="34" borderId="12" xfId="0" applyFont="1" applyFill="1" applyBorder="1" applyAlignment="1">
      <alignment horizontal="center" vertical="center"/>
    </xf>
    <xf numFmtId="0" fontId="87" fillId="34" borderId="10"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
          <c:y val="0.33125"/>
          <c:w val="0.37925"/>
          <c:h val="0.423"/>
        </c:manualLayout>
      </c:layout>
      <c:radarChart>
        <c:radarStyle val="filled"/>
        <c:varyColors val="0"/>
        <c:ser>
          <c:idx val="5"/>
          <c:order val="0"/>
          <c:tx>
            <c:v>Moy+ET</c:v>
          </c:tx>
          <c:spPr>
            <a:solidFill>
              <a:srgbClr val="FF99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('4) Résultats'!$A$12:$A$14,'4) Résultats'!$A$15:$A$17,'4) Résultats'!$A$18:$A$20,'4) Résultats'!$A$21:$A$25,'4) Résultats'!$A$26:$A$28)</c:f>
              <c:strCache>
                <c:ptCount val="17"/>
                <c:pt idx="0">
                  <c:v>A 1  Communication — Promotion</c:v>
                </c:pt>
                <c:pt idx="1">
                  <c:v>A 2 Offres — Catalogue</c:v>
                </c:pt>
                <c:pt idx="2">
                  <c:v>A 3 Proposition de formation en réponse à une demande </c:v>
                </c:pt>
                <c:pt idx="3">
                  <c:v>B 1 Accueil commercial </c:v>
                </c:pt>
                <c:pt idx="4">
                  <c:v>B 2  Prise en compte d'une demande</c:v>
                </c:pt>
                <c:pt idx="5">
                  <c:v>B 3  Traitement de la demande et de la commande</c:v>
                </c:pt>
                <c:pt idx="6">
                  <c:v>C 1  Identification des données d'entrée</c:v>
                </c:pt>
                <c:pt idx="7">
                  <c:v>C 2  Réalisation du produit pédagogique</c:v>
                </c:pt>
                <c:pt idx="8">
                  <c:v>C 3  Organisation de l'action de formation</c:v>
                </c:pt>
                <c:pt idx="9">
                  <c:v>D 1 Organisation de l'accueil</c:v>
                </c:pt>
                <c:pt idx="10">
                  <c:v>D 2 Déroulement de l'action de formation</c:v>
                </c:pt>
                <c:pt idx="11">
                  <c:v>D 3  Déroulement du programme</c:v>
                </c:pt>
                <c:pt idx="12">
                  <c:v>D 4  Suivi de présence des apprenants</c:v>
                </c:pt>
                <c:pt idx="13">
                  <c:v>D 5  Attestation de reconnaissance des acquis</c:v>
                </c:pt>
                <c:pt idx="14">
                  <c:v>E 1  La formations font l'objet des évaluations internes</c:v>
                </c:pt>
                <c:pt idx="15">
                  <c:v>E 2  Evaluation des moyens mis en œuvre</c:v>
                </c:pt>
                <c:pt idx="16">
                  <c:v>E 3  Les formations font l'objet d'une amélioration continue</c:v>
                </c:pt>
              </c:strCache>
            </c:strRef>
          </c:cat>
          <c:val>
            <c:numRef>
              <c:f>('4) Résultats'!$S$12:$S$14,'4) Résultats'!$S$15:$S$17,'4) Résultats'!$S$18:$S$20,'4) Résultats'!$S$21:$S$25,'4) Résultats'!$S$26:$S$28)</c:f>
              <c:numCache>
                <c:ptCount val="17"/>
                <c:pt idx="0">
                  <c:v>0.5333333333333333</c:v>
                </c:pt>
                <c:pt idx="1">
                  <c:v>0.5</c:v>
                </c:pt>
                <c:pt idx="2">
                  <c:v>0.11428571428571428</c:v>
                </c:pt>
                <c:pt idx="3">
                  <c:v>0.26666666666666666</c:v>
                </c:pt>
                <c:pt idx="4">
                  <c:v>0.30000000000000004</c:v>
                </c:pt>
                <c:pt idx="5">
                  <c:v>0.30000000000000004</c:v>
                </c:pt>
                <c:pt idx="6">
                  <c:v>0</c:v>
                </c:pt>
                <c:pt idx="7">
                  <c:v>0</c:v>
                </c:pt>
                <c:pt idx="8">
                  <c:v>0</c:v>
                </c:pt>
                <c:pt idx="9">
                  <c:v>0</c:v>
                </c:pt>
                <c:pt idx="10">
                  <c:v>0</c:v>
                </c:pt>
                <c:pt idx="11">
                  <c:v>0</c:v>
                </c:pt>
                <c:pt idx="12">
                  <c:v>0</c:v>
                </c:pt>
                <c:pt idx="13">
                  <c:v>0</c:v>
                </c:pt>
                <c:pt idx="14">
                  <c:v>0</c:v>
                </c:pt>
                <c:pt idx="15">
                  <c:v>0</c:v>
                </c:pt>
                <c:pt idx="16">
                  <c:v>0</c:v>
                </c:pt>
              </c:numCache>
            </c:numRef>
          </c:val>
        </c:ser>
        <c:ser>
          <c:idx val="6"/>
          <c:order val="2"/>
          <c:tx>
            <c:v>Moy-ET</c:v>
          </c:tx>
          <c:spPr>
            <a:solidFill>
              <a:srgbClr val="FFFFF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('4) Résultats'!$A$12:$A$14,'4) Résultats'!$A$15:$A$17,'4) Résultats'!$A$18:$A$20,'4) Résultats'!$A$21:$A$25,'4) Résultats'!$A$26:$A$28)</c:f>
              <c:strCache>
                <c:ptCount val="17"/>
                <c:pt idx="0">
                  <c:v>A 1  Communication — Promotion</c:v>
                </c:pt>
                <c:pt idx="1">
                  <c:v>A 2 Offres — Catalogue</c:v>
                </c:pt>
                <c:pt idx="2">
                  <c:v>A 3 Proposition de formation en réponse à une demande </c:v>
                </c:pt>
                <c:pt idx="3">
                  <c:v>B 1 Accueil commercial </c:v>
                </c:pt>
                <c:pt idx="4">
                  <c:v>B 2  Prise en compte d'une demande</c:v>
                </c:pt>
                <c:pt idx="5">
                  <c:v>B 3  Traitement de la demande et de la commande</c:v>
                </c:pt>
                <c:pt idx="6">
                  <c:v>C 1  Identification des données d'entrée</c:v>
                </c:pt>
                <c:pt idx="7">
                  <c:v>C 2  Réalisation du produit pédagogique</c:v>
                </c:pt>
                <c:pt idx="8">
                  <c:v>C 3  Organisation de l'action de formation</c:v>
                </c:pt>
                <c:pt idx="9">
                  <c:v>D 1 Organisation de l'accueil</c:v>
                </c:pt>
                <c:pt idx="10">
                  <c:v>D 2 Déroulement de l'action de formation</c:v>
                </c:pt>
                <c:pt idx="11">
                  <c:v>D 3  Déroulement du programme</c:v>
                </c:pt>
                <c:pt idx="12">
                  <c:v>D 4  Suivi de présence des apprenants</c:v>
                </c:pt>
                <c:pt idx="13">
                  <c:v>D 5  Attestation de reconnaissance des acquis</c:v>
                </c:pt>
                <c:pt idx="14">
                  <c:v>E 1  La formations font l'objet des évaluations internes</c:v>
                </c:pt>
                <c:pt idx="15">
                  <c:v>E 2  Evaluation des moyens mis en œuvre</c:v>
                </c:pt>
                <c:pt idx="16">
                  <c:v>E 3  Les formations font l'objet d'une amélioration continue</c:v>
                </c:pt>
              </c:strCache>
            </c:strRef>
          </c:cat>
          <c:val>
            <c:numRef>
              <c:f>('4) Résultats'!$T$12:$T$14,'4) Résultats'!$T$15:$T$17,'4) Résultats'!$T$18:$T$20,'4) Résultats'!$T$21:$T$25,'4) Résultats'!$T$26:$T$28)</c:f>
              <c:numCache>
                <c:ptCount val="17"/>
                <c:pt idx="0">
                  <c:v>0.5333333333333333</c:v>
                </c:pt>
                <c:pt idx="1">
                  <c:v>0.5</c:v>
                </c:pt>
                <c:pt idx="2">
                  <c:v>0.11428571428571428</c:v>
                </c:pt>
                <c:pt idx="3">
                  <c:v>0.26666666666666666</c:v>
                </c:pt>
                <c:pt idx="4">
                  <c:v>0.30000000000000004</c:v>
                </c:pt>
                <c:pt idx="5">
                  <c:v>0.30000000000000004</c:v>
                </c:pt>
                <c:pt idx="6">
                  <c:v>0</c:v>
                </c:pt>
                <c:pt idx="7">
                  <c:v>0</c:v>
                </c:pt>
                <c:pt idx="8">
                  <c:v>0</c:v>
                </c:pt>
                <c:pt idx="9">
                  <c:v>0</c:v>
                </c:pt>
                <c:pt idx="10">
                  <c:v>0</c:v>
                </c:pt>
                <c:pt idx="11">
                  <c:v>0</c:v>
                </c:pt>
                <c:pt idx="12">
                  <c:v>0</c:v>
                </c:pt>
                <c:pt idx="13">
                  <c:v>0</c:v>
                </c:pt>
                <c:pt idx="14">
                  <c:v>0</c:v>
                </c:pt>
                <c:pt idx="15">
                  <c:v>0</c:v>
                </c:pt>
                <c:pt idx="16">
                  <c:v>0</c:v>
                </c:pt>
              </c:numCache>
            </c:numRef>
          </c:val>
        </c:ser>
        <c:axId val="4399419"/>
        <c:axId val="39594772"/>
      </c:radarChart>
      <c:radarChart>
        <c:radarStyle val="marker"/>
        <c:varyColors val="0"/>
        <c:ser>
          <c:idx val="4"/>
          <c:order val="1"/>
          <c:tx>
            <c:v>Moyenne</c:v>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 Résultats'!$A$12:$A$14,'4) Résultats'!$A$15:$A$17,'4) Résultats'!$A$18:$A$20,'4) Résultats'!$A$21:$A$25,'4) Résultats'!$A$26:$A$28)</c:f>
              <c:strCache>
                <c:ptCount val="17"/>
                <c:pt idx="0">
                  <c:v>A 1  Communication — Promotion</c:v>
                </c:pt>
                <c:pt idx="1">
                  <c:v>A 2 Offres — Catalogue</c:v>
                </c:pt>
                <c:pt idx="2">
                  <c:v>A 3 Proposition de formation en réponse à une demande </c:v>
                </c:pt>
                <c:pt idx="3">
                  <c:v>B 1 Accueil commercial </c:v>
                </c:pt>
                <c:pt idx="4">
                  <c:v>B 2  Prise en compte d'une demande</c:v>
                </c:pt>
                <c:pt idx="5">
                  <c:v>B 3  Traitement de la demande et de la commande</c:v>
                </c:pt>
                <c:pt idx="6">
                  <c:v>C 1  Identification des données d'entrée</c:v>
                </c:pt>
                <c:pt idx="7">
                  <c:v>C 2  Réalisation du produit pédagogique</c:v>
                </c:pt>
                <c:pt idx="8">
                  <c:v>C 3  Organisation de l'action de formation</c:v>
                </c:pt>
                <c:pt idx="9">
                  <c:v>D 1 Organisation de l'accueil</c:v>
                </c:pt>
                <c:pt idx="10">
                  <c:v>D 2 Déroulement de l'action de formation</c:v>
                </c:pt>
                <c:pt idx="11">
                  <c:v>D 3  Déroulement du programme</c:v>
                </c:pt>
                <c:pt idx="12">
                  <c:v>D 4  Suivi de présence des apprenants</c:v>
                </c:pt>
                <c:pt idx="13">
                  <c:v>D 5  Attestation de reconnaissance des acquis</c:v>
                </c:pt>
                <c:pt idx="14">
                  <c:v>E 1  La formations font l'objet des évaluations internes</c:v>
                </c:pt>
                <c:pt idx="15">
                  <c:v>E 2  Evaluation des moyens mis en œuvre</c:v>
                </c:pt>
                <c:pt idx="16">
                  <c:v>E 3  Les formations font l'objet d'une amélioration continue</c:v>
                </c:pt>
              </c:strCache>
            </c:strRef>
          </c:cat>
          <c:val>
            <c:numRef>
              <c:f>('4) Résultats'!$R$12:$R$14,'4) Résultats'!$R$15:$R$17,'4) Résultats'!$R$18:$R$20,'4) Résultats'!$R$21:$R$25,'4) Résultats'!$R$26:$R$28)</c:f>
              <c:numCache>
                <c:ptCount val="17"/>
                <c:pt idx="0">
                  <c:v>0.5333333333333333</c:v>
                </c:pt>
                <c:pt idx="1">
                  <c:v>0.5</c:v>
                </c:pt>
                <c:pt idx="2">
                  <c:v>0.11428571428571428</c:v>
                </c:pt>
                <c:pt idx="3">
                  <c:v>0.26666666666666666</c:v>
                </c:pt>
                <c:pt idx="4">
                  <c:v>0.30000000000000004</c:v>
                </c:pt>
                <c:pt idx="5">
                  <c:v>0.30000000000000004</c:v>
                </c:pt>
                <c:pt idx="6">
                  <c:v>0</c:v>
                </c:pt>
                <c:pt idx="7">
                  <c:v>0</c:v>
                </c:pt>
                <c:pt idx="8">
                  <c:v>0</c:v>
                </c:pt>
                <c:pt idx="9">
                  <c:v>0</c:v>
                </c:pt>
                <c:pt idx="10">
                  <c:v>0</c:v>
                </c:pt>
                <c:pt idx="11">
                  <c:v>0</c:v>
                </c:pt>
                <c:pt idx="12">
                  <c:v>0</c:v>
                </c:pt>
                <c:pt idx="13">
                  <c:v>0</c:v>
                </c:pt>
                <c:pt idx="14">
                  <c:v>0</c:v>
                </c:pt>
                <c:pt idx="15">
                  <c:v>0</c:v>
                </c:pt>
                <c:pt idx="16">
                  <c:v>0</c:v>
                </c:pt>
              </c:numCache>
            </c:numRef>
          </c:val>
        </c:ser>
        <c:axId val="20808629"/>
        <c:axId val="53059934"/>
      </c:radarChart>
      <c:catAx>
        <c:axId val="4399419"/>
        <c:scaling>
          <c:orientation val="minMax"/>
        </c:scaling>
        <c:axPos val="b"/>
        <c:majorGridlines>
          <c:spPr>
            <a:ln w="3175">
              <a:solidFill>
                <a:srgbClr val="C0C0C0"/>
              </a:solidFill>
            </a:ln>
          </c:spPr>
        </c:majorGridlines>
        <c:delete val="0"/>
        <c:numFmt formatCode="General" sourceLinked="1"/>
        <c:majorTickMark val="out"/>
        <c:minorTickMark val="none"/>
        <c:tickLblPos val="none"/>
        <c:spPr>
          <a:ln w="3175">
            <a:solidFill>
              <a:srgbClr val="808080"/>
            </a:solidFill>
          </a:ln>
        </c:spPr>
        <c:crossAx val="39594772"/>
        <c:crosses val="autoZero"/>
        <c:auto val="0"/>
        <c:lblOffset val="100"/>
        <c:tickLblSkip val="1"/>
        <c:noMultiLvlLbl val="0"/>
      </c:catAx>
      <c:valAx>
        <c:axId val="39594772"/>
        <c:scaling>
          <c:orientation val="minMax"/>
          <c:max val="1"/>
          <c:min val="0"/>
        </c:scaling>
        <c:axPos val="l"/>
        <c:majorGridlines/>
        <c:delete val="0"/>
        <c:numFmt formatCode="0%" sourceLinked="0"/>
        <c:majorTickMark val="cross"/>
        <c:minorTickMark val="none"/>
        <c:tickLblPos val="nextTo"/>
        <c:spPr>
          <a:ln w="3175">
            <a:solidFill>
              <a:srgbClr val="C0C0C0"/>
            </a:solidFill>
          </a:ln>
        </c:spPr>
        <c:txPr>
          <a:bodyPr vert="horz" rot="0"/>
          <a:lstStyle/>
          <a:p>
            <a:pPr>
              <a:defRPr lang="en-US" cap="none" sz="1000" b="0" i="0" u="none" baseline="0">
                <a:solidFill>
                  <a:srgbClr val="808080"/>
                </a:solidFill>
              </a:defRPr>
            </a:pPr>
          </a:p>
        </c:txPr>
        <c:crossAx val="4399419"/>
        <c:crossesAt val="1"/>
        <c:crossBetween val="between"/>
        <c:dispUnits/>
        <c:majorUnit val="0.2"/>
        <c:minorUnit val="0.020000000000000004"/>
      </c:valAx>
      <c:catAx>
        <c:axId val="20808629"/>
        <c:scaling>
          <c:orientation val="minMax"/>
        </c:scaling>
        <c:axPos val="b"/>
        <c:majorGridlines>
          <c:spPr>
            <a:ln w="3175">
              <a:solidFill>
                <a:srgbClr val="C0C0C0"/>
              </a:solidFill>
            </a:ln>
          </c:spPr>
        </c:majorGridlines>
        <c:delete val="0"/>
        <c:numFmt formatCode="General" sourceLinked="1"/>
        <c:majorTickMark val="out"/>
        <c:minorTickMark val="none"/>
        <c:tickLblPos val="none"/>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3059934"/>
        <c:crosses val="autoZero"/>
        <c:auto val="0"/>
        <c:lblOffset val="100"/>
        <c:tickLblSkip val="1"/>
        <c:noMultiLvlLbl val="0"/>
      </c:catAx>
      <c:valAx>
        <c:axId val="53059934"/>
        <c:scaling>
          <c:orientation val="minMax"/>
          <c:max val="1"/>
          <c:min val="0"/>
        </c:scaling>
        <c:axPos val="l"/>
        <c:majorGridlines>
          <c:spPr>
            <a:ln w="3175">
              <a:solidFill>
                <a:srgbClr val="808080"/>
              </a:solidFill>
            </a:ln>
          </c:spPr>
        </c:majorGridlines>
        <c:delete val="0"/>
        <c:numFmt formatCode="0%" sourceLinked="0"/>
        <c:majorTickMark val="cross"/>
        <c:minorTickMark val="none"/>
        <c:tickLblPos val="nextTo"/>
        <c:spPr>
          <a:ln w="3175">
            <a:solidFill>
              <a:srgbClr val="C0C0C0"/>
            </a:solidFill>
          </a:ln>
        </c:spPr>
        <c:crossAx val="20808629"/>
        <c:crossesAt val="1"/>
        <c:crossBetween val="between"/>
        <c:dispUnits/>
        <c:majorUnit val="0.2"/>
        <c:minorUnit val="0.020000000000000004"/>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25"/>
          <c:y val="0.18175"/>
          <c:w val="0.51"/>
          <c:h val="0.62825"/>
        </c:manualLayout>
      </c:layout>
      <c:radarChart>
        <c:radarStyle val="filled"/>
        <c:varyColors val="0"/>
        <c:ser>
          <c:idx val="4"/>
          <c:order val="0"/>
          <c:tx>
            <c:v>Moy+ET</c:v>
          </c:tx>
          <c:spPr>
            <a:solidFill>
              <a:srgbClr val="D6A1A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multiLvlStrRef>
              <c:f>('4) Résultats'!$A$35:$D$37,'4) Résultats'!$A$39:$D$42,'4) Résultats'!$A$44:$D$46)</c:f>
              <c:multiLvlStrCache>
                <c:ptCount val="10"/>
                <c:lvl>
                  <c:pt idx="0">
                    <c:v>Information relatives à la demande</c:v>
                  </c:pt>
                  <c:pt idx="1">
                    <c:v>Informations sur l’organisme de formation</c:v>
                  </c:pt>
                  <c:pt idx="2">
                    <c:v>Activité générale</c:v>
                  </c:pt>
                  <c:pt idx="3">
                    <c:v>Désignation de l'action de formation</c:v>
                  </c:pt>
                  <c:pt idx="4">
                    <c:v>Conditions d'accès et d'inscription</c:v>
                  </c:pt>
                  <c:pt idx="5">
                    <c:v>Organisation générale</c:v>
                  </c:pt>
                  <c:pt idx="6">
                    <c:v>Eléments administratifs et financiers</c:v>
                  </c:pt>
                  <c:pt idx="7">
                    <c:v>Désignation de l'action de formation</c:v>
                  </c:pt>
                  <c:pt idx="8">
                    <c:v>Organisation générale</c:v>
                  </c:pt>
                  <c:pt idx="9">
                    <c:v>Eléments pédagogique</c:v>
                  </c:pt>
                </c:lvl>
                <c:lvl>
                  <c:pt idx="0">
                    <c:v>Réf A 1.1</c:v>
                  </c:pt>
                  <c:pt idx="1">
                    <c:v>Réf A 1.2</c:v>
                  </c:pt>
                  <c:pt idx="2">
                    <c:v>Réf A 1.3 </c:v>
                  </c:pt>
                  <c:pt idx="3">
                    <c:v>Réf A 2.1 </c:v>
                  </c:pt>
                  <c:pt idx="4">
                    <c:v>Réf A 2.2</c:v>
                  </c:pt>
                  <c:pt idx="5">
                    <c:v>Réf A 2.3</c:v>
                  </c:pt>
                  <c:pt idx="6">
                    <c:v>Réf A 2.4</c:v>
                  </c:pt>
                  <c:pt idx="7">
                    <c:v>Réf A 3.1 </c:v>
                  </c:pt>
                  <c:pt idx="8">
                    <c:v>Réf A 3.2</c:v>
                  </c:pt>
                  <c:pt idx="9">
                    <c:v>Réf A 3.3</c:v>
                  </c:pt>
                </c:lvl>
              </c:multiLvlStrCache>
            </c:multiLvlStrRef>
          </c:cat>
          <c:val>
            <c:numRef>
              <c:f>('4) Résultats'!$S$35:$S$37,'4) Résultats'!$S$39:$S$42,'4) Résultats'!$S$44:$S$46)</c:f>
              <c:numCache>
                <c:ptCount val="10"/>
                <c:pt idx="0">
                  <c:v>0.6</c:v>
                </c:pt>
                <c:pt idx="1">
                  <c:v>0.8</c:v>
                </c:pt>
                <c:pt idx="2">
                  <c:v>0.2</c:v>
                </c:pt>
                <c:pt idx="3">
                  <c:v>0.6</c:v>
                </c:pt>
                <c:pt idx="4">
                  <c:v>0.2</c:v>
                </c:pt>
                <c:pt idx="5">
                  <c:v>0.6</c:v>
                </c:pt>
                <c:pt idx="6">
                  <c:v>0.6</c:v>
                </c:pt>
                <c:pt idx="7">
                  <c:v>0.4</c:v>
                </c:pt>
                <c:pt idx="8">
                  <c:v>0</c:v>
                </c:pt>
                <c:pt idx="9">
                  <c:v>0.4</c:v>
                </c:pt>
              </c:numCache>
            </c:numRef>
          </c:val>
        </c:ser>
        <c:ser>
          <c:idx val="5"/>
          <c:order val="2"/>
          <c:tx>
            <c:v>Moy-ET</c:v>
          </c:tx>
          <c:spPr>
            <a:solidFill>
              <a:srgbClr val="E2C2C2"/>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multiLvlStrRef>
              <c:f>('4) Résultats'!$A$35:$D$37,'4) Résultats'!$A$39:$D$42,'4) Résultats'!$A$44:$D$46)</c:f>
              <c:multiLvlStrCache>
                <c:ptCount val="10"/>
                <c:lvl>
                  <c:pt idx="0">
                    <c:v>Information relatives à la demande</c:v>
                  </c:pt>
                  <c:pt idx="1">
                    <c:v>Informations sur l’organisme de formation</c:v>
                  </c:pt>
                  <c:pt idx="2">
                    <c:v>Activité générale</c:v>
                  </c:pt>
                  <c:pt idx="3">
                    <c:v>Désignation de l'action de formation</c:v>
                  </c:pt>
                  <c:pt idx="4">
                    <c:v>Conditions d'accès et d'inscription</c:v>
                  </c:pt>
                  <c:pt idx="5">
                    <c:v>Organisation générale</c:v>
                  </c:pt>
                  <c:pt idx="6">
                    <c:v>Eléments administratifs et financiers</c:v>
                  </c:pt>
                  <c:pt idx="7">
                    <c:v>Désignation de l'action de formation</c:v>
                  </c:pt>
                  <c:pt idx="8">
                    <c:v>Organisation générale</c:v>
                  </c:pt>
                  <c:pt idx="9">
                    <c:v>Eléments pédagogique</c:v>
                  </c:pt>
                </c:lvl>
                <c:lvl>
                  <c:pt idx="0">
                    <c:v>Réf A 1.1</c:v>
                  </c:pt>
                  <c:pt idx="1">
                    <c:v>Réf A 1.2</c:v>
                  </c:pt>
                  <c:pt idx="2">
                    <c:v>Réf A 1.3 </c:v>
                  </c:pt>
                  <c:pt idx="3">
                    <c:v>Réf A 2.1 </c:v>
                  </c:pt>
                  <c:pt idx="4">
                    <c:v>Réf A 2.2</c:v>
                  </c:pt>
                  <c:pt idx="5">
                    <c:v>Réf A 2.3</c:v>
                  </c:pt>
                  <c:pt idx="6">
                    <c:v>Réf A 2.4</c:v>
                  </c:pt>
                  <c:pt idx="7">
                    <c:v>Réf A 3.1 </c:v>
                  </c:pt>
                  <c:pt idx="8">
                    <c:v>Réf A 3.2</c:v>
                  </c:pt>
                  <c:pt idx="9">
                    <c:v>Réf A 3.3</c:v>
                  </c:pt>
                </c:lvl>
              </c:multiLvlStrCache>
            </c:multiLvlStrRef>
          </c:cat>
          <c:val>
            <c:numRef>
              <c:f>('4) Résultats'!$T$35:$T$37,'4) Résultats'!$T$39:$T$42,'4) Résultats'!$T$44:$T$46)</c:f>
              <c:numCache>
                <c:ptCount val="10"/>
                <c:pt idx="0">
                  <c:v>0.6</c:v>
                </c:pt>
                <c:pt idx="1">
                  <c:v>0.8</c:v>
                </c:pt>
                <c:pt idx="2">
                  <c:v>0.2</c:v>
                </c:pt>
                <c:pt idx="3">
                  <c:v>0.6</c:v>
                </c:pt>
                <c:pt idx="4">
                  <c:v>0.2</c:v>
                </c:pt>
                <c:pt idx="5">
                  <c:v>0.6</c:v>
                </c:pt>
                <c:pt idx="6">
                  <c:v>0.6</c:v>
                </c:pt>
                <c:pt idx="7">
                  <c:v>0.4</c:v>
                </c:pt>
                <c:pt idx="8">
                  <c:v>0</c:v>
                </c:pt>
                <c:pt idx="9">
                  <c:v>0.4</c:v>
                </c:pt>
              </c:numCache>
            </c:numRef>
          </c:val>
        </c:ser>
        <c:axId val="7777359"/>
        <c:axId val="2887368"/>
      </c:radarChart>
      <c:radarChart>
        <c:radarStyle val="marker"/>
        <c:varyColors val="0"/>
        <c:ser>
          <c:idx val="3"/>
          <c:order val="1"/>
          <c:tx>
            <c:v>Moyenne</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('4) Résultats'!$A$35:$D$37,'4) Résultats'!$A$39:$D$42,'4) Résultats'!$A$44:$D$46)</c:f>
              <c:multiLvlStrCache>
                <c:ptCount val="10"/>
                <c:lvl>
                  <c:pt idx="0">
                    <c:v>Information relatives à la demande</c:v>
                  </c:pt>
                  <c:pt idx="1">
                    <c:v>Informations sur l’organisme de formation</c:v>
                  </c:pt>
                  <c:pt idx="2">
                    <c:v>Activité générale</c:v>
                  </c:pt>
                  <c:pt idx="3">
                    <c:v>Désignation de l'action de formation</c:v>
                  </c:pt>
                  <c:pt idx="4">
                    <c:v>Conditions d'accès et d'inscription</c:v>
                  </c:pt>
                  <c:pt idx="5">
                    <c:v>Organisation générale</c:v>
                  </c:pt>
                  <c:pt idx="6">
                    <c:v>Eléments administratifs et financiers</c:v>
                  </c:pt>
                  <c:pt idx="7">
                    <c:v>Désignation de l'action de formation</c:v>
                  </c:pt>
                  <c:pt idx="8">
                    <c:v>Organisation générale</c:v>
                  </c:pt>
                  <c:pt idx="9">
                    <c:v>Eléments pédagogique</c:v>
                  </c:pt>
                </c:lvl>
                <c:lvl>
                  <c:pt idx="0">
                    <c:v>Réf A 1.1</c:v>
                  </c:pt>
                  <c:pt idx="1">
                    <c:v>Réf A 1.2</c:v>
                  </c:pt>
                  <c:pt idx="2">
                    <c:v>Réf A 1.3 </c:v>
                  </c:pt>
                  <c:pt idx="3">
                    <c:v>Réf A 2.1 </c:v>
                  </c:pt>
                  <c:pt idx="4">
                    <c:v>Réf A 2.2</c:v>
                  </c:pt>
                  <c:pt idx="5">
                    <c:v>Réf A 2.3</c:v>
                  </c:pt>
                  <c:pt idx="6">
                    <c:v>Réf A 2.4</c:v>
                  </c:pt>
                  <c:pt idx="7">
                    <c:v>Réf A 3.1 </c:v>
                  </c:pt>
                  <c:pt idx="8">
                    <c:v>Réf A 3.2</c:v>
                  </c:pt>
                  <c:pt idx="9">
                    <c:v>Réf A 3.3</c:v>
                  </c:pt>
                </c:lvl>
              </c:multiLvlStrCache>
            </c:multiLvlStrRef>
          </c:cat>
          <c:val>
            <c:numRef>
              <c:f>('4) Résultats'!$R$35:$R$37,'4) Résultats'!$R$39:$R$42,'4) Résultats'!$R$44:$R$46)</c:f>
              <c:numCache>
                <c:ptCount val="10"/>
                <c:pt idx="0">
                  <c:v>0.6</c:v>
                </c:pt>
                <c:pt idx="1">
                  <c:v>0.8</c:v>
                </c:pt>
                <c:pt idx="2">
                  <c:v>0.2</c:v>
                </c:pt>
                <c:pt idx="3">
                  <c:v>0.6</c:v>
                </c:pt>
                <c:pt idx="4">
                  <c:v>0.2</c:v>
                </c:pt>
                <c:pt idx="5">
                  <c:v>0.6</c:v>
                </c:pt>
                <c:pt idx="6">
                  <c:v>0.6</c:v>
                </c:pt>
                <c:pt idx="7">
                  <c:v>0.4</c:v>
                </c:pt>
                <c:pt idx="8">
                  <c:v>0</c:v>
                </c:pt>
                <c:pt idx="9">
                  <c:v>0.4</c:v>
                </c:pt>
              </c:numCache>
            </c:numRef>
          </c:val>
        </c:ser>
        <c:axId val="25986313"/>
        <c:axId val="32550226"/>
      </c:radarChart>
      <c:catAx>
        <c:axId val="7777359"/>
        <c:scaling>
          <c:orientation val="minMax"/>
        </c:scaling>
        <c:axPos val="b"/>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2887368"/>
        <c:crosses val="autoZero"/>
        <c:auto val="0"/>
        <c:lblOffset val="100"/>
        <c:tickLblSkip val="1"/>
        <c:noMultiLvlLbl val="0"/>
      </c:catAx>
      <c:valAx>
        <c:axId val="2887368"/>
        <c:scaling>
          <c:orientation val="minMax"/>
          <c:max val="1"/>
          <c:min val="0"/>
        </c:scaling>
        <c:axPos val="l"/>
        <c:majorGridlines>
          <c:spPr>
            <a:ln w="3175">
              <a:solidFill>
                <a:srgbClr val="808080"/>
              </a:solidFill>
            </a:ln>
          </c:spPr>
        </c:majorGridlines>
        <c:delete val="0"/>
        <c:numFmt formatCode="0%" sourceLinked="0"/>
        <c:majorTickMark val="cross"/>
        <c:minorTickMark val="none"/>
        <c:tickLblPos val="nextTo"/>
        <c:spPr>
          <a:ln w="3175">
            <a:solidFill>
              <a:srgbClr val="808080"/>
            </a:solidFill>
          </a:ln>
        </c:spPr>
        <c:crossAx val="7777359"/>
        <c:crossesAt val="1"/>
        <c:crossBetween val="between"/>
        <c:dispUnits/>
        <c:majorUnit val="0.2"/>
        <c:minorUnit val="0.020000000000000004"/>
      </c:valAx>
      <c:catAx>
        <c:axId val="25986313"/>
        <c:scaling>
          <c:orientation val="minMax"/>
        </c:scaling>
        <c:axPos val="b"/>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32550226"/>
        <c:crosses val="autoZero"/>
        <c:auto val="0"/>
        <c:lblOffset val="100"/>
        <c:tickLblSkip val="1"/>
        <c:noMultiLvlLbl val="0"/>
      </c:catAx>
      <c:valAx>
        <c:axId val="32550226"/>
        <c:scaling>
          <c:orientation val="minMax"/>
          <c:max val="1"/>
          <c:min val="0"/>
        </c:scaling>
        <c:axPos val="l"/>
        <c:majorGridlines>
          <c:spPr>
            <a:ln w="3175">
              <a:solidFill>
                <a:srgbClr val="808080"/>
              </a:solidFill>
            </a:ln>
          </c:spPr>
        </c:majorGridlines>
        <c:delete val="0"/>
        <c:numFmt formatCode="0%" sourceLinked="0"/>
        <c:majorTickMark val="cross"/>
        <c:minorTickMark val="none"/>
        <c:tickLblPos val="nextTo"/>
        <c:spPr>
          <a:ln w="3175">
            <a:solidFill>
              <a:srgbClr val="808080"/>
            </a:solidFill>
          </a:ln>
        </c:spPr>
        <c:crossAx val="25986313"/>
        <c:crossesAt val="1"/>
        <c:crossBetween val="between"/>
        <c:dispUnits/>
        <c:majorUnit val="0.2"/>
        <c:minorUnit val="0.020000000000000004"/>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225"/>
          <c:y val="0.2675"/>
          <c:w val="0.4185"/>
          <c:h val="0.587"/>
        </c:manualLayout>
      </c:layout>
      <c:radarChart>
        <c:radarStyle val="filled"/>
        <c:varyColors val="0"/>
        <c:ser>
          <c:idx val="4"/>
          <c:order val="0"/>
          <c:tx>
            <c:v>Moy+ET</c:v>
          </c:tx>
          <c:spPr>
            <a:solidFill>
              <a:srgbClr val="A1B4D4"/>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multiLvlStrRef>
              <c:f>('4) Résultats'!$A$48:$D$49,'4) Résultats'!$A$51:$D$52,'4) Résultats'!$A$54:$D$55)</c:f>
              <c:multiLvlStrCache>
                <c:ptCount val="6"/>
                <c:lvl>
                  <c:pt idx="0">
                    <c:v> Accueil commercial téléphonique</c:v>
                  </c:pt>
                  <c:pt idx="1">
                    <c:v> Accueil commercial physique</c:v>
                  </c:pt>
                  <c:pt idx="2">
                    <c:v>Demande téléphonique</c:v>
                  </c:pt>
                  <c:pt idx="3">
                    <c:v>Demande écrite</c:v>
                  </c:pt>
                  <c:pt idx="4">
                    <c:v>traitement  de la demande</c:v>
                  </c:pt>
                  <c:pt idx="5">
                    <c:v>Traitement  de la commande</c:v>
                  </c:pt>
                </c:lvl>
                <c:lvl>
                  <c:pt idx="0">
                    <c:v>Réf B 1.1 </c:v>
                  </c:pt>
                  <c:pt idx="1">
                    <c:v>Réf B 1.2</c:v>
                  </c:pt>
                  <c:pt idx="2">
                    <c:v>Réf B 2.1</c:v>
                  </c:pt>
                  <c:pt idx="3">
                    <c:v>Réf B 2.2</c:v>
                  </c:pt>
                  <c:pt idx="4">
                    <c:v>Réf B 3.1 </c:v>
                  </c:pt>
                  <c:pt idx="5">
                    <c:v>Réf B 3.2</c:v>
                  </c:pt>
                </c:lvl>
              </c:multiLvlStrCache>
            </c:multiLvlStrRef>
          </c:cat>
          <c:val>
            <c:numRef>
              <c:f>('4) Résultats'!$S$48:$S$49,'4) Résultats'!$S$51:$S$52,'4) Résultats'!$S$54:$S$55)</c:f>
              <c:numCache>
                <c:ptCount val="6"/>
                <c:pt idx="0">
                  <c:v>0.4</c:v>
                </c:pt>
                <c:pt idx="1">
                  <c:v>0.4</c:v>
                </c:pt>
                <c:pt idx="2">
                  <c:v>0.2</c:v>
                </c:pt>
                <c:pt idx="3">
                  <c:v>0.4</c:v>
                </c:pt>
                <c:pt idx="4">
                  <c:v>0.2</c:v>
                </c:pt>
                <c:pt idx="5">
                  <c:v>0.4</c:v>
                </c:pt>
              </c:numCache>
            </c:numRef>
          </c:val>
        </c:ser>
        <c:ser>
          <c:idx val="5"/>
          <c:order val="2"/>
          <c:tx>
            <c:v>Moy-ET</c:v>
          </c:tx>
          <c:spPr>
            <a:solidFill>
              <a:srgbClr val="C2CDE1"/>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multiLvlStrRef>
              <c:f>('4) Résultats'!$A$48:$D$49,'4) Résultats'!$A$51:$D$52,'4) Résultats'!$A$54:$D$55)</c:f>
              <c:multiLvlStrCache>
                <c:ptCount val="6"/>
                <c:lvl>
                  <c:pt idx="0">
                    <c:v> Accueil commercial téléphonique</c:v>
                  </c:pt>
                  <c:pt idx="1">
                    <c:v> Accueil commercial physique</c:v>
                  </c:pt>
                  <c:pt idx="2">
                    <c:v>Demande téléphonique</c:v>
                  </c:pt>
                  <c:pt idx="3">
                    <c:v>Demande écrite</c:v>
                  </c:pt>
                  <c:pt idx="4">
                    <c:v>traitement  de la demande</c:v>
                  </c:pt>
                  <c:pt idx="5">
                    <c:v>Traitement  de la commande</c:v>
                  </c:pt>
                </c:lvl>
                <c:lvl>
                  <c:pt idx="0">
                    <c:v>Réf B 1.1 </c:v>
                  </c:pt>
                  <c:pt idx="1">
                    <c:v>Réf B 1.2</c:v>
                  </c:pt>
                  <c:pt idx="2">
                    <c:v>Réf B 2.1</c:v>
                  </c:pt>
                  <c:pt idx="3">
                    <c:v>Réf B 2.2</c:v>
                  </c:pt>
                  <c:pt idx="4">
                    <c:v>Réf B 3.1 </c:v>
                  </c:pt>
                  <c:pt idx="5">
                    <c:v>Réf B 3.2</c:v>
                  </c:pt>
                </c:lvl>
              </c:multiLvlStrCache>
            </c:multiLvlStrRef>
          </c:cat>
          <c:val>
            <c:numRef>
              <c:f>('4) Résultats'!$T$48:$T$49,'4) Résultats'!$T$51:$T$52,'4) Résultats'!$T$54:$T$55)</c:f>
              <c:numCache>
                <c:ptCount val="6"/>
                <c:pt idx="0">
                  <c:v>0.4</c:v>
                </c:pt>
                <c:pt idx="1">
                  <c:v>0.4</c:v>
                </c:pt>
                <c:pt idx="2">
                  <c:v>0.2</c:v>
                </c:pt>
                <c:pt idx="3">
                  <c:v>0.4</c:v>
                </c:pt>
                <c:pt idx="4">
                  <c:v>0.2</c:v>
                </c:pt>
                <c:pt idx="5">
                  <c:v>0.4</c:v>
                </c:pt>
              </c:numCache>
            </c:numRef>
          </c:val>
        </c:ser>
        <c:axId val="24516579"/>
        <c:axId val="19322620"/>
      </c:radarChart>
      <c:radarChart>
        <c:radarStyle val="marker"/>
        <c:varyColors val="0"/>
        <c:ser>
          <c:idx val="3"/>
          <c:order val="1"/>
          <c:tx>
            <c:v>Moyenne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('4) Résultats'!$A$48:$D$49,'4) Résultats'!$A$51:$D$52,'4) Résultats'!$A$54:$D$55)</c:f>
              <c:multiLvlStrCache>
                <c:ptCount val="6"/>
                <c:lvl>
                  <c:pt idx="0">
                    <c:v> Accueil commercial téléphonique</c:v>
                  </c:pt>
                  <c:pt idx="1">
                    <c:v> Accueil commercial physique</c:v>
                  </c:pt>
                  <c:pt idx="2">
                    <c:v>Demande téléphonique</c:v>
                  </c:pt>
                  <c:pt idx="3">
                    <c:v>Demande écrite</c:v>
                  </c:pt>
                  <c:pt idx="4">
                    <c:v>traitement  de la demande</c:v>
                  </c:pt>
                  <c:pt idx="5">
                    <c:v>Traitement  de la commande</c:v>
                  </c:pt>
                </c:lvl>
                <c:lvl>
                  <c:pt idx="0">
                    <c:v>Réf B 1.1 </c:v>
                  </c:pt>
                  <c:pt idx="1">
                    <c:v>Réf B 1.2</c:v>
                  </c:pt>
                  <c:pt idx="2">
                    <c:v>Réf B 2.1</c:v>
                  </c:pt>
                  <c:pt idx="3">
                    <c:v>Réf B 2.2</c:v>
                  </c:pt>
                  <c:pt idx="4">
                    <c:v>Réf B 3.1 </c:v>
                  </c:pt>
                  <c:pt idx="5">
                    <c:v>Réf B 3.2</c:v>
                  </c:pt>
                </c:lvl>
              </c:multiLvlStrCache>
            </c:multiLvlStrRef>
          </c:cat>
          <c:val>
            <c:numRef>
              <c:f>('4) Résultats'!$R$48:$R$49,'4) Résultats'!$R$51:$R$52,'4) Résultats'!$R$54:$R$55)</c:f>
              <c:numCache>
                <c:ptCount val="6"/>
                <c:pt idx="0">
                  <c:v>0.4</c:v>
                </c:pt>
                <c:pt idx="1">
                  <c:v>0.4</c:v>
                </c:pt>
                <c:pt idx="2">
                  <c:v>0.2</c:v>
                </c:pt>
                <c:pt idx="3">
                  <c:v>0.4</c:v>
                </c:pt>
                <c:pt idx="4">
                  <c:v>0.2</c:v>
                </c:pt>
                <c:pt idx="5">
                  <c:v>0.4</c:v>
                </c:pt>
              </c:numCache>
            </c:numRef>
          </c:val>
        </c:ser>
        <c:axId val="39685853"/>
        <c:axId val="21628358"/>
      </c:radarChart>
      <c:catAx>
        <c:axId val="24516579"/>
        <c:scaling>
          <c:orientation val="minMax"/>
        </c:scaling>
        <c:axPos val="b"/>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19322620"/>
        <c:crosses val="autoZero"/>
        <c:auto val="0"/>
        <c:lblOffset val="100"/>
        <c:tickLblSkip val="1"/>
        <c:noMultiLvlLbl val="0"/>
      </c:catAx>
      <c:valAx>
        <c:axId val="19322620"/>
        <c:scaling>
          <c:orientation val="minMax"/>
          <c:max val="1"/>
          <c:min val="0"/>
        </c:scaling>
        <c:axPos val="l"/>
        <c:majorGridlines>
          <c:spPr>
            <a:ln w="3175">
              <a:solidFill>
                <a:srgbClr val="808080"/>
              </a:solidFill>
            </a:ln>
          </c:spPr>
        </c:majorGridlines>
        <c:delete val="0"/>
        <c:numFmt formatCode="0%" sourceLinked="0"/>
        <c:majorTickMark val="cross"/>
        <c:minorTickMark val="none"/>
        <c:tickLblPos val="nextTo"/>
        <c:spPr>
          <a:ln w="3175">
            <a:solidFill>
              <a:srgbClr val="808080"/>
            </a:solidFill>
          </a:ln>
        </c:spPr>
        <c:crossAx val="24516579"/>
        <c:crossesAt val="1"/>
        <c:crossBetween val="between"/>
        <c:dispUnits/>
        <c:majorUnit val="0.2"/>
        <c:minorUnit val="0.020000000000000004"/>
      </c:valAx>
      <c:catAx>
        <c:axId val="39685853"/>
        <c:scaling>
          <c:orientation val="minMax"/>
        </c:scaling>
        <c:axPos val="b"/>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21628358"/>
        <c:crosses val="autoZero"/>
        <c:auto val="0"/>
        <c:lblOffset val="100"/>
        <c:tickLblSkip val="1"/>
        <c:noMultiLvlLbl val="0"/>
      </c:catAx>
      <c:valAx>
        <c:axId val="21628358"/>
        <c:scaling>
          <c:orientation val="minMax"/>
          <c:max val="1"/>
          <c:min val="0"/>
        </c:scaling>
        <c:axPos val="l"/>
        <c:majorGridlines>
          <c:spPr>
            <a:ln w="3175">
              <a:solidFill>
                <a:srgbClr val="808080"/>
              </a:solidFill>
            </a:ln>
          </c:spPr>
        </c:majorGridlines>
        <c:delete val="0"/>
        <c:numFmt formatCode="0%" sourceLinked="0"/>
        <c:majorTickMark val="cross"/>
        <c:minorTickMark val="none"/>
        <c:tickLblPos val="nextTo"/>
        <c:spPr>
          <a:ln w="3175">
            <a:solidFill>
              <a:srgbClr val="808080"/>
            </a:solidFill>
          </a:ln>
        </c:spPr>
        <c:crossAx val="39685853"/>
        <c:crossesAt val="1"/>
        <c:crossBetween val="between"/>
        <c:dispUnits/>
        <c:majorUnit val="0.2"/>
        <c:minorUnit val="0.020000000000000004"/>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6"/>
          <c:y val="0.26275"/>
          <c:w val="0.453"/>
          <c:h val="0.60575"/>
        </c:manualLayout>
      </c:layout>
      <c:radarChart>
        <c:radarStyle val="filled"/>
        <c:varyColors val="0"/>
        <c:ser>
          <c:idx val="3"/>
          <c:order val="0"/>
          <c:tx>
            <c:v>Moy+ET</c:v>
          </c:tx>
          <c:spPr>
            <a:solidFill>
              <a:srgbClr val="77933C">
                <a:alpha val="34000"/>
              </a:srgbClr>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('4) Résultats'!$A$57:$D$57,'4) Résultats'!$A$59:$D$59,'4) Résultats'!$A$61:$D$61)</c:f>
              <c:strCache>
                <c:ptCount val="2"/>
                <c:pt idx="0">
                  <c:v>Réf C 1.1</c:v>
                </c:pt>
                <c:pt idx="1">
                  <c:v> Produit pédagogique</c:v>
                </c:pt>
              </c:strCache>
            </c:strRef>
          </c:cat>
          <c:val>
            <c:numRef>
              <c:f>('4) Résultats'!$S$57,'4) Résultats'!$S$59:$S$59,'4) Résultats'!$S$61:$S$61)</c:f>
              <c:numCache>
                <c:ptCount val="3"/>
                <c:pt idx="0">
                  <c:v>0</c:v>
                </c:pt>
                <c:pt idx="1">
                  <c:v>0</c:v>
                </c:pt>
                <c:pt idx="2">
                  <c:v>0</c:v>
                </c:pt>
              </c:numCache>
            </c:numRef>
          </c:val>
        </c:ser>
        <c:ser>
          <c:idx val="5"/>
          <c:order val="2"/>
          <c:tx>
            <c:v>Moy-ET</c:v>
          </c:tx>
          <c:spPr>
            <a:solidFill>
              <a:srgbClr val="FFFFF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('4) Résultats'!$A$57:$D$57,'4) Résultats'!$A$59:$D$59,'4) Résultats'!$A$61:$D$61)</c:f>
              <c:strCache>
                <c:ptCount val="2"/>
                <c:pt idx="0">
                  <c:v>Réf C 1.1</c:v>
                </c:pt>
                <c:pt idx="1">
                  <c:v> Produit pédagogique</c:v>
                </c:pt>
              </c:strCache>
            </c:strRef>
          </c:cat>
          <c:val>
            <c:numRef>
              <c:f>('4) Résultats'!$T$57,'4) Résultats'!$T$59:$T$59,'4) Résultats'!$T$61:$T$61)</c:f>
              <c:numCache>
                <c:ptCount val="3"/>
                <c:pt idx="0">
                  <c:v>0</c:v>
                </c:pt>
                <c:pt idx="1">
                  <c:v>0</c:v>
                </c:pt>
                <c:pt idx="2">
                  <c:v>0</c:v>
                </c:pt>
              </c:numCache>
            </c:numRef>
          </c:val>
        </c:ser>
        <c:axId val="60437495"/>
        <c:axId val="7066544"/>
      </c:radarChart>
      <c:radarChart>
        <c:radarStyle val="marker"/>
        <c:varyColors val="0"/>
        <c:ser>
          <c:idx val="2"/>
          <c:order val="1"/>
          <c:tx>
            <c:v>Moyenne</c:v>
          </c:tx>
          <c:spPr>
            <a:ln w="25400">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 Résultats'!$A$57:$D$57,'4) Résultats'!$A$59:$D$59,'4) Résultats'!$A$61:$D$61)</c:f>
              <c:strCache>
                <c:ptCount val="2"/>
                <c:pt idx="0">
                  <c:v>Réf C 1.1</c:v>
                </c:pt>
                <c:pt idx="1">
                  <c:v> Produit pédagogique</c:v>
                </c:pt>
              </c:strCache>
            </c:strRef>
          </c:cat>
          <c:val>
            <c:numRef>
              <c:f>('4) Résultats'!$R$57,'4) Résultats'!$R$59:$R$59,'4) Résultats'!$R$61:$R$61)</c:f>
              <c:numCache>
                <c:ptCount val="3"/>
                <c:pt idx="0">
                  <c:v>0</c:v>
                </c:pt>
                <c:pt idx="1">
                  <c:v>0</c:v>
                </c:pt>
                <c:pt idx="2">
                  <c:v>0</c:v>
                </c:pt>
              </c:numCache>
            </c:numRef>
          </c:val>
        </c:ser>
        <c:axId val="63598897"/>
        <c:axId val="35519162"/>
      </c:radarChart>
      <c:catAx>
        <c:axId val="60437495"/>
        <c:scaling>
          <c:orientation val="minMax"/>
        </c:scaling>
        <c:axPos val="b"/>
        <c:majorGridlines>
          <c:spPr>
            <a:ln w="12700">
              <a:solidFill>
                <a:srgbClr val="006411"/>
              </a:solidFill>
            </a:ln>
          </c:spPr>
        </c:majorGridlines>
        <c:delete val="0"/>
        <c:numFmt formatCode="General" sourceLinked="1"/>
        <c:majorTickMark val="out"/>
        <c:minorTickMark val="none"/>
        <c:tickLblPos val="none"/>
        <c:spPr>
          <a:ln w="3175">
            <a:solidFill>
              <a:srgbClr val="808080"/>
            </a:solidFill>
          </a:ln>
        </c:spPr>
        <c:crossAx val="7066544"/>
        <c:crosses val="autoZero"/>
        <c:auto val="0"/>
        <c:lblOffset val="100"/>
        <c:tickLblSkip val="1"/>
        <c:noMultiLvlLbl val="0"/>
      </c:catAx>
      <c:valAx>
        <c:axId val="7066544"/>
        <c:scaling>
          <c:orientation val="minMax"/>
          <c:max val="1"/>
        </c:scaling>
        <c:axPos val="l"/>
        <c:majorGridlines>
          <c:spPr>
            <a:ln w="3175">
              <a:solidFill>
                <a:srgbClr val="808080"/>
              </a:solidFill>
              <a:prstDash val="sysDot"/>
            </a:ln>
          </c:spPr>
        </c:majorGridlines>
        <c:delete val="0"/>
        <c:numFmt formatCode="0%" sourceLinked="0"/>
        <c:majorTickMark val="cross"/>
        <c:minorTickMark val="none"/>
        <c:tickLblPos val="nextTo"/>
        <c:spPr>
          <a:ln w="12700">
            <a:solidFill>
              <a:srgbClr val="006411"/>
            </a:solidFill>
          </a:ln>
        </c:spPr>
        <c:txPr>
          <a:bodyPr vert="horz" rot="0"/>
          <a:lstStyle/>
          <a:p>
            <a:pPr>
              <a:defRPr lang="en-US" cap="none" sz="1000" b="0" i="0" u="none" baseline="0">
                <a:solidFill>
                  <a:srgbClr val="006411"/>
                </a:solidFill>
                <a:latin typeface="Arial"/>
                <a:ea typeface="Arial"/>
                <a:cs typeface="Arial"/>
              </a:defRPr>
            </a:pPr>
          </a:p>
        </c:txPr>
        <c:crossAx val="60437495"/>
        <c:crossesAt val="1"/>
        <c:crossBetween val="between"/>
        <c:dispUnits/>
        <c:majorUnit val="0.2"/>
        <c:minorUnit val="0.050000000000000024"/>
      </c:valAx>
      <c:catAx>
        <c:axId val="63598897"/>
        <c:scaling>
          <c:orientation val="minMax"/>
        </c:scaling>
        <c:axPos val="b"/>
        <c:majorGridlines>
          <c:spPr>
            <a:ln w="12700">
              <a:solidFill>
                <a:srgbClr val="006411"/>
              </a:solidFill>
            </a:ln>
          </c:spPr>
        </c:majorGridlines>
        <c:delete val="0"/>
        <c:numFmt formatCode="General" sourceLinked="1"/>
        <c:majorTickMark val="out"/>
        <c:minorTickMark val="none"/>
        <c:tickLblPos val="none"/>
        <c:spPr>
          <a:ln w="3175">
            <a:solidFill>
              <a:srgbClr val="808080"/>
            </a:solidFill>
          </a:ln>
        </c:spPr>
        <c:txPr>
          <a:bodyPr vert="horz" rot="0"/>
          <a:lstStyle/>
          <a:p>
            <a:pPr>
              <a:defRPr lang="en-US" cap="none" sz="900" b="0" i="0" u="none" baseline="0">
                <a:solidFill>
                  <a:srgbClr val="006411"/>
                </a:solidFill>
                <a:latin typeface="Arial"/>
                <a:ea typeface="Arial"/>
                <a:cs typeface="Arial"/>
              </a:defRPr>
            </a:pPr>
          </a:p>
        </c:txPr>
        <c:crossAx val="35519162"/>
        <c:crosses val="autoZero"/>
        <c:auto val="0"/>
        <c:lblOffset val="100"/>
        <c:tickLblSkip val="1"/>
        <c:noMultiLvlLbl val="0"/>
      </c:catAx>
      <c:valAx>
        <c:axId val="35519162"/>
        <c:scaling>
          <c:orientation val="minMax"/>
          <c:max val="1"/>
        </c:scaling>
        <c:axPos val="l"/>
        <c:majorGridlines>
          <c:spPr>
            <a:ln w="3175">
              <a:solidFill>
                <a:srgbClr val="808080"/>
              </a:solidFill>
              <a:prstDash val="sysDot"/>
            </a:ln>
          </c:spPr>
        </c:majorGridlines>
        <c:delete val="0"/>
        <c:numFmt formatCode="0%" sourceLinked="0"/>
        <c:majorTickMark val="cross"/>
        <c:minorTickMark val="none"/>
        <c:tickLblPos val="nextTo"/>
        <c:spPr>
          <a:ln w="12700">
            <a:solidFill>
              <a:srgbClr val="006411"/>
            </a:solidFill>
          </a:ln>
        </c:spPr>
        <c:txPr>
          <a:bodyPr vert="horz" rot="0"/>
          <a:lstStyle/>
          <a:p>
            <a:pPr>
              <a:defRPr lang="en-US" cap="none" sz="1000" b="0" i="0" u="none" baseline="0">
                <a:solidFill>
                  <a:srgbClr val="006411"/>
                </a:solidFill>
                <a:latin typeface="Arial"/>
                <a:ea typeface="Arial"/>
                <a:cs typeface="Arial"/>
              </a:defRPr>
            </a:pPr>
          </a:p>
        </c:txPr>
        <c:crossAx val="63598897"/>
        <c:crossesAt val="1"/>
        <c:crossBetween val="between"/>
        <c:dispUnits/>
        <c:majorUnit val="0.2"/>
        <c:minorUnit val="0.050000000000000024"/>
      </c:valAx>
      <c:spPr>
        <a:noFill/>
        <a:ln>
          <a:noFill/>
        </a:ln>
      </c:spPr>
    </c:plotArea>
    <c:plotVisOnly val="1"/>
    <c:dispBlanksAs val="gap"/>
    <c:showDLblsOverMax val="0"/>
  </c:chart>
  <c:spPr>
    <a:noFill/>
    <a:ln>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6"/>
          <c:y val="0.263"/>
          <c:w val="0.454"/>
          <c:h val="0.60675"/>
        </c:manualLayout>
      </c:layout>
      <c:radarChart>
        <c:radarStyle val="filled"/>
        <c:varyColors val="0"/>
        <c:ser>
          <c:idx val="3"/>
          <c:order val="0"/>
          <c:tx>
            <c:v>Moy+ET</c:v>
          </c:tx>
          <c:spPr>
            <a:solidFill>
              <a:srgbClr val="E6E0EC"/>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multiLvlStrRef>
              <c:f>('4) Résultats'!$A$63:$D$63,'4) Résultats'!$A$65:$D$65,'4) Résultats'!$A$67:$D$68,'4) Résultats'!$A$70:$D$70,'4) Résultats'!$A$72:$D$72)</c:f>
              <c:multiLvlStrCache>
                <c:ptCount val="6"/>
                <c:lvl>
                  <c:pt idx="0">
                    <c:v>Processus d'accueil</c:v>
                  </c:pt>
                  <c:pt idx="1">
                    <c:v>Processus permettant le bon déroulement de l'action de formation</c:v>
                  </c:pt>
                  <c:pt idx="2">
                    <c:v>Processus permettant le bon déroulement du programme</c:v>
                  </c:pt>
                  <c:pt idx="3">
                    <c:v>Processus permettant la remise des documents pédagogiques</c:v>
                  </c:pt>
                  <c:pt idx="4">
                    <c:v>signature des attestations de présence</c:v>
                  </c:pt>
                  <c:pt idx="5">
                    <c:v>Processus de la remise de l' attestation de reconnaissance des acquis</c:v>
                  </c:pt>
                </c:lvl>
                <c:lvl>
                  <c:pt idx="0">
                    <c:v>Réf D 1.1</c:v>
                  </c:pt>
                  <c:pt idx="1">
                    <c:v>Réf D 2.1</c:v>
                  </c:pt>
                  <c:pt idx="2">
                    <c:v>Réf D 3.1</c:v>
                  </c:pt>
                  <c:pt idx="3">
                    <c:v>Réf D 3.2</c:v>
                  </c:pt>
                  <c:pt idx="4">
                    <c:v>Réf D 4.1</c:v>
                  </c:pt>
                  <c:pt idx="5">
                    <c:v>Réf D 5.1</c:v>
                  </c:pt>
                </c:lvl>
              </c:multiLvlStrCache>
            </c:multiLvlStrRef>
          </c:cat>
          <c:val>
            <c:numRef>
              <c:f>('4) Résultats'!$S$63:$S$63,'4) Résultats'!$S$65:$S$65,'4) Résultats'!$S$67:$S$68,'4) Résultats'!$S$70:$S$70,'4) Résultats'!$S$72:$S$72)</c:f>
              <c:numCache>
                <c:ptCount val="6"/>
                <c:pt idx="0">
                  <c:v>0</c:v>
                </c:pt>
                <c:pt idx="1">
                  <c:v>0</c:v>
                </c:pt>
                <c:pt idx="2">
                  <c:v>0</c:v>
                </c:pt>
                <c:pt idx="3">
                  <c:v>0</c:v>
                </c:pt>
                <c:pt idx="4">
                  <c:v>0</c:v>
                </c:pt>
                <c:pt idx="5">
                  <c:v>0</c:v>
                </c:pt>
              </c:numCache>
            </c:numRef>
          </c:val>
        </c:ser>
        <c:ser>
          <c:idx val="5"/>
          <c:order val="2"/>
          <c:tx>
            <c:v>Moy-ET</c:v>
          </c:tx>
          <c:spPr>
            <a:solidFill>
              <a:srgbClr val="FFFFF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multiLvlStrRef>
              <c:f>('4) Résultats'!$A$63:$D$63,'4) Résultats'!$A$65:$D$65,'4) Résultats'!$A$67:$D$68,'4) Résultats'!$A$70:$D$70,'4) Résultats'!$A$72:$D$72)</c:f>
              <c:multiLvlStrCache>
                <c:ptCount val="6"/>
                <c:lvl>
                  <c:pt idx="0">
                    <c:v>Processus d'accueil</c:v>
                  </c:pt>
                  <c:pt idx="1">
                    <c:v>Processus permettant le bon déroulement de l'action de formation</c:v>
                  </c:pt>
                  <c:pt idx="2">
                    <c:v>Processus permettant le bon déroulement du programme</c:v>
                  </c:pt>
                  <c:pt idx="3">
                    <c:v>Processus permettant la remise des documents pédagogiques</c:v>
                  </c:pt>
                  <c:pt idx="4">
                    <c:v>signature des attestations de présence</c:v>
                  </c:pt>
                  <c:pt idx="5">
                    <c:v>Processus de la remise de l' attestation de reconnaissance des acquis</c:v>
                  </c:pt>
                </c:lvl>
                <c:lvl>
                  <c:pt idx="0">
                    <c:v>Réf D 1.1</c:v>
                  </c:pt>
                  <c:pt idx="1">
                    <c:v>Réf D 2.1</c:v>
                  </c:pt>
                  <c:pt idx="2">
                    <c:v>Réf D 3.1</c:v>
                  </c:pt>
                  <c:pt idx="3">
                    <c:v>Réf D 3.2</c:v>
                  </c:pt>
                  <c:pt idx="4">
                    <c:v>Réf D 4.1</c:v>
                  </c:pt>
                  <c:pt idx="5">
                    <c:v>Réf D 5.1</c:v>
                  </c:pt>
                </c:lvl>
              </c:multiLvlStrCache>
            </c:multiLvlStrRef>
          </c:cat>
          <c:val>
            <c:numRef>
              <c:f>('4) Résultats'!$T$63:$T$63,'4) Résultats'!$T$65:$T$65,'4) Résultats'!$T$67:$T$68,'4) Résultats'!$T$70:$T$70,'4) Résultats'!$T$72:$T$72)</c:f>
              <c:numCache>
                <c:ptCount val="6"/>
                <c:pt idx="0">
                  <c:v>0</c:v>
                </c:pt>
                <c:pt idx="1">
                  <c:v>0</c:v>
                </c:pt>
                <c:pt idx="2">
                  <c:v>0</c:v>
                </c:pt>
                <c:pt idx="3">
                  <c:v>0</c:v>
                </c:pt>
                <c:pt idx="4">
                  <c:v>0</c:v>
                </c:pt>
                <c:pt idx="5">
                  <c:v>0</c:v>
                </c:pt>
              </c:numCache>
            </c:numRef>
          </c:val>
        </c:ser>
        <c:axId val="51237003"/>
        <c:axId val="58479844"/>
      </c:radarChart>
      <c:radarChart>
        <c:radarStyle val="marker"/>
        <c:varyColors val="0"/>
        <c:ser>
          <c:idx val="2"/>
          <c:order val="1"/>
          <c:tx>
            <c:v>Moyenne</c:v>
          </c:tx>
          <c:spPr>
            <a:ln w="25400">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('4) Résultats'!$A$63:$D$63,'4) Résultats'!$A$65:$D$65,'4) Résultats'!$A$67:$D$68,'4) Résultats'!$A$70:$D$70,'4) Résultats'!$A$72:$D$72)</c:f>
              <c:multiLvlStrCache>
                <c:ptCount val="6"/>
                <c:lvl>
                  <c:pt idx="0">
                    <c:v>Processus d'accueil</c:v>
                  </c:pt>
                  <c:pt idx="1">
                    <c:v>Processus permettant le bon déroulement de l'action de formation</c:v>
                  </c:pt>
                  <c:pt idx="2">
                    <c:v>Processus permettant le bon déroulement du programme</c:v>
                  </c:pt>
                  <c:pt idx="3">
                    <c:v>Processus permettant la remise des documents pédagogiques</c:v>
                  </c:pt>
                  <c:pt idx="4">
                    <c:v>signature des attestations de présence</c:v>
                  </c:pt>
                  <c:pt idx="5">
                    <c:v>Processus de la remise de l' attestation de reconnaissance des acquis</c:v>
                  </c:pt>
                </c:lvl>
                <c:lvl>
                  <c:pt idx="0">
                    <c:v>Réf D 1.1</c:v>
                  </c:pt>
                  <c:pt idx="1">
                    <c:v>Réf D 2.1</c:v>
                  </c:pt>
                  <c:pt idx="2">
                    <c:v>Réf D 3.1</c:v>
                  </c:pt>
                  <c:pt idx="3">
                    <c:v>Réf D 3.2</c:v>
                  </c:pt>
                  <c:pt idx="4">
                    <c:v>Réf D 4.1</c:v>
                  </c:pt>
                  <c:pt idx="5">
                    <c:v>Réf D 5.1</c:v>
                  </c:pt>
                </c:lvl>
              </c:multiLvlStrCache>
            </c:multiLvlStrRef>
          </c:cat>
          <c:val>
            <c:numRef>
              <c:f>('4) Résultats'!$R$63:$R$63,'4) Résultats'!$R$65:$R$65,'4) Résultats'!$R$67:$R$68,'4) Résultats'!$R$70:$R$70,'4) Résultats'!$R$72:$R$72)</c:f>
              <c:numCache>
                <c:ptCount val="6"/>
                <c:pt idx="0">
                  <c:v>0</c:v>
                </c:pt>
                <c:pt idx="1">
                  <c:v>0</c:v>
                </c:pt>
                <c:pt idx="2">
                  <c:v>0</c:v>
                </c:pt>
                <c:pt idx="3">
                  <c:v>0</c:v>
                </c:pt>
                <c:pt idx="4">
                  <c:v>0</c:v>
                </c:pt>
                <c:pt idx="5">
                  <c:v>0</c:v>
                </c:pt>
              </c:numCache>
            </c:numRef>
          </c:val>
        </c:ser>
        <c:axId val="56556549"/>
        <c:axId val="39246894"/>
      </c:radarChart>
      <c:catAx>
        <c:axId val="51237003"/>
        <c:scaling>
          <c:orientation val="minMax"/>
        </c:scaling>
        <c:axPos val="b"/>
        <c:majorGridlines>
          <c:spPr>
            <a:ln w="12700">
              <a:solidFill>
                <a:srgbClr val="660066"/>
              </a:solidFill>
            </a:ln>
          </c:spPr>
        </c:majorGridlines>
        <c:delete val="0"/>
        <c:numFmt formatCode="General" sourceLinked="1"/>
        <c:majorTickMark val="out"/>
        <c:minorTickMark val="none"/>
        <c:tickLblPos val="none"/>
        <c:spPr>
          <a:ln w="3175">
            <a:solidFill>
              <a:srgbClr val="808080"/>
            </a:solidFill>
          </a:ln>
        </c:spPr>
        <c:crossAx val="58479844"/>
        <c:crosses val="autoZero"/>
        <c:auto val="0"/>
        <c:lblOffset val="100"/>
        <c:tickLblSkip val="1"/>
        <c:noMultiLvlLbl val="0"/>
      </c:catAx>
      <c:valAx>
        <c:axId val="58479844"/>
        <c:scaling>
          <c:orientation val="minMax"/>
          <c:max val="1"/>
        </c:scaling>
        <c:axPos val="l"/>
        <c:majorGridlines>
          <c:spPr>
            <a:ln w="3175">
              <a:solidFill>
                <a:srgbClr val="808080"/>
              </a:solidFill>
              <a:prstDash val="sysDot"/>
            </a:ln>
          </c:spPr>
        </c:majorGridlines>
        <c:delete val="0"/>
        <c:numFmt formatCode="0%" sourceLinked="0"/>
        <c:majorTickMark val="cross"/>
        <c:minorTickMark val="none"/>
        <c:tickLblPos val="nextTo"/>
        <c:spPr>
          <a:ln w="12700">
            <a:solidFill>
              <a:srgbClr val="660066"/>
            </a:solidFill>
          </a:ln>
        </c:spPr>
        <c:txPr>
          <a:bodyPr vert="horz" rot="0"/>
          <a:lstStyle/>
          <a:p>
            <a:pPr>
              <a:defRPr lang="en-US" cap="none" sz="1000" b="0" i="0" u="none" baseline="0">
                <a:solidFill>
                  <a:srgbClr val="660066"/>
                </a:solidFill>
                <a:latin typeface="Arial"/>
                <a:ea typeface="Arial"/>
                <a:cs typeface="Arial"/>
              </a:defRPr>
            </a:pPr>
          </a:p>
        </c:txPr>
        <c:crossAx val="51237003"/>
        <c:crossesAt val="1"/>
        <c:crossBetween val="between"/>
        <c:dispUnits/>
        <c:majorUnit val="0.2"/>
        <c:minorUnit val="0.050000000000000024"/>
      </c:valAx>
      <c:catAx>
        <c:axId val="56556549"/>
        <c:scaling>
          <c:orientation val="minMax"/>
        </c:scaling>
        <c:axPos val="b"/>
        <c:majorGridlines>
          <c:spPr>
            <a:ln w="12700">
              <a:solidFill>
                <a:srgbClr val="660066"/>
              </a:solidFill>
            </a:ln>
          </c:spPr>
        </c:majorGridlines>
        <c:delete val="0"/>
        <c:numFmt formatCode="General" sourceLinked="1"/>
        <c:majorTickMark val="out"/>
        <c:minorTickMark val="none"/>
        <c:tickLblPos val="none"/>
        <c:spPr>
          <a:ln w="3175">
            <a:solidFill>
              <a:srgbClr val="808080"/>
            </a:solidFill>
          </a:ln>
        </c:spPr>
        <c:txPr>
          <a:bodyPr vert="horz" rot="0"/>
          <a:lstStyle/>
          <a:p>
            <a:pPr>
              <a:defRPr lang="en-US" cap="none" sz="900" b="0" i="0" u="none" baseline="0">
                <a:solidFill>
                  <a:srgbClr val="660066"/>
                </a:solidFill>
                <a:latin typeface="Arial"/>
                <a:ea typeface="Arial"/>
                <a:cs typeface="Arial"/>
              </a:defRPr>
            </a:pPr>
          </a:p>
        </c:txPr>
        <c:crossAx val="39246894"/>
        <c:crosses val="autoZero"/>
        <c:auto val="0"/>
        <c:lblOffset val="100"/>
        <c:tickLblSkip val="1"/>
        <c:noMultiLvlLbl val="0"/>
      </c:catAx>
      <c:valAx>
        <c:axId val="39246894"/>
        <c:scaling>
          <c:orientation val="minMax"/>
          <c:max val="1"/>
        </c:scaling>
        <c:axPos val="l"/>
        <c:majorGridlines>
          <c:spPr>
            <a:ln w="3175">
              <a:solidFill>
                <a:srgbClr val="808080"/>
              </a:solidFill>
              <a:prstDash val="sysDot"/>
            </a:ln>
          </c:spPr>
        </c:majorGridlines>
        <c:delete val="0"/>
        <c:numFmt formatCode="0%" sourceLinked="0"/>
        <c:majorTickMark val="cross"/>
        <c:minorTickMark val="none"/>
        <c:tickLblPos val="nextTo"/>
        <c:spPr>
          <a:ln w="12700">
            <a:solidFill>
              <a:srgbClr val="660066"/>
            </a:solidFill>
          </a:ln>
        </c:spPr>
        <c:txPr>
          <a:bodyPr vert="horz" rot="0"/>
          <a:lstStyle/>
          <a:p>
            <a:pPr>
              <a:defRPr lang="en-US" cap="none" sz="1000" b="0" i="0" u="none" baseline="0">
                <a:solidFill>
                  <a:srgbClr val="660066"/>
                </a:solidFill>
                <a:latin typeface="Arial"/>
                <a:ea typeface="Arial"/>
                <a:cs typeface="Arial"/>
              </a:defRPr>
            </a:pPr>
          </a:p>
        </c:txPr>
        <c:crossAx val="56556549"/>
        <c:crossesAt val="1"/>
        <c:crossBetween val="between"/>
        <c:dispUnits/>
        <c:majorUnit val="0.2"/>
        <c:minorUnit val="0.050000000000000024"/>
      </c:valAx>
      <c:spPr>
        <a:noFill/>
        <a:ln>
          <a:noFill/>
        </a:ln>
      </c:spPr>
    </c:plotArea>
    <c:plotVisOnly val="1"/>
    <c:dispBlanksAs val="gap"/>
    <c:showDLblsOverMax val="0"/>
  </c:chart>
  <c:spPr>
    <a:noFill/>
    <a:ln>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3"/>
          <c:y val="0.237"/>
          <c:w val="0.493"/>
          <c:h val="0.6565"/>
        </c:manualLayout>
      </c:layout>
      <c:radarChart>
        <c:radarStyle val="filled"/>
        <c:varyColors val="0"/>
        <c:ser>
          <c:idx val="3"/>
          <c:order val="0"/>
          <c:tx>
            <c:v>Moy+ET</c:v>
          </c:tx>
          <c:spPr>
            <a:solidFill>
              <a:srgbClr val="FCD5B5"/>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('4) Résultats'!$A$74:$D$74,'4) Résultats'!$A$76:$D$76,'4) Résultats'!$A$78:$D$78)</c:f>
              <c:strCache>
                <c:ptCount val="2"/>
                <c:pt idx="0">
                  <c:v>Réf E 1.1</c:v>
                </c:pt>
                <c:pt idx="1">
                  <c:v>Evaluation des prestations de service</c:v>
                </c:pt>
              </c:strCache>
            </c:strRef>
          </c:cat>
          <c:val>
            <c:numRef>
              <c:f>('4) Résultats'!$S$74:$S$74,'4) Résultats'!$S$76:$S$76,'4) Résultats'!$S$78:$S$78)</c:f>
              <c:numCache>
                <c:ptCount val="3"/>
                <c:pt idx="0">
                  <c:v>0</c:v>
                </c:pt>
                <c:pt idx="1">
                  <c:v>0</c:v>
                </c:pt>
                <c:pt idx="2">
                  <c:v>0</c:v>
                </c:pt>
              </c:numCache>
            </c:numRef>
          </c:val>
        </c:ser>
        <c:ser>
          <c:idx val="5"/>
          <c:order val="2"/>
          <c:tx>
            <c:v>Moy-ET</c:v>
          </c:tx>
          <c:spPr>
            <a:solidFill>
              <a:srgbClr val="FFFFF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('4) Résultats'!$A$74:$D$74,'4) Résultats'!$A$76:$D$76,'4) Résultats'!$A$78:$D$78)</c:f>
              <c:strCache>
                <c:ptCount val="2"/>
                <c:pt idx="0">
                  <c:v>Réf E 1.1</c:v>
                </c:pt>
                <c:pt idx="1">
                  <c:v>Evaluation des prestations de service</c:v>
                </c:pt>
              </c:strCache>
            </c:strRef>
          </c:cat>
          <c:val>
            <c:numRef>
              <c:f>('4) Résultats'!$T$74:$T$74,'4) Résultats'!$T$76:$T$76,'4) Résultats'!$T$78:$T$78)</c:f>
              <c:numCache>
                <c:ptCount val="3"/>
                <c:pt idx="0">
                  <c:v>0</c:v>
                </c:pt>
                <c:pt idx="1">
                  <c:v>0</c:v>
                </c:pt>
                <c:pt idx="2">
                  <c:v>0</c:v>
                </c:pt>
              </c:numCache>
            </c:numRef>
          </c:val>
        </c:ser>
        <c:axId val="17677727"/>
        <c:axId val="24881816"/>
      </c:radarChart>
      <c:radarChart>
        <c:radarStyle val="marker"/>
        <c:varyColors val="0"/>
        <c:ser>
          <c:idx val="2"/>
          <c:order val="1"/>
          <c:tx>
            <c:v>Moyenne</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 Résultats'!$A$74:$D$74,'4) Résultats'!$A$76:$D$76,'4) Résultats'!$A$78:$D$78)</c:f>
              <c:strCache>
                <c:ptCount val="2"/>
                <c:pt idx="0">
                  <c:v>Réf E 1.1</c:v>
                </c:pt>
                <c:pt idx="1">
                  <c:v>Evaluation des prestations de service</c:v>
                </c:pt>
              </c:strCache>
            </c:strRef>
          </c:cat>
          <c:val>
            <c:numRef>
              <c:f>('4) Résultats'!$R$74:$R$74,'4) Résultats'!$R$76:$R$76,'4) Résultats'!$R$78:$R$78)</c:f>
              <c:numCache>
                <c:ptCount val="3"/>
                <c:pt idx="0">
                  <c:v>0</c:v>
                </c:pt>
                <c:pt idx="1">
                  <c:v>0</c:v>
                </c:pt>
                <c:pt idx="2">
                  <c:v>0</c:v>
                </c:pt>
              </c:numCache>
            </c:numRef>
          </c:val>
        </c:ser>
        <c:axId val="22609753"/>
        <c:axId val="2161186"/>
      </c:radarChart>
      <c:catAx>
        <c:axId val="17677727"/>
        <c:scaling>
          <c:orientation val="minMax"/>
        </c:scaling>
        <c:axPos val="b"/>
        <c:majorGridlines>
          <c:spPr>
            <a:ln w="12700">
              <a:solidFill>
                <a:srgbClr val="FF6600"/>
              </a:solidFill>
            </a:ln>
          </c:spPr>
        </c:majorGridlines>
        <c:delete val="0"/>
        <c:numFmt formatCode="General" sourceLinked="1"/>
        <c:majorTickMark val="out"/>
        <c:minorTickMark val="none"/>
        <c:tickLblPos val="none"/>
        <c:spPr>
          <a:ln w="3175">
            <a:solidFill>
              <a:srgbClr val="808080"/>
            </a:solidFill>
          </a:ln>
        </c:spPr>
        <c:crossAx val="24881816"/>
        <c:crosses val="autoZero"/>
        <c:auto val="0"/>
        <c:lblOffset val="100"/>
        <c:tickLblSkip val="1"/>
        <c:noMultiLvlLbl val="0"/>
      </c:catAx>
      <c:valAx>
        <c:axId val="24881816"/>
        <c:scaling>
          <c:orientation val="minMax"/>
          <c:max val="1"/>
        </c:scaling>
        <c:axPos val="l"/>
        <c:majorGridlines>
          <c:spPr>
            <a:ln w="3175">
              <a:solidFill>
                <a:srgbClr val="808080"/>
              </a:solidFill>
              <a:prstDash val="sysDot"/>
            </a:ln>
          </c:spPr>
        </c:majorGridlines>
        <c:delete val="0"/>
        <c:numFmt formatCode="0%" sourceLinked="0"/>
        <c:majorTickMark val="cross"/>
        <c:minorTickMark val="none"/>
        <c:tickLblPos val="nextTo"/>
        <c:spPr>
          <a:ln w="12700">
            <a:solidFill>
              <a:srgbClr val="FF6600"/>
            </a:solidFill>
          </a:ln>
        </c:spPr>
        <c:txPr>
          <a:bodyPr vert="horz" rot="0"/>
          <a:lstStyle/>
          <a:p>
            <a:pPr>
              <a:defRPr lang="en-US" cap="none" sz="1000" b="0" i="0" u="none" baseline="0">
                <a:solidFill>
                  <a:srgbClr val="FF6600"/>
                </a:solidFill>
                <a:latin typeface="Arial"/>
                <a:ea typeface="Arial"/>
                <a:cs typeface="Arial"/>
              </a:defRPr>
            </a:pPr>
          </a:p>
        </c:txPr>
        <c:crossAx val="17677727"/>
        <c:crossesAt val="1"/>
        <c:crossBetween val="between"/>
        <c:dispUnits/>
        <c:majorUnit val="0.2"/>
        <c:minorUnit val="0.050000000000000024"/>
      </c:valAx>
      <c:catAx>
        <c:axId val="22609753"/>
        <c:scaling>
          <c:orientation val="minMax"/>
        </c:scaling>
        <c:axPos val="b"/>
        <c:majorGridlines>
          <c:spPr>
            <a:ln w="12700">
              <a:solidFill>
                <a:srgbClr val="FF6600"/>
              </a:solidFill>
            </a:ln>
          </c:spPr>
        </c:majorGridlines>
        <c:delete val="0"/>
        <c:numFmt formatCode="General" sourceLinked="1"/>
        <c:majorTickMark val="out"/>
        <c:minorTickMark val="none"/>
        <c:tickLblPos val="none"/>
        <c:spPr>
          <a:ln w="3175">
            <a:solidFill>
              <a:srgbClr val="808080"/>
            </a:solidFill>
          </a:ln>
        </c:spPr>
        <c:txPr>
          <a:bodyPr vert="horz" rot="0"/>
          <a:lstStyle/>
          <a:p>
            <a:pPr>
              <a:defRPr lang="en-US" cap="none" sz="900" b="0" i="0" u="none" baseline="0">
                <a:solidFill>
                  <a:srgbClr val="FF6600"/>
                </a:solidFill>
                <a:latin typeface="Arial"/>
                <a:ea typeface="Arial"/>
                <a:cs typeface="Arial"/>
              </a:defRPr>
            </a:pPr>
          </a:p>
        </c:txPr>
        <c:crossAx val="2161186"/>
        <c:crosses val="autoZero"/>
        <c:auto val="0"/>
        <c:lblOffset val="100"/>
        <c:tickLblSkip val="1"/>
        <c:noMultiLvlLbl val="0"/>
      </c:catAx>
      <c:valAx>
        <c:axId val="2161186"/>
        <c:scaling>
          <c:orientation val="minMax"/>
          <c:max val="1"/>
        </c:scaling>
        <c:axPos val="l"/>
        <c:majorGridlines>
          <c:spPr>
            <a:ln w="3175">
              <a:solidFill>
                <a:srgbClr val="808080"/>
              </a:solidFill>
              <a:prstDash val="sysDot"/>
            </a:ln>
          </c:spPr>
        </c:majorGridlines>
        <c:delete val="0"/>
        <c:numFmt formatCode="0%" sourceLinked="0"/>
        <c:majorTickMark val="cross"/>
        <c:minorTickMark val="none"/>
        <c:tickLblPos val="nextTo"/>
        <c:spPr>
          <a:ln w="12700">
            <a:solidFill>
              <a:srgbClr val="FF6600"/>
            </a:solidFill>
          </a:ln>
        </c:spPr>
        <c:txPr>
          <a:bodyPr vert="horz" rot="0"/>
          <a:lstStyle/>
          <a:p>
            <a:pPr>
              <a:defRPr lang="en-US" cap="none" sz="1000" b="0" i="0" u="none" baseline="0">
                <a:solidFill>
                  <a:srgbClr val="FF6600"/>
                </a:solidFill>
                <a:latin typeface="Arial"/>
                <a:ea typeface="Arial"/>
                <a:cs typeface="Arial"/>
              </a:defRPr>
            </a:pPr>
          </a:p>
        </c:txPr>
        <c:crossAx val="22609753"/>
        <c:crossesAt val="1"/>
        <c:crossBetween val="between"/>
        <c:dispUnits/>
        <c:majorUnit val="0.2"/>
        <c:minorUnit val="0.050000000000000024"/>
      </c:valAx>
      <c:spPr>
        <a:noFill/>
        <a:ln>
          <a:noFill/>
        </a:ln>
      </c:spPr>
    </c:plotArea>
    <c:plotVisOnly val="1"/>
    <c:dispBlanksAs val="gap"/>
    <c:showDLblsOverMax val="0"/>
  </c:chart>
  <c:spPr>
    <a:noFill/>
    <a:ln>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57150</xdr:rowOff>
    </xdr:from>
    <xdr:to>
      <xdr:col>0</xdr:col>
      <xdr:colOff>981075</xdr:colOff>
      <xdr:row>0</xdr:row>
      <xdr:rowOff>190500</xdr:rowOff>
    </xdr:to>
    <xdr:pic>
      <xdr:nvPicPr>
        <xdr:cNvPr id="1" name="Picture 937" descr="Bandeau août 2010"/>
        <xdr:cNvPicPr preferRelativeResize="1">
          <a:picLocks noChangeAspect="1"/>
        </xdr:cNvPicPr>
      </xdr:nvPicPr>
      <xdr:blipFill>
        <a:blip r:embed="rId1"/>
        <a:stretch>
          <a:fillRect/>
        </a:stretch>
      </xdr:blipFill>
      <xdr:spPr>
        <a:xfrm>
          <a:off x="0" y="57150"/>
          <a:ext cx="981075" cy="1333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9525</xdr:rowOff>
    </xdr:from>
    <xdr:to>
      <xdr:col>3</xdr:col>
      <xdr:colOff>2162175</xdr:colOff>
      <xdr:row>30</xdr:row>
      <xdr:rowOff>257175</xdr:rowOff>
    </xdr:to>
    <xdr:graphicFrame>
      <xdr:nvGraphicFramePr>
        <xdr:cNvPr id="1" name="Chart 2"/>
        <xdr:cNvGraphicFramePr/>
      </xdr:nvGraphicFramePr>
      <xdr:xfrm>
        <a:off x="3219450" y="2200275"/>
        <a:ext cx="8115300" cy="6343650"/>
      </xdr:xfrm>
      <a:graphic>
        <a:graphicData uri="http://schemas.openxmlformats.org/drawingml/2006/chart">
          <c:chart xmlns:c="http://schemas.openxmlformats.org/drawingml/2006/chart" r:id="rId1"/>
        </a:graphicData>
      </a:graphic>
    </xdr:graphicFrame>
    <xdr:clientData/>
  </xdr:twoCellAnchor>
  <xdr:twoCellAnchor>
    <xdr:from>
      <xdr:col>1</xdr:col>
      <xdr:colOff>3000375</xdr:colOff>
      <xdr:row>8</xdr:row>
      <xdr:rowOff>352425</xdr:rowOff>
    </xdr:from>
    <xdr:to>
      <xdr:col>2</xdr:col>
      <xdr:colOff>666750</xdr:colOff>
      <xdr:row>10</xdr:row>
      <xdr:rowOff>57150</xdr:rowOff>
    </xdr:to>
    <xdr:sp>
      <xdr:nvSpPr>
        <xdr:cNvPr id="2" name="ZoneTexte 7"/>
        <xdr:cNvSpPr txBox="1">
          <a:spLocks noChangeArrowheads="1"/>
        </xdr:cNvSpPr>
      </xdr:nvSpPr>
      <xdr:spPr>
        <a:xfrm>
          <a:off x="6210300" y="2924175"/>
          <a:ext cx="2266950" cy="466725"/>
        </a:xfrm>
        <a:prstGeom prst="rect">
          <a:avLst/>
        </a:prstGeom>
        <a:solidFill>
          <a:srgbClr val="FFFF99"/>
        </a:solidFill>
        <a:ln w="9525" cmpd="sng">
          <a:noFill/>
        </a:ln>
      </xdr:spPr>
      <xdr:txBody>
        <a:bodyPr vertOverflow="clip" wrap="square" anchor="ctr"/>
        <a:p>
          <a:pPr algn="ctr">
            <a:defRPr/>
          </a:pPr>
          <a:r>
            <a:rPr lang="en-US" cap="none" sz="1000" b="1" i="0" u="none" baseline="0">
              <a:solidFill>
                <a:srgbClr val="FF6600"/>
              </a:solidFill>
              <a:latin typeface="Arial"/>
              <a:ea typeface="Arial"/>
              <a:cs typeface="Arial"/>
            </a:rPr>
            <a:t>E 1  Les formations font l'objet d'évaluations internes</a:t>
          </a:r>
        </a:p>
      </xdr:txBody>
    </xdr:sp>
    <xdr:clientData/>
  </xdr:twoCellAnchor>
  <xdr:twoCellAnchor>
    <xdr:from>
      <xdr:col>2</xdr:col>
      <xdr:colOff>1009650</xdr:colOff>
      <xdr:row>19</xdr:row>
      <xdr:rowOff>47625</xdr:rowOff>
    </xdr:from>
    <xdr:to>
      <xdr:col>4</xdr:col>
      <xdr:colOff>400050</xdr:colOff>
      <xdr:row>20</xdr:row>
      <xdr:rowOff>142875</xdr:rowOff>
    </xdr:to>
    <xdr:sp>
      <xdr:nvSpPr>
        <xdr:cNvPr id="3" name="ZoneTexte 8"/>
        <xdr:cNvSpPr txBox="1">
          <a:spLocks noChangeArrowheads="1"/>
        </xdr:cNvSpPr>
      </xdr:nvSpPr>
      <xdr:spPr>
        <a:xfrm>
          <a:off x="8820150" y="6238875"/>
          <a:ext cx="2962275" cy="285750"/>
        </a:xfrm>
        <a:prstGeom prst="rect">
          <a:avLst/>
        </a:prstGeom>
        <a:solidFill>
          <a:srgbClr val="FFFF99"/>
        </a:solidFill>
        <a:ln w="9525" cmpd="sng">
          <a:noFill/>
        </a:ln>
      </xdr:spPr>
      <xdr:txBody>
        <a:bodyPr vertOverflow="clip" wrap="square" anchor="ctr"/>
        <a:p>
          <a:pPr algn="ctr">
            <a:defRPr/>
          </a:pPr>
          <a:r>
            <a:rPr lang="en-US" cap="none" sz="1000" b="1" i="0" u="none" baseline="0">
              <a:solidFill>
                <a:srgbClr val="FF6600"/>
              </a:solidFill>
              <a:latin typeface="Arial"/>
              <a:ea typeface="Arial"/>
              <a:cs typeface="Arial"/>
            </a:rPr>
            <a:t>E 2  Evaluation des moyens mise en oeuvre</a:t>
          </a:r>
        </a:p>
      </xdr:txBody>
    </xdr:sp>
    <xdr:clientData/>
  </xdr:twoCellAnchor>
  <xdr:twoCellAnchor>
    <xdr:from>
      <xdr:col>1</xdr:col>
      <xdr:colOff>66675</xdr:colOff>
      <xdr:row>18</xdr:row>
      <xdr:rowOff>85725</xdr:rowOff>
    </xdr:from>
    <xdr:to>
      <xdr:col>1</xdr:col>
      <xdr:colOff>2552700</xdr:colOff>
      <xdr:row>20</xdr:row>
      <xdr:rowOff>95250</xdr:rowOff>
    </xdr:to>
    <xdr:sp>
      <xdr:nvSpPr>
        <xdr:cNvPr id="4" name="ZoneTexte 9"/>
        <xdr:cNvSpPr txBox="1">
          <a:spLocks noChangeArrowheads="1"/>
        </xdr:cNvSpPr>
      </xdr:nvSpPr>
      <xdr:spPr>
        <a:xfrm>
          <a:off x="3276600" y="6086475"/>
          <a:ext cx="2486025" cy="390525"/>
        </a:xfrm>
        <a:prstGeom prst="rect">
          <a:avLst/>
        </a:prstGeom>
        <a:solidFill>
          <a:srgbClr val="FFFF99"/>
        </a:solidFill>
        <a:ln w="9525" cmpd="sng">
          <a:noFill/>
        </a:ln>
      </xdr:spPr>
      <xdr:txBody>
        <a:bodyPr vertOverflow="clip" wrap="square" anchor="ctr"/>
        <a:p>
          <a:pPr algn="ctr">
            <a:defRPr/>
          </a:pPr>
          <a:r>
            <a:rPr lang="en-US" cap="none" sz="1000" b="1" i="0" u="none" baseline="0">
              <a:solidFill>
                <a:srgbClr val="FF6600"/>
              </a:solidFill>
              <a:latin typeface="Arial"/>
              <a:ea typeface="Arial"/>
              <a:cs typeface="Arial"/>
            </a:rPr>
            <a:t>E 3  les formations font l'objet d'une amélioration continue</a:t>
          </a:r>
        </a:p>
      </xdr:txBody>
    </xdr:sp>
    <xdr:clientData/>
  </xdr:twoCellAnchor>
  <xdr:twoCellAnchor>
    <xdr:from>
      <xdr:col>0</xdr:col>
      <xdr:colOff>0</xdr:colOff>
      <xdr:row>0</xdr:row>
      <xdr:rowOff>0</xdr:rowOff>
    </xdr:from>
    <xdr:to>
      <xdr:col>0</xdr:col>
      <xdr:colOff>1885950</xdr:colOff>
      <xdr:row>0</xdr:row>
      <xdr:rowOff>257175</xdr:rowOff>
    </xdr:to>
    <xdr:pic>
      <xdr:nvPicPr>
        <xdr:cNvPr id="5" name="Picture 1062" descr="Bandeau août 2010"/>
        <xdr:cNvPicPr preferRelativeResize="1">
          <a:picLocks noChangeAspect="1"/>
        </xdr:cNvPicPr>
      </xdr:nvPicPr>
      <xdr:blipFill>
        <a:blip r:embed="rId2"/>
        <a:stretch>
          <a:fillRect/>
        </a:stretch>
      </xdr:blipFill>
      <xdr:spPr>
        <a:xfrm>
          <a:off x="0" y="0"/>
          <a:ext cx="1885950" cy="257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695325</xdr:colOff>
      <xdr:row>0</xdr:row>
      <xdr:rowOff>95250</xdr:rowOff>
    </xdr:to>
    <xdr:pic>
      <xdr:nvPicPr>
        <xdr:cNvPr id="1" name="Picture 1034" descr="Bandeau août 2010"/>
        <xdr:cNvPicPr preferRelativeResize="1">
          <a:picLocks noChangeAspect="1"/>
        </xdr:cNvPicPr>
      </xdr:nvPicPr>
      <xdr:blipFill>
        <a:blip r:embed="rId1"/>
        <a:stretch>
          <a:fillRect/>
        </a:stretch>
      </xdr:blipFill>
      <xdr:spPr>
        <a:xfrm>
          <a:off x="0" y="0"/>
          <a:ext cx="695325" cy="95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600075</xdr:colOff>
      <xdr:row>0</xdr:row>
      <xdr:rowOff>266700</xdr:rowOff>
    </xdr:to>
    <xdr:pic>
      <xdr:nvPicPr>
        <xdr:cNvPr id="1" name="Picture 918" descr="Bandeau août 2010"/>
        <xdr:cNvPicPr preferRelativeResize="1">
          <a:picLocks noChangeAspect="1"/>
        </xdr:cNvPicPr>
      </xdr:nvPicPr>
      <xdr:blipFill>
        <a:blip r:embed="rId1"/>
        <a:stretch>
          <a:fillRect/>
        </a:stretch>
      </xdr:blipFill>
      <xdr:spPr>
        <a:xfrm>
          <a:off x="0" y="9525"/>
          <a:ext cx="1885950" cy="257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838200</xdr:colOff>
      <xdr:row>2</xdr:row>
      <xdr:rowOff>9525</xdr:rowOff>
    </xdr:to>
    <xdr:pic>
      <xdr:nvPicPr>
        <xdr:cNvPr id="1" name="Picture 2764" descr="Bandeau août 2010"/>
        <xdr:cNvPicPr preferRelativeResize="1">
          <a:picLocks noChangeAspect="1"/>
        </xdr:cNvPicPr>
      </xdr:nvPicPr>
      <xdr:blipFill>
        <a:blip r:embed="rId1"/>
        <a:stretch>
          <a:fillRect/>
        </a:stretch>
      </xdr:blipFill>
      <xdr:spPr>
        <a:xfrm>
          <a:off x="0" y="0"/>
          <a:ext cx="5029200"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78</xdr:row>
      <xdr:rowOff>9525</xdr:rowOff>
    </xdr:from>
    <xdr:to>
      <xdr:col>6</xdr:col>
      <xdr:colOff>542925</xdr:colOff>
      <xdr:row>80</xdr:row>
      <xdr:rowOff>123825</xdr:rowOff>
    </xdr:to>
    <xdr:sp>
      <xdr:nvSpPr>
        <xdr:cNvPr id="1" name="Flèche vers le haut 2"/>
        <xdr:cNvSpPr>
          <a:spLocks/>
        </xdr:cNvSpPr>
      </xdr:nvSpPr>
      <xdr:spPr>
        <a:xfrm>
          <a:off x="14782800" y="26422350"/>
          <a:ext cx="361950" cy="819150"/>
        </a:xfrm>
        <a:prstGeom prst="upArrow">
          <a:avLst>
            <a:gd name="adj1" fmla="val -1962"/>
            <a:gd name="adj2" fmla="val -22370"/>
          </a:avLst>
        </a:prstGeom>
        <a:solidFill>
          <a:srgbClr val="FF6A6B"/>
        </a:soli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80</xdr:row>
      <xdr:rowOff>9525</xdr:rowOff>
    </xdr:from>
    <xdr:to>
      <xdr:col>15</xdr:col>
      <xdr:colOff>419100</xdr:colOff>
      <xdr:row>82</xdr:row>
      <xdr:rowOff>0</xdr:rowOff>
    </xdr:to>
    <xdr:sp>
      <xdr:nvSpPr>
        <xdr:cNvPr id="2" name="ZoneTexte 3"/>
        <xdr:cNvSpPr txBox="1">
          <a:spLocks noChangeArrowheads="1"/>
        </xdr:cNvSpPr>
      </xdr:nvSpPr>
      <xdr:spPr>
        <a:xfrm>
          <a:off x="14792325" y="27127200"/>
          <a:ext cx="9820275" cy="695325"/>
        </a:xfrm>
        <a:prstGeom prst="rect">
          <a:avLst/>
        </a:prstGeom>
        <a:solidFill>
          <a:srgbClr val="FF6A6B"/>
        </a:solidFill>
        <a:ln w="9525" cmpd="sng">
          <a:solidFill>
            <a:srgbClr val="BE4B48"/>
          </a:solidFill>
          <a:headEnd type="none"/>
          <a:tailEnd type="none"/>
        </a:ln>
      </xdr:spPr>
      <xdr:txBody>
        <a:bodyPr vertOverflow="clip" wrap="square" lIns="36576" tIns="32004" rIns="0" bIns="32004" anchor="ctr"/>
        <a:p>
          <a:pPr algn="l">
            <a:defRPr/>
          </a:pPr>
          <a:r>
            <a:rPr lang="en-US" cap="none" sz="1400" b="1" i="0" u="none" baseline="0">
              <a:solidFill>
                <a:srgbClr val="000000"/>
              </a:solidFill>
            </a:rPr>
            <a:t>Ne pas toucher à cette colonne : faire seulement un copier, puis "Collage spécial... " "Valeurs" dans les colonnes à droite.</a:t>
          </a:r>
        </a:p>
      </xdr:txBody>
    </xdr:sp>
    <xdr:clientData/>
  </xdr:twoCellAnchor>
  <xdr:twoCellAnchor>
    <xdr:from>
      <xdr:col>6</xdr:col>
      <xdr:colOff>209550</xdr:colOff>
      <xdr:row>2</xdr:row>
      <xdr:rowOff>66675</xdr:rowOff>
    </xdr:from>
    <xdr:to>
      <xdr:col>6</xdr:col>
      <xdr:colOff>581025</xdr:colOff>
      <xdr:row>3</xdr:row>
      <xdr:rowOff>304800</xdr:rowOff>
    </xdr:to>
    <xdr:sp>
      <xdr:nvSpPr>
        <xdr:cNvPr id="3" name="Flèche vers le haut 2"/>
        <xdr:cNvSpPr>
          <a:spLocks/>
        </xdr:cNvSpPr>
      </xdr:nvSpPr>
      <xdr:spPr>
        <a:xfrm rot="10800000">
          <a:off x="14811375" y="647700"/>
          <a:ext cx="371475" cy="485775"/>
        </a:xfrm>
        <a:prstGeom prst="upArrow">
          <a:avLst>
            <a:gd name="adj1" fmla="val -708"/>
            <a:gd name="adj2" fmla="val -22370"/>
          </a:avLst>
        </a:prstGeom>
        <a:solidFill>
          <a:srgbClr val="FF6A6B"/>
        </a:solidFill>
        <a:ln w="9525" cmpd="sng">
          <a:solidFill>
            <a:srgbClr val="BE4B4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0</xdr:row>
      <xdr:rowOff>38100</xdr:rowOff>
    </xdr:from>
    <xdr:to>
      <xdr:col>15</xdr:col>
      <xdr:colOff>333375</xdr:colOff>
      <xdr:row>2</xdr:row>
      <xdr:rowOff>152400</xdr:rowOff>
    </xdr:to>
    <xdr:sp>
      <xdr:nvSpPr>
        <xdr:cNvPr id="4" name="ZoneTexte 3"/>
        <xdr:cNvSpPr txBox="1">
          <a:spLocks noChangeArrowheads="1"/>
        </xdr:cNvSpPr>
      </xdr:nvSpPr>
      <xdr:spPr>
        <a:xfrm>
          <a:off x="14687550" y="38100"/>
          <a:ext cx="9839325" cy="695325"/>
        </a:xfrm>
        <a:prstGeom prst="rect">
          <a:avLst/>
        </a:prstGeom>
        <a:solidFill>
          <a:srgbClr val="FF6A6B"/>
        </a:solidFill>
        <a:ln w="9525" cmpd="sng">
          <a:solidFill>
            <a:srgbClr val="BE4B48"/>
          </a:solidFill>
          <a:headEnd type="none"/>
          <a:tailEnd type="none"/>
        </a:ln>
      </xdr:spPr>
      <xdr:txBody>
        <a:bodyPr vertOverflow="clip" wrap="square" lIns="36576" tIns="32004" rIns="0" bIns="32004" anchor="ctr"/>
        <a:p>
          <a:pPr algn="l">
            <a:defRPr/>
          </a:pPr>
          <a:r>
            <a:rPr lang="en-US" cap="none" sz="1400" b="1" i="0" u="none" baseline="0">
              <a:solidFill>
                <a:srgbClr val="000000"/>
              </a:solidFill>
            </a:rPr>
            <a:t>Ne pas toucher à cette colonne : faire seulement un copier, puis "Collage spécial... " "Valeurs" dans les colonnes à droite.</a:t>
          </a:r>
        </a:p>
      </xdr:txBody>
    </xdr:sp>
    <xdr:clientData/>
  </xdr:twoCellAnchor>
  <xdr:twoCellAnchor>
    <xdr:from>
      <xdr:col>0</xdr:col>
      <xdr:colOff>0</xdr:colOff>
      <xdr:row>0</xdr:row>
      <xdr:rowOff>0</xdr:rowOff>
    </xdr:from>
    <xdr:to>
      <xdr:col>0</xdr:col>
      <xdr:colOff>942975</xdr:colOff>
      <xdr:row>0</xdr:row>
      <xdr:rowOff>133350</xdr:rowOff>
    </xdr:to>
    <xdr:pic>
      <xdr:nvPicPr>
        <xdr:cNvPr id="5" name="Picture 1053" descr="Bandeau août 2010"/>
        <xdr:cNvPicPr preferRelativeResize="1">
          <a:picLocks noChangeAspect="1"/>
        </xdr:cNvPicPr>
      </xdr:nvPicPr>
      <xdr:blipFill>
        <a:blip r:embed="rId1"/>
        <a:stretch>
          <a:fillRect/>
        </a:stretch>
      </xdr:blipFill>
      <xdr:spPr>
        <a:xfrm>
          <a:off x="0" y="0"/>
          <a:ext cx="942975" cy="133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3619500</xdr:colOff>
      <xdr:row>4</xdr:row>
      <xdr:rowOff>123825</xdr:rowOff>
    </xdr:from>
    <xdr:to>
      <xdr:col>3</xdr:col>
      <xdr:colOff>2124075</xdr:colOff>
      <xdr:row>34</xdr:row>
      <xdr:rowOff>19050</xdr:rowOff>
    </xdr:to>
    <xdr:graphicFrame>
      <xdr:nvGraphicFramePr>
        <xdr:cNvPr id="1" name="10 Gráfico"/>
        <xdr:cNvGraphicFramePr/>
      </xdr:nvGraphicFramePr>
      <xdr:xfrm>
        <a:off x="3619500" y="1285875"/>
        <a:ext cx="8162925" cy="7781925"/>
      </xdr:xfrm>
      <a:graphic>
        <a:graphicData uri="http://schemas.openxmlformats.org/drawingml/2006/chart">
          <c:chart xmlns:c="http://schemas.openxmlformats.org/drawingml/2006/chart" r:id="rId1"/>
        </a:graphicData>
      </a:graphic>
    </xdr:graphicFrame>
    <xdr:clientData/>
  </xdr:twoCellAnchor>
  <xdr:twoCellAnchor>
    <xdr:from>
      <xdr:col>2</xdr:col>
      <xdr:colOff>1333500</xdr:colOff>
      <xdr:row>18</xdr:row>
      <xdr:rowOff>123825</xdr:rowOff>
    </xdr:from>
    <xdr:to>
      <xdr:col>5</xdr:col>
      <xdr:colOff>247650</xdr:colOff>
      <xdr:row>19</xdr:row>
      <xdr:rowOff>180975</xdr:rowOff>
    </xdr:to>
    <xdr:sp>
      <xdr:nvSpPr>
        <xdr:cNvPr id="2" name="ZoneTexte 9"/>
        <xdr:cNvSpPr txBox="1">
          <a:spLocks noChangeArrowheads="1"/>
        </xdr:cNvSpPr>
      </xdr:nvSpPr>
      <xdr:spPr>
        <a:xfrm>
          <a:off x="9629775" y="6124575"/>
          <a:ext cx="3248025" cy="247650"/>
        </a:xfrm>
        <a:prstGeom prst="rect">
          <a:avLst/>
        </a:prstGeom>
        <a:solidFill>
          <a:srgbClr val="C3D69B"/>
        </a:solidFill>
        <a:ln w="9525" cmpd="sng">
          <a:noFill/>
        </a:ln>
      </xdr:spPr>
      <xdr:txBody>
        <a:bodyPr vertOverflow="clip" wrap="square" lIns="36576" tIns="22860" rIns="36576" bIns="22860" anchor="ctr"/>
        <a:p>
          <a:pPr algn="ctr">
            <a:defRPr/>
          </a:pPr>
          <a:r>
            <a:rPr lang="en-US" cap="none" sz="1100" b="1" i="0" u="none" baseline="0">
              <a:solidFill>
                <a:srgbClr val="006411"/>
              </a:solidFill>
              <a:latin typeface="Arial"/>
              <a:ea typeface="Arial"/>
              <a:cs typeface="Arial"/>
            </a:rPr>
            <a:t>C.  Conception du produit pédagogique</a:t>
          </a:r>
        </a:p>
      </xdr:txBody>
    </xdr:sp>
    <xdr:clientData/>
  </xdr:twoCellAnchor>
  <xdr:twoCellAnchor>
    <xdr:from>
      <xdr:col>1</xdr:col>
      <xdr:colOff>228600</xdr:colOff>
      <xdr:row>14</xdr:row>
      <xdr:rowOff>66675</xdr:rowOff>
    </xdr:from>
    <xdr:to>
      <xdr:col>1</xdr:col>
      <xdr:colOff>2238375</xdr:colOff>
      <xdr:row>14</xdr:row>
      <xdr:rowOff>285750</xdr:rowOff>
    </xdr:to>
    <xdr:sp>
      <xdr:nvSpPr>
        <xdr:cNvPr id="3" name="ZoneTexte 9"/>
        <xdr:cNvSpPr txBox="1">
          <a:spLocks noChangeArrowheads="1"/>
        </xdr:cNvSpPr>
      </xdr:nvSpPr>
      <xdr:spPr>
        <a:xfrm>
          <a:off x="3924300" y="4924425"/>
          <a:ext cx="2009775" cy="219075"/>
        </a:xfrm>
        <a:prstGeom prst="rect">
          <a:avLst/>
        </a:prstGeom>
        <a:solidFill>
          <a:srgbClr val="FFFF99"/>
        </a:solidFill>
        <a:ln w="9525" cmpd="sng">
          <a:noFill/>
        </a:ln>
      </xdr:spPr>
      <xdr:txBody>
        <a:bodyPr vertOverflow="clip" wrap="square" lIns="36576" tIns="22860" rIns="36576" bIns="22860" anchor="ctr"/>
        <a:p>
          <a:pPr algn="ctr">
            <a:defRPr/>
          </a:pPr>
          <a:r>
            <a:rPr lang="en-US" cap="none" sz="1100" b="1" i="0" u="none" baseline="0">
              <a:solidFill>
                <a:srgbClr val="FF6600"/>
              </a:solidFill>
              <a:latin typeface="Arial"/>
              <a:ea typeface="Arial"/>
              <a:cs typeface="Arial"/>
            </a:rPr>
            <a:t>E.  Evaluation</a:t>
          </a:r>
        </a:p>
      </xdr:txBody>
    </xdr:sp>
    <xdr:clientData/>
  </xdr:twoCellAnchor>
  <xdr:twoCellAnchor>
    <xdr:from>
      <xdr:col>1</xdr:col>
      <xdr:colOff>3086100</xdr:colOff>
      <xdr:row>10</xdr:row>
      <xdr:rowOff>66675</xdr:rowOff>
    </xdr:from>
    <xdr:to>
      <xdr:col>2</xdr:col>
      <xdr:colOff>990600</xdr:colOff>
      <xdr:row>10</xdr:row>
      <xdr:rowOff>285750</xdr:rowOff>
    </xdr:to>
    <xdr:sp>
      <xdr:nvSpPr>
        <xdr:cNvPr id="4" name="ZoneTexte 7"/>
        <xdr:cNvSpPr txBox="1">
          <a:spLocks noChangeArrowheads="1"/>
        </xdr:cNvSpPr>
      </xdr:nvSpPr>
      <xdr:spPr>
        <a:xfrm>
          <a:off x="6781800" y="3400425"/>
          <a:ext cx="2505075" cy="219075"/>
        </a:xfrm>
        <a:prstGeom prst="rect">
          <a:avLst/>
        </a:prstGeom>
        <a:solidFill>
          <a:srgbClr val="FCD5B5"/>
        </a:solidFill>
        <a:ln w="9525" cmpd="sng">
          <a:noFill/>
        </a:ln>
      </xdr:spPr>
      <xdr:txBody>
        <a:bodyPr vertOverflow="clip" wrap="square" lIns="36576" tIns="22860" rIns="36576" bIns="22860" anchor="ctr"/>
        <a:p>
          <a:pPr algn="ctr">
            <a:defRPr/>
          </a:pPr>
          <a:r>
            <a:rPr lang="en-US" cap="none" sz="1100" b="1" i="0" u="none" baseline="0">
              <a:solidFill>
                <a:srgbClr val="993300"/>
              </a:solidFill>
              <a:latin typeface="Arial"/>
              <a:ea typeface="Arial"/>
              <a:cs typeface="Arial"/>
            </a:rPr>
            <a:t>A.  Informations  relatives à l'offre</a:t>
          </a:r>
        </a:p>
      </xdr:txBody>
    </xdr:sp>
    <xdr:clientData/>
  </xdr:twoCellAnchor>
  <xdr:twoCellAnchor>
    <xdr:from>
      <xdr:col>1</xdr:col>
      <xdr:colOff>685800</xdr:colOff>
      <xdr:row>25</xdr:row>
      <xdr:rowOff>19050</xdr:rowOff>
    </xdr:from>
    <xdr:to>
      <xdr:col>1</xdr:col>
      <xdr:colOff>3743325</xdr:colOff>
      <xdr:row>26</xdr:row>
      <xdr:rowOff>38100</xdr:rowOff>
    </xdr:to>
    <xdr:sp>
      <xdr:nvSpPr>
        <xdr:cNvPr id="5" name="ZoneTexte 9"/>
        <xdr:cNvSpPr txBox="1">
          <a:spLocks noChangeArrowheads="1"/>
        </xdr:cNvSpPr>
      </xdr:nvSpPr>
      <xdr:spPr>
        <a:xfrm>
          <a:off x="4381500" y="7353300"/>
          <a:ext cx="3057525" cy="209550"/>
        </a:xfrm>
        <a:prstGeom prst="rect">
          <a:avLst/>
        </a:prstGeom>
        <a:solidFill>
          <a:srgbClr val="E6B9B8"/>
        </a:solidFill>
        <a:ln w="9525" cmpd="sng">
          <a:noFill/>
        </a:ln>
      </xdr:spPr>
      <xdr:txBody>
        <a:bodyPr vertOverflow="clip" wrap="square" lIns="36576" tIns="22860" rIns="36576" bIns="22860" anchor="ctr"/>
        <a:p>
          <a:pPr algn="ctr">
            <a:defRPr/>
          </a:pPr>
          <a:r>
            <a:rPr lang="en-US" cap="none" sz="1100" b="1" i="0" u="none" baseline="0">
              <a:solidFill>
                <a:srgbClr val="993366"/>
              </a:solidFill>
              <a:latin typeface="Arial"/>
              <a:ea typeface="Arial"/>
              <a:cs typeface="Arial"/>
            </a:rPr>
            <a:t>D.  Réalisation de l'action de la formation</a:t>
          </a:r>
        </a:p>
      </xdr:txBody>
    </xdr:sp>
    <xdr:clientData/>
  </xdr:twoCellAnchor>
  <xdr:twoCellAnchor>
    <xdr:from>
      <xdr:col>2</xdr:col>
      <xdr:colOff>1133475</xdr:colOff>
      <xdr:row>12</xdr:row>
      <xdr:rowOff>371475</xdr:rowOff>
    </xdr:from>
    <xdr:to>
      <xdr:col>5</xdr:col>
      <xdr:colOff>447675</xdr:colOff>
      <xdr:row>13</xdr:row>
      <xdr:rowOff>219075</xdr:rowOff>
    </xdr:to>
    <xdr:sp>
      <xdr:nvSpPr>
        <xdr:cNvPr id="6" name="ZoneTexte 8"/>
        <xdr:cNvSpPr txBox="1">
          <a:spLocks noChangeArrowheads="1"/>
        </xdr:cNvSpPr>
      </xdr:nvSpPr>
      <xdr:spPr>
        <a:xfrm>
          <a:off x="9429750" y="4467225"/>
          <a:ext cx="3648075" cy="228600"/>
        </a:xfrm>
        <a:prstGeom prst="rect">
          <a:avLst/>
        </a:prstGeom>
        <a:solidFill>
          <a:srgbClr val="B1D7FF"/>
        </a:solidFill>
        <a:ln w="9525" cmpd="sng">
          <a:noFill/>
        </a:ln>
      </xdr:spPr>
      <xdr:txBody>
        <a:bodyPr vertOverflow="clip" wrap="square" lIns="36576" tIns="22860" rIns="36576" bIns="22860" anchor="ctr"/>
        <a:p>
          <a:pPr algn="ctr">
            <a:defRPr/>
          </a:pPr>
          <a:r>
            <a:rPr lang="en-US" cap="none" sz="1100" b="1" i="0" u="none" baseline="0">
              <a:solidFill>
                <a:srgbClr val="0000FF"/>
              </a:solidFill>
              <a:latin typeface="Arial"/>
              <a:ea typeface="Arial"/>
              <a:cs typeface="Arial"/>
            </a:rPr>
            <a:t>B.  Traitement de la demande et de la commande </a:t>
          </a:r>
        </a:p>
      </xdr:txBody>
    </xdr:sp>
    <xdr:clientData/>
  </xdr:twoCellAnchor>
  <xdr:twoCellAnchor>
    <xdr:from>
      <xdr:col>0</xdr:col>
      <xdr:colOff>0</xdr:colOff>
      <xdr:row>0</xdr:row>
      <xdr:rowOff>0</xdr:rowOff>
    </xdr:from>
    <xdr:to>
      <xdr:col>0</xdr:col>
      <xdr:colOff>1885950</xdr:colOff>
      <xdr:row>0</xdr:row>
      <xdr:rowOff>257175</xdr:rowOff>
    </xdr:to>
    <xdr:pic>
      <xdr:nvPicPr>
        <xdr:cNvPr id="7" name="Picture 1071" descr="Bandeau août 2010"/>
        <xdr:cNvPicPr preferRelativeResize="1">
          <a:picLocks noChangeAspect="1"/>
        </xdr:cNvPicPr>
      </xdr:nvPicPr>
      <xdr:blipFill>
        <a:blip r:embed="rId2"/>
        <a:stretch>
          <a:fillRect/>
        </a:stretch>
      </xdr:blipFill>
      <xdr:spPr>
        <a:xfrm>
          <a:off x="0" y="0"/>
          <a:ext cx="1885950" cy="257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6</xdr:row>
      <xdr:rowOff>276225</xdr:rowOff>
    </xdr:from>
    <xdr:to>
      <xdr:col>4</xdr:col>
      <xdr:colOff>19050</xdr:colOff>
      <xdr:row>33</xdr:row>
      <xdr:rowOff>95250</xdr:rowOff>
    </xdr:to>
    <xdr:graphicFrame>
      <xdr:nvGraphicFramePr>
        <xdr:cNvPr id="1" name="9 Gráfico"/>
        <xdr:cNvGraphicFramePr/>
      </xdr:nvGraphicFramePr>
      <xdr:xfrm>
        <a:off x="4048125" y="2124075"/>
        <a:ext cx="7972425" cy="6829425"/>
      </xdr:xfrm>
      <a:graphic>
        <a:graphicData uri="http://schemas.openxmlformats.org/drawingml/2006/chart">
          <c:chart xmlns:c="http://schemas.openxmlformats.org/drawingml/2006/chart" r:id="rId1"/>
        </a:graphicData>
      </a:graphic>
    </xdr:graphicFrame>
    <xdr:clientData/>
  </xdr:twoCellAnchor>
  <xdr:twoCellAnchor>
    <xdr:from>
      <xdr:col>1</xdr:col>
      <xdr:colOff>3171825</xdr:colOff>
      <xdr:row>9</xdr:row>
      <xdr:rowOff>9525</xdr:rowOff>
    </xdr:from>
    <xdr:to>
      <xdr:col>2</xdr:col>
      <xdr:colOff>819150</xdr:colOff>
      <xdr:row>9</xdr:row>
      <xdr:rowOff>247650</xdr:rowOff>
    </xdr:to>
    <xdr:sp>
      <xdr:nvSpPr>
        <xdr:cNvPr id="2" name="ZoneTexte 3"/>
        <xdr:cNvSpPr txBox="1">
          <a:spLocks noChangeArrowheads="1"/>
        </xdr:cNvSpPr>
      </xdr:nvSpPr>
      <xdr:spPr>
        <a:xfrm>
          <a:off x="7000875" y="2962275"/>
          <a:ext cx="2247900" cy="238125"/>
        </a:xfrm>
        <a:prstGeom prst="rect">
          <a:avLst/>
        </a:prstGeom>
        <a:solidFill>
          <a:srgbClr val="C4BD97"/>
        </a:solidFill>
        <a:ln w="9525" cmpd="sng">
          <a:noFill/>
        </a:ln>
      </xdr:spPr>
      <xdr:txBody>
        <a:bodyPr vertOverflow="clip" wrap="square"/>
        <a:p>
          <a:pPr algn="ctr">
            <a:defRPr/>
          </a:pPr>
          <a:r>
            <a:rPr lang="en-US" cap="none" sz="1000" b="1" i="0" u="none" baseline="0">
              <a:solidFill>
                <a:srgbClr val="993300"/>
              </a:solidFill>
              <a:latin typeface="Arial"/>
              <a:ea typeface="Arial"/>
              <a:cs typeface="Arial"/>
            </a:rPr>
            <a:t>A 1  Communication - Promotion </a:t>
          </a:r>
        </a:p>
      </xdr:txBody>
    </xdr:sp>
    <xdr:clientData/>
  </xdr:twoCellAnchor>
  <xdr:twoCellAnchor>
    <xdr:from>
      <xdr:col>3</xdr:col>
      <xdr:colOff>152400</xdr:colOff>
      <xdr:row>16</xdr:row>
      <xdr:rowOff>114300</xdr:rowOff>
    </xdr:from>
    <xdr:to>
      <xdr:col>3</xdr:col>
      <xdr:colOff>2152650</xdr:colOff>
      <xdr:row>17</xdr:row>
      <xdr:rowOff>142875</xdr:rowOff>
    </xdr:to>
    <xdr:sp>
      <xdr:nvSpPr>
        <xdr:cNvPr id="3" name="ZoneTexte 7"/>
        <xdr:cNvSpPr txBox="1">
          <a:spLocks noChangeArrowheads="1"/>
        </xdr:cNvSpPr>
      </xdr:nvSpPr>
      <xdr:spPr>
        <a:xfrm>
          <a:off x="9944100" y="5734050"/>
          <a:ext cx="2000250" cy="219075"/>
        </a:xfrm>
        <a:prstGeom prst="rect">
          <a:avLst/>
        </a:prstGeom>
        <a:solidFill>
          <a:srgbClr val="C4BD97"/>
        </a:solidFill>
        <a:ln w="9525" cmpd="sng">
          <a:noFill/>
        </a:ln>
      </xdr:spPr>
      <xdr:txBody>
        <a:bodyPr vertOverflow="clip" wrap="square"/>
        <a:p>
          <a:pPr algn="l">
            <a:defRPr/>
          </a:pPr>
          <a:r>
            <a:rPr lang="en-US" cap="none" sz="1000" b="1" i="0" u="none" baseline="0">
              <a:solidFill>
                <a:srgbClr val="993300"/>
              </a:solidFill>
              <a:latin typeface="Arial"/>
              <a:ea typeface="Arial"/>
              <a:cs typeface="Arial"/>
            </a:rPr>
            <a:t>A 2 Offre  -  Catalogue</a:t>
          </a:r>
        </a:p>
      </xdr:txBody>
    </xdr:sp>
    <xdr:clientData/>
  </xdr:twoCellAnchor>
  <xdr:twoCellAnchor>
    <xdr:from>
      <xdr:col>1</xdr:col>
      <xdr:colOff>342900</xdr:colOff>
      <xdr:row>19</xdr:row>
      <xdr:rowOff>180975</xdr:rowOff>
    </xdr:from>
    <xdr:to>
      <xdr:col>1</xdr:col>
      <xdr:colOff>2505075</xdr:colOff>
      <xdr:row>21</xdr:row>
      <xdr:rowOff>38100</xdr:rowOff>
    </xdr:to>
    <xdr:sp>
      <xdr:nvSpPr>
        <xdr:cNvPr id="4" name="ZoneTexte 8"/>
        <xdr:cNvSpPr txBox="1">
          <a:spLocks noChangeArrowheads="1"/>
        </xdr:cNvSpPr>
      </xdr:nvSpPr>
      <xdr:spPr>
        <a:xfrm>
          <a:off x="4171950" y="6372225"/>
          <a:ext cx="2162175" cy="238125"/>
        </a:xfrm>
        <a:prstGeom prst="rect">
          <a:avLst/>
        </a:prstGeom>
        <a:solidFill>
          <a:srgbClr val="C4BD97"/>
        </a:solidFill>
        <a:ln w="9525" cmpd="sng">
          <a:noFill/>
        </a:ln>
      </xdr:spPr>
      <xdr:txBody>
        <a:bodyPr vertOverflow="clip" wrap="square"/>
        <a:p>
          <a:pPr algn="ctr">
            <a:defRPr/>
          </a:pPr>
          <a:r>
            <a:rPr lang="en-US" cap="none" sz="1000" b="1" i="0" u="none" baseline="0">
              <a:solidFill>
                <a:srgbClr val="993300"/>
              </a:solidFill>
              <a:latin typeface="Arial"/>
              <a:ea typeface="Arial"/>
              <a:cs typeface="Arial"/>
            </a:rPr>
            <a:t>A 3  Promotion de la formation</a:t>
          </a:r>
          <a:r>
            <a:rPr lang="en-US" cap="none" sz="1000" b="0" i="0" u="none" baseline="0">
              <a:solidFill>
                <a:srgbClr val="993300"/>
              </a:solidFill>
              <a:latin typeface="Arial"/>
              <a:ea typeface="Arial"/>
              <a:cs typeface="Arial"/>
            </a:rPr>
            <a:t> </a:t>
          </a:r>
        </a:p>
      </xdr:txBody>
    </xdr:sp>
    <xdr:clientData/>
  </xdr:twoCellAnchor>
  <xdr:twoCellAnchor>
    <xdr:from>
      <xdr:col>0</xdr:col>
      <xdr:colOff>0</xdr:colOff>
      <xdr:row>0</xdr:row>
      <xdr:rowOff>0</xdr:rowOff>
    </xdr:from>
    <xdr:to>
      <xdr:col>0</xdr:col>
      <xdr:colOff>1885950</xdr:colOff>
      <xdr:row>0</xdr:row>
      <xdr:rowOff>257175</xdr:rowOff>
    </xdr:to>
    <xdr:pic>
      <xdr:nvPicPr>
        <xdr:cNvPr id="5" name="Picture 1057" descr="Bandeau août 2010"/>
        <xdr:cNvPicPr preferRelativeResize="1">
          <a:picLocks noChangeAspect="1"/>
        </xdr:cNvPicPr>
      </xdr:nvPicPr>
      <xdr:blipFill>
        <a:blip r:embed="rId2"/>
        <a:stretch>
          <a:fillRect/>
        </a:stretch>
      </xdr:blipFill>
      <xdr:spPr>
        <a:xfrm>
          <a:off x="0" y="0"/>
          <a:ext cx="1885950" cy="257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7</xdr:row>
      <xdr:rowOff>114300</xdr:rowOff>
    </xdr:from>
    <xdr:to>
      <xdr:col>4</xdr:col>
      <xdr:colOff>57150</xdr:colOff>
      <xdr:row>29</xdr:row>
      <xdr:rowOff>247650</xdr:rowOff>
    </xdr:to>
    <xdr:graphicFrame>
      <xdr:nvGraphicFramePr>
        <xdr:cNvPr id="1" name="8 Gráfico"/>
        <xdr:cNvGraphicFramePr/>
      </xdr:nvGraphicFramePr>
      <xdr:xfrm>
        <a:off x="3257550" y="2305050"/>
        <a:ext cx="8181975" cy="6162675"/>
      </xdr:xfrm>
      <a:graphic>
        <a:graphicData uri="http://schemas.openxmlformats.org/drawingml/2006/chart">
          <c:chart xmlns:c="http://schemas.openxmlformats.org/drawingml/2006/chart" r:id="rId1"/>
        </a:graphicData>
      </a:graphic>
    </xdr:graphicFrame>
    <xdr:clientData/>
  </xdr:twoCellAnchor>
  <xdr:twoCellAnchor>
    <xdr:from>
      <xdr:col>1</xdr:col>
      <xdr:colOff>3143250</xdr:colOff>
      <xdr:row>10</xdr:row>
      <xdr:rowOff>295275</xdr:rowOff>
    </xdr:from>
    <xdr:to>
      <xdr:col>2</xdr:col>
      <xdr:colOff>352425</xdr:colOff>
      <xdr:row>11</xdr:row>
      <xdr:rowOff>133350</xdr:rowOff>
    </xdr:to>
    <xdr:sp>
      <xdr:nvSpPr>
        <xdr:cNvPr id="2" name="ZoneTexte 7"/>
        <xdr:cNvSpPr txBox="1">
          <a:spLocks noChangeArrowheads="1"/>
        </xdr:cNvSpPr>
      </xdr:nvSpPr>
      <xdr:spPr>
        <a:xfrm>
          <a:off x="6353175" y="3629025"/>
          <a:ext cx="1809750" cy="219075"/>
        </a:xfrm>
        <a:prstGeom prst="rect">
          <a:avLst/>
        </a:prstGeom>
        <a:solidFill>
          <a:srgbClr val="B9CDE5"/>
        </a:solidFill>
        <a:ln w="9525" cmpd="sng">
          <a:noFill/>
        </a:ln>
      </xdr:spPr>
      <xdr:txBody>
        <a:bodyPr vertOverflow="clip" wrap="square"/>
        <a:p>
          <a:pPr algn="ctr">
            <a:defRPr/>
          </a:pPr>
          <a:r>
            <a:rPr lang="en-US" cap="none" sz="1050" b="1" i="0" u="none" baseline="0">
              <a:solidFill>
                <a:srgbClr val="0000FF"/>
              </a:solidFill>
              <a:latin typeface="Arial"/>
              <a:ea typeface="Arial"/>
              <a:cs typeface="Arial"/>
            </a:rPr>
            <a:t>B 1  Accueil commercial</a:t>
          </a:r>
        </a:p>
      </xdr:txBody>
    </xdr:sp>
    <xdr:clientData/>
  </xdr:twoCellAnchor>
  <xdr:twoCellAnchor>
    <xdr:from>
      <xdr:col>2</xdr:col>
      <xdr:colOff>809625</xdr:colOff>
      <xdr:row>13</xdr:row>
      <xdr:rowOff>47625</xdr:rowOff>
    </xdr:from>
    <xdr:to>
      <xdr:col>3</xdr:col>
      <xdr:colOff>2057400</xdr:colOff>
      <xdr:row>13</xdr:row>
      <xdr:rowOff>285750</xdr:rowOff>
    </xdr:to>
    <xdr:sp>
      <xdr:nvSpPr>
        <xdr:cNvPr id="3" name="ZoneTexte 9"/>
        <xdr:cNvSpPr txBox="1">
          <a:spLocks noChangeArrowheads="1"/>
        </xdr:cNvSpPr>
      </xdr:nvSpPr>
      <xdr:spPr>
        <a:xfrm>
          <a:off x="8620125" y="4524375"/>
          <a:ext cx="2609850" cy="238125"/>
        </a:xfrm>
        <a:prstGeom prst="rect">
          <a:avLst/>
        </a:prstGeom>
        <a:solidFill>
          <a:srgbClr val="B9CDE5"/>
        </a:solidFill>
        <a:ln w="9525" cmpd="sng">
          <a:noFill/>
        </a:ln>
      </xdr:spPr>
      <xdr:txBody>
        <a:bodyPr vertOverflow="clip" wrap="square"/>
        <a:p>
          <a:pPr algn="ctr">
            <a:defRPr/>
          </a:pPr>
          <a:r>
            <a:rPr lang="en-US" cap="none" sz="1050" b="1" i="0" u="none" baseline="0">
              <a:solidFill>
                <a:srgbClr val="0000FF"/>
              </a:solidFill>
              <a:latin typeface="Arial"/>
              <a:ea typeface="Arial"/>
              <a:cs typeface="Arial"/>
            </a:rPr>
            <a:t>B 2  Prise en compte d'une demande</a:t>
          </a:r>
        </a:p>
      </xdr:txBody>
    </xdr:sp>
    <xdr:clientData/>
  </xdr:twoCellAnchor>
  <xdr:twoCellAnchor>
    <xdr:from>
      <xdr:col>0</xdr:col>
      <xdr:colOff>2257425</xdr:colOff>
      <xdr:row>19</xdr:row>
      <xdr:rowOff>114300</xdr:rowOff>
    </xdr:from>
    <xdr:to>
      <xdr:col>1</xdr:col>
      <xdr:colOff>2524125</xdr:colOff>
      <xdr:row>20</xdr:row>
      <xdr:rowOff>114300</xdr:rowOff>
    </xdr:to>
    <xdr:sp>
      <xdr:nvSpPr>
        <xdr:cNvPr id="4" name="ZoneTexte 10"/>
        <xdr:cNvSpPr txBox="1">
          <a:spLocks noChangeArrowheads="1"/>
        </xdr:cNvSpPr>
      </xdr:nvSpPr>
      <xdr:spPr>
        <a:xfrm>
          <a:off x="2257425" y="6334125"/>
          <a:ext cx="3476625" cy="200025"/>
        </a:xfrm>
        <a:prstGeom prst="rect">
          <a:avLst/>
        </a:prstGeom>
        <a:solidFill>
          <a:srgbClr val="B9CDE5"/>
        </a:solidFill>
        <a:ln w="9525" cmpd="sng">
          <a:noFill/>
        </a:ln>
      </xdr:spPr>
      <xdr:txBody>
        <a:bodyPr vertOverflow="clip" wrap="square"/>
        <a:p>
          <a:pPr algn="ctr">
            <a:defRPr/>
          </a:pPr>
          <a:r>
            <a:rPr lang="en-US" cap="none" sz="1050" b="1" i="0" u="none" baseline="0">
              <a:solidFill>
                <a:srgbClr val="0000FF"/>
              </a:solidFill>
              <a:latin typeface="Arial"/>
              <a:ea typeface="Arial"/>
              <a:cs typeface="Arial"/>
            </a:rPr>
            <a:t>B 3  Traitement de la demande et de la commande</a:t>
          </a:r>
        </a:p>
      </xdr:txBody>
    </xdr:sp>
    <xdr:clientData/>
  </xdr:twoCellAnchor>
  <xdr:twoCellAnchor>
    <xdr:from>
      <xdr:col>0</xdr:col>
      <xdr:colOff>0</xdr:colOff>
      <xdr:row>0</xdr:row>
      <xdr:rowOff>0</xdr:rowOff>
    </xdr:from>
    <xdr:to>
      <xdr:col>0</xdr:col>
      <xdr:colOff>1885950</xdr:colOff>
      <xdr:row>0</xdr:row>
      <xdr:rowOff>257175</xdr:rowOff>
    </xdr:to>
    <xdr:pic>
      <xdr:nvPicPr>
        <xdr:cNvPr id="5" name="Picture 1057" descr="Bandeau août 2010"/>
        <xdr:cNvPicPr preferRelativeResize="1">
          <a:picLocks noChangeAspect="1"/>
        </xdr:cNvPicPr>
      </xdr:nvPicPr>
      <xdr:blipFill>
        <a:blip r:embed="rId2"/>
        <a:stretch>
          <a:fillRect/>
        </a:stretch>
      </xdr:blipFill>
      <xdr:spPr>
        <a:xfrm>
          <a:off x="0" y="0"/>
          <a:ext cx="1885950" cy="257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28575</xdr:rowOff>
    </xdr:from>
    <xdr:to>
      <xdr:col>3</xdr:col>
      <xdr:colOff>2181225</xdr:colOff>
      <xdr:row>30</xdr:row>
      <xdr:rowOff>257175</xdr:rowOff>
    </xdr:to>
    <xdr:graphicFrame>
      <xdr:nvGraphicFramePr>
        <xdr:cNvPr id="1" name="Chart 2"/>
        <xdr:cNvGraphicFramePr/>
      </xdr:nvGraphicFramePr>
      <xdr:xfrm>
        <a:off x="3228975" y="2219325"/>
        <a:ext cx="8124825" cy="6324600"/>
      </xdr:xfrm>
      <a:graphic>
        <a:graphicData uri="http://schemas.openxmlformats.org/drawingml/2006/chart">
          <c:chart xmlns:c="http://schemas.openxmlformats.org/drawingml/2006/chart" r:id="rId1"/>
        </a:graphicData>
      </a:graphic>
    </xdr:graphicFrame>
    <xdr:clientData/>
  </xdr:twoCellAnchor>
  <xdr:twoCellAnchor>
    <xdr:from>
      <xdr:col>1</xdr:col>
      <xdr:colOff>2895600</xdr:colOff>
      <xdr:row>9</xdr:row>
      <xdr:rowOff>352425</xdr:rowOff>
    </xdr:from>
    <xdr:to>
      <xdr:col>2</xdr:col>
      <xdr:colOff>885825</xdr:colOff>
      <xdr:row>10</xdr:row>
      <xdr:rowOff>190500</xdr:rowOff>
    </xdr:to>
    <xdr:sp>
      <xdr:nvSpPr>
        <xdr:cNvPr id="2" name="ZoneTexte 7"/>
        <xdr:cNvSpPr txBox="1">
          <a:spLocks noChangeArrowheads="1"/>
        </xdr:cNvSpPr>
      </xdr:nvSpPr>
      <xdr:spPr>
        <a:xfrm>
          <a:off x="6105525" y="3305175"/>
          <a:ext cx="2590800" cy="219075"/>
        </a:xfrm>
        <a:prstGeom prst="rect">
          <a:avLst/>
        </a:prstGeom>
        <a:solidFill>
          <a:srgbClr val="CCFFCC"/>
        </a:solidFill>
        <a:ln w="9525" cmpd="sng">
          <a:noFill/>
        </a:ln>
      </xdr:spPr>
      <xdr:txBody>
        <a:bodyPr vertOverflow="clip" wrap="square" anchor="ctr"/>
        <a:p>
          <a:pPr algn="ctr">
            <a:defRPr/>
          </a:pPr>
          <a:r>
            <a:rPr lang="en-US" cap="none" sz="1000" b="1" i="0" u="none" baseline="0">
              <a:solidFill>
                <a:srgbClr val="006411"/>
              </a:solidFill>
              <a:latin typeface="Arial"/>
              <a:ea typeface="Arial"/>
              <a:cs typeface="Arial"/>
            </a:rPr>
            <a:t>C 1  Identification des entrée d'entrée</a:t>
          </a:r>
        </a:p>
      </xdr:txBody>
    </xdr:sp>
    <xdr:clientData/>
  </xdr:twoCellAnchor>
  <xdr:twoCellAnchor>
    <xdr:from>
      <xdr:col>2</xdr:col>
      <xdr:colOff>1133475</xdr:colOff>
      <xdr:row>19</xdr:row>
      <xdr:rowOff>47625</xdr:rowOff>
    </xdr:from>
    <xdr:to>
      <xdr:col>4</xdr:col>
      <xdr:colOff>352425</xdr:colOff>
      <xdr:row>20</xdr:row>
      <xdr:rowOff>152400</xdr:rowOff>
    </xdr:to>
    <xdr:sp>
      <xdr:nvSpPr>
        <xdr:cNvPr id="3" name="ZoneTexte 8"/>
        <xdr:cNvSpPr txBox="1">
          <a:spLocks noChangeArrowheads="1"/>
        </xdr:cNvSpPr>
      </xdr:nvSpPr>
      <xdr:spPr>
        <a:xfrm>
          <a:off x="8943975" y="6238875"/>
          <a:ext cx="2790825" cy="295275"/>
        </a:xfrm>
        <a:prstGeom prst="rect">
          <a:avLst/>
        </a:prstGeom>
        <a:solidFill>
          <a:srgbClr val="CCFFCC"/>
        </a:solidFill>
        <a:ln w="9525" cmpd="sng">
          <a:noFill/>
        </a:ln>
      </xdr:spPr>
      <xdr:txBody>
        <a:bodyPr vertOverflow="clip" wrap="square" anchor="ctr"/>
        <a:p>
          <a:pPr algn="ctr">
            <a:defRPr/>
          </a:pPr>
          <a:r>
            <a:rPr lang="en-US" cap="none" sz="1000" b="1" i="0" u="none" baseline="0">
              <a:solidFill>
                <a:srgbClr val="006411"/>
              </a:solidFill>
              <a:latin typeface="Arial"/>
              <a:ea typeface="Arial"/>
              <a:cs typeface="Arial"/>
            </a:rPr>
            <a:t>C 2  Réalisation du produit pédagogique</a:t>
          </a:r>
        </a:p>
      </xdr:txBody>
    </xdr:sp>
    <xdr:clientData/>
  </xdr:twoCellAnchor>
  <xdr:twoCellAnchor>
    <xdr:from>
      <xdr:col>0</xdr:col>
      <xdr:colOff>2505075</xdr:colOff>
      <xdr:row>19</xdr:row>
      <xdr:rowOff>57150</xdr:rowOff>
    </xdr:from>
    <xdr:to>
      <xdr:col>1</xdr:col>
      <xdr:colOff>2514600</xdr:colOff>
      <xdr:row>20</xdr:row>
      <xdr:rowOff>180975</xdr:rowOff>
    </xdr:to>
    <xdr:sp>
      <xdr:nvSpPr>
        <xdr:cNvPr id="4" name="ZoneTexte 9"/>
        <xdr:cNvSpPr txBox="1">
          <a:spLocks noChangeArrowheads="1"/>
        </xdr:cNvSpPr>
      </xdr:nvSpPr>
      <xdr:spPr>
        <a:xfrm>
          <a:off x="2505075" y="6248400"/>
          <a:ext cx="3219450" cy="314325"/>
        </a:xfrm>
        <a:prstGeom prst="rect">
          <a:avLst/>
        </a:prstGeom>
        <a:solidFill>
          <a:srgbClr val="CCFFCC"/>
        </a:solidFill>
        <a:ln w="9525" cmpd="sng">
          <a:noFill/>
        </a:ln>
      </xdr:spPr>
      <xdr:txBody>
        <a:bodyPr vertOverflow="clip" wrap="square" anchor="ctr"/>
        <a:p>
          <a:pPr algn="ctr">
            <a:defRPr/>
          </a:pPr>
          <a:r>
            <a:rPr lang="en-US" cap="none" sz="1000" b="1" i="0" u="none" baseline="0">
              <a:solidFill>
                <a:srgbClr val="006411"/>
              </a:solidFill>
              <a:latin typeface="Arial"/>
              <a:ea typeface="Arial"/>
              <a:cs typeface="Arial"/>
            </a:rPr>
            <a:t>C 3  Organisation de l'action de formation</a:t>
          </a:r>
        </a:p>
      </xdr:txBody>
    </xdr:sp>
    <xdr:clientData/>
  </xdr:twoCellAnchor>
  <xdr:twoCellAnchor>
    <xdr:from>
      <xdr:col>0</xdr:col>
      <xdr:colOff>0</xdr:colOff>
      <xdr:row>0</xdr:row>
      <xdr:rowOff>0</xdr:rowOff>
    </xdr:from>
    <xdr:to>
      <xdr:col>0</xdr:col>
      <xdr:colOff>1885950</xdr:colOff>
      <xdr:row>0</xdr:row>
      <xdr:rowOff>257175</xdr:rowOff>
    </xdr:to>
    <xdr:pic>
      <xdr:nvPicPr>
        <xdr:cNvPr id="5" name="Picture 1057" descr="Bandeau août 2010"/>
        <xdr:cNvPicPr preferRelativeResize="1">
          <a:picLocks noChangeAspect="1"/>
        </xdr:cNvPicPr>
      </xdr:nvPicPr>
      <xdr:blipFill>
        <a:blip r:embed="rId2"/>
        <a:stretch>
          <a:fillRect/>
        </a:stretch>
      </xdr:blipFill>
      <xdr:spPr>
        <a:xfrm>
          <a:off x="0" y="0"/>
          <a:ext cx="1885950" cy="257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6</xdr:row>
      <xdr:rowOff>314325</xdr:rowOff>
    </xdr:from>
    <xdr:to>
      <xdr:col>3</xdr:col>
      <xdr:colOff>2190750</xdr:colOff>
      <xdr:row>30</xdr:row>
      <xdr:rowOff>200025</xdr:rowOff>
    </xdr:to>
    <xdr:graphicFrame>
      <xdr:nvGraphicFramePr>
        <xdr:cNvPr id="1" name="Chart 2"/>
        <xdr:cNvGraphicFramePr/>
      </xdr:nvGraphicFramePr>
      <xdr:xfrm>
        <a:off x="3248025" y="2162175"/>
        <a:ext cx="8115300" cy="6324600"/>
      </xdr:xfrm>
      <a:graphic>
        <a:graphicData uri="http://schemas.openxmlformats.org/drawingml/2006/chart">
          <c:chart xmlns:c="http://schemas.openxmlformats.org/drawingml/2006/chart" r:id="rId1"/>
        </a:graphicData>
      </a:graphic>
    </xdr:graphicFrame>
    <xdr:clientData/>
  </xdr:twoCellAnchor>
  <xdr:twoCellAnchor>
    <xdr:from>
      <xdr:col>1</xdr:col>
      <xdr:colOff>2800350</xdr:colOff>
      <xdr:row>9</xdr:row>
      <xdr:rowOff>266700</xdr:rowOff>
    </xdr:from>
    <xdr:to>
      <xdr:col>2</xdr:col>
      <xdr:colOff>742950</xdr:colOff>
      <xdr:row>10</xdr:row>
      <xdr:rowOff>142875</xdr:rowOff>
    </xdr:to>
    <xdr:sp>
      <xdr:nvSpPr>
        <xdr:cNvPr id="2" name="ZoneTexte 7"/>
        <xdr:cNvSpPr txBox="1">
          <a:spLocks noChangeArrowheads="1"/>
        </xdr:cNvSpPr>
      </xdr:nvSpPr>
      <xdr:spPr>
        <a:xfrm>
          <a:off x="6010275" y="3219450"/>
          <a:ext cx="2543175" cy="257175"/>
        </a:xfrm>
        <a:prstGeom prst="rect">
          <a:avLst/>
        </a:prstGeom>
        <a:solidFill>
          <a:srgbClr val="F2DDDC"/>
        </a:solidFill>
        <a:ln w="9525" cmpd="sng">
          <a:noFill/>
        </a:ln>
      </xdr:spPr>
      <xdr:txBody>
        <a:bodyPr vertOverflow="clip" wrap="square" anchor="ctr"/>
        <a:p>
          <a:pPr algn="ctr">
            <a:defRPr/>
          </a:pPr>
          <a:r>
            <a:rPr lang="en-US" cap="none" sz="900" b="1" i="0" u="none" baseline="0">
              <a:solidFill>
                <a:srgbClr val="660066"/>
              </a:solidFill>
              <a:latin typeface="Arial"/>
              <a:ea typeface="Arial"/>
              <a:cs typeface="Arial"/>
            </a:rPr>
            <a:t>D 1  Organisation de l'accueil</a:t>
          </a:r>
        </a:p>
      </xdr:txBody>
    </xdr:sp>
    <xdr:clientData/>
  </xdr:twoCellAnchor>
  <xdr:twoCellAnchor>
    <xdr:from>
      <xdr:col>2</xdr:col>
      <xdr:colOff>723900</xdr:colOff>
      <xdr:row>12</xdr:row>
      <xdr:rowOff>133350</xdr:rowOff>
    </xdr:from>
    <xdr:to>
      <xdr:col>3</xdr:col>
      <xdr:colOff>1819275</xdr:colOff>
      <xdr:row>13</xdr:row>
      <xdr:rowOff>9525</xdr:rowOff>
    </xdr:to>
    <xdr:sp>
      <xdr:nvSpPr>
        <xdr:cNvPr id="3" name="ZoneTexte 8"/>
        <xdr:cNvSpPr txBox="1">
          <a:spLocks noChangeArrowheads="1"/>
        </xdr:cNvSpPr>
      </xdr:nvSpPr>
      <xdr:spPr>
        <a:xfrm>
          <a:off x="8534400" y="4229100"/>
          <a:ext cx="2457450" cy="257175"/>
        </a:xfrm>
        <a:prstGeom prst="rect">
          <a:avLst/>
        </a:prstGeom>
        <a:solidFill>
          <a:srgbClr val="F2DDDC"/>
        </a:solidFill>
        <a:ln w="9525" cmpd="sng">
          <a:noFill/>
        </a:ln>
      </xdr:spPr>
      <xdr:txBody>
        <a:bodyPr vertOverflow="clip" wrap="square" anchor="ctr"/>
        <a:p>
          <a:pPr algn="ctr">
            <a:defRPr/>
          </a:pPr>
          <a:r>
            <a:rPr lang="en-US" cap="none" sz="900" b="1" i="0" u="none" baseline="0">
              <a:solidFill>
                <a:srgbClr val="660066"/>
              </a:solidFill>
              <a:latin typeface="Arial"/>
              <a:ea typeface="Arial"/>
              <a:cs typeface="Arial"/>
            </a:rPr>
            <a:t>D 2  Réalisation de l'action de formation</a:t>
          </a:r>
        </a:p>
      </xdr:txBody>
    </xdr:sp>
    <xdr:clientData/>
  </xdr:twoCellAnchor>
  <xdr:twoCellAnchor>
    <xdr:from>
      <xdr:col>0</xdr:col>
      <xdr:colOff>3114675</xdr:colOff>
      <xdr:row>19</xdr:row>
      <xdr:rowOff>171450</xdr:rowOff>
    </xdr:from>
    <xdr:to>
      <xdr:col>1</xdr:col>
      <xdr:colOff>2295525</xdr:colOff>
      <xdr:row>21</xdr:row>
      <xdr:rowOff>9525</xdr:rowOff>
    </xdr:to>
    <xdr:sp>
      <xdr:nvSpPr>
        <xdr:cNvPr id="4" name="ZoneTexte 9"/>
        <xdr:cNvSpPr txBox="1">
          <a:spLocks noChangeArrowheads="1"/>
        </xdr:cNvSpPr>
      </xdr:nvSpPr>
      <xdr:spPr>
        <a:xfrm>
          <a:off x="3114675" y="6362700"/>
          <a:ext cx="2390775" cy="219075"/>
        </a:xfrm>
        <a:prstGeom prst="rect">
          <a:avLst/>
        </a:prstGeom>
        <a:solidFill>
          <a:srgbClr val="F2DDDC"/>
        </a:solidFill>
        <a:ln w="9525" cmpd="sng">
          <a:noFill/>
        </a:ln>
      </xdr:spPr>
      <xdr:txBody>
        <a:bodyPr vertOverflow="clip" wrap="square" anchor="ctr"/>
        <a:p>
          <a:pPr algn="ctr">
            <a:defRPr/>
          </a:pPr>
          <a:r>
            <a:rPr lang="en-US" cap="none" sz="900" b="1" i="0" u="none" baseline="0">
              <a:solidFill>
                <a:srgbClr val="660066"/>
              </a:solidFill>
              <a:latin typeface="Arial"/>
              <a:ea typeface="Arial"/>
              <a:cs typeface="Arial"/>
            </a:rPr>
            <a:t>D 4 Suivi de présence des apprenants</a:t>
          </a:r>
        </a:p>
      </xdr:txBody>
    </xdr:sp>
    <xdr:clientData/>
  </xdr:twoCellAnchor>
  <xdr:twoCellAnchor>
    <xdr:from>
      <xdr:col>2</xdr:col>
      <xdr:colOff>1247775</xdr:colOff>
      <xdr:row>20</xdr:row>
      <xdr:rowOff>47625</xdr:rowOff>
    </xdr:from>
    <xdr:to>
      <xdr:col>3</xdr:col>
      <xdr:colOff>2085975</xdr:colOff>
      <xdr:row>21</xdr:row>
      <xdr:rowOff>38100</xdr:rowOff>
    </xdr:to>
    <xdr:sp>
      <xdr:nvSpPr>
        <xdr:cNvPr id="5" name="ZoneTexte 9"/>
        <xdr:cNvSpPr txBox="1">
          <a:spLocks noChangeArrowheads="1"/>
        </xdr:cNvSpPr>
      </xdr:nvSpPr>
      <xdr:spPr>
        <a:xfrm>
          <a:off x="9058275" y="6429375"/>
          <a:ext cx="2200275" cy="180975"/>
        </a:xfrm>
        <a:prstGeom prst="rect">
          <a:avLst/>
        </a:prstGeom>
        <a:solidFill>
          <a:srgbClr val="F2DDDC"/>
        </a:solidFill>
        <a:ln w="9525" cmpd="sng">
          <a:noFill/>
        </a:ln>
      </xdr:spPr>
      <xdr:txBody>
        <a:bodyPr vertOverflow="clip" wrap="square" lIns="0" tIns="45720" rIns="0" bIns="45720" anchor="ctr"/>
        <a:p>
          <a:pPr algn="ctr">
            <a:defRPr/>
          </a:pPr>
          <a:r>
            <a:rPr lang="en-US" cap="none" sz="900" b="1" i="0" u="none" baseline="0">
              <a:solidFill>
                <a:srgbClr val="660066"/>
              </a:solidFill>
              <a:latin typeface="Arial"/>
              <a:ea typeface="Arial"/>
              <a:cs typeface="Arial"/>
            </a:rPr>
            <a:t>D 3  Déroulement du programme</a:t>
          </a:r>
        </a:p>
      </xdr:txBody>
    </xdr:sp>
    <xdr:clientData/>
  </xdr:twoCellAnchor>
  <xdr:twoCellAnchor>
    <xdr:from>
      <xdr:col>1</xdr:col>
      <xdr:colOff>66675</xdr:colOff>
      <xdr:row>12</xdr:row>
      <xdr:rowOff>66675</xdr:rowOff>
    </xdr:from>
    <xdr:to>
      <xdr:col>1</xdr:col>
      <xdr:colOff>2914650</xdr:colOff>
      <xdr:row>12</xdr:row>
      <xdr:rowOff>314325</xdr:rowOff>
    </xdr:to>
    <xdr:sp>
      <xdr:nvSpPr>
        <xdr:cNvPr id="6" name="ZoneTexte 9"/>
        <xdr:cNvSpPr txBox="1">
          <a:spLocks noChangeArrowheads="1"/>
        </xdr:cNvSpPr>
      </xdr:nvSpPr>
      <xdr:spPr>
        <a:xfrm>
          <a:off x="3276600" y="4162425"/>
          <a:ext cx="2847975" cy="247650"/>
        </a:xfrm>
        <a:prstGeom prst="rect">
          <a:avLst/>
        </a:prstGeom>
        <a:solidFill>
          <a:srgbClr val="F2DDDC"/>
        </a:solidFill>
        <a:ln w="9525" cmpd="sng">
          <a:noFill/>
        </a:ln>
      </xdr:spPr>
      <xdr:txBody>
        <a:bodyPr vertOverflow="clip" wrap="square" anchor="ctr"/>
        <a:p>
          <a:pPr algn="ctr">
            <a:defRPr/>
          </a:pPr>
          <a:r>
            <a:rPr lang="en-US" cap="none" sz="900" b="1" i="0" u="none" baseline="0">
              <a:solidFill>
                <a:srgbClr val="660066"/>
              </a:solidFill>
              <a:latin typeface="Arial"/>
              <a:ea typeface="Arial"/>
              <a:cs typeface="Arial"/>
            </a:rPr>
            <a:t>D 5  Attestation des reconnaissances des acquis</a:t>
          </a:r>
        </a:p>
      </xdr:txBody>
    </xdr:sp>
    <xdr:clientData/>
  </xdr:twoCellAnchor>
  <xdr:twoCellAnchor>
    <xdr:from>
      <xdr:col>0</xdr:col>
      <xdr:colOff>0</xdr:colOff>
      <xdr:row>0</xdr:row>
      <xdr:rowOff>0</xdr:rowOff>
    </xdr:from>
    <xdr:to>
      <xdr:col>0</xdr:col>
      <xdr:colOff>1885950</xdr:colOff>
      <xdr:row>0</xdr:row>
      <xdr:rowOff>257175</xdr:rowOff>
    </xdr:to>
    <xdr:pic>
      <xdr:nvPicPr>
        <xdr:cNvPr id="7" name="Picture 1071" descr="Bandeau août 2010"/>
        <xdr:cNvPicPr preferRelativeResize="1">
          <a:picLocks noChangeAspect="1"/>
        </xdr:cNvPicPr>
      </xdr:nvPicPr>
      <xdr:blipFill>
        <a:blip r:embed="rId2"/>
        <a:stretch>
          <a:fillRect/>
        </a:stretch>
      </xdr:blipFill>
      <xdr:spPr>
        <a:xfrm>
          <a:off x="0" y="0"/>
          <a:ext cx="18859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UISRO~1\AppData\Local\Temp\Se&#769;ne&#768;queUsers\gue2\Downloads\pack_ISO_9001_vide_avec_liens_version_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UISRO~1\AppData\Local\Temp\Se&#769;ne&#768;queUsers\Gil\Documents\Donn&#233;es%20utilisateurs%20Microsoft\Pi&#232;ces%20jointes%20enregistr&#233;es\Grille_Autodiagnostic_v2011_MATURITE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nuel d'utilisation"/>
      <sheetName val="Données"/>
      <sheetName val="Diagnostic"/>
      <sheetName val="Notes du diagnostic"/>
      <sheetName val="Resultats globaux"/>
      <sheetName val="Calculs Kiviat par chapitre"/>
      <sheetName val="Resultats chapitre 4"/>
      <sheetName val="Resultats chapitre 5"/>
      <sheetName val="Resultats chapitre 6"/>
      <sheetName val="Resultats chapitre 7"/>
      <sheetName val="Resultat chapitre 8"/>
      <sheetName val="Vision globale des résultats"/>
      <sheetName val="Trame pour plan d'actions"/>
    </sheetNames>
    <sheetDataSet>
      <sheetData sheetId="1">
        <row r="2">
          <cell r="A2" t="str">
            <v>Non-conforme</v>
          </cell>
        </row>
        <row r="3">
          <cell r="A3" t="str">
            <v>A améliorer</v>
          </cell>
        </row>
        <row r="4">
          <cell r="A4" t="str">
            <v>Acceptable</v>
          </cell>
        </row>
        <row r="5">
          <cell r="A5" t="str">
            <v>Conforme</v>
          </cell>
        </row>
        <row r="6">
          <cell r="A6" t="str">
            <v>Exclus (NA)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Contexte"/>
      <sheetName val="2) Paramétrage Outil"/>
      <sheetName val="3) Grille d'évaluation"/>
      <sheetName val="4) Résultats"/>
      <sheetName val="5) Cartographie 9 BP"/>
      <sheetName val="6) Cartographie BPM"/>
      <sheetName val="7) Cartographie BPO"/>
      <sheetName val="8) Cartographie BPR"/>
      <sheetName val="9) Retour d'expérience"/>
    </sheetNames>
    <sheetDataSet>
      <sheetData sheetId="1">
        <row r="1">
          <cell r="C1" t="str">
            <v>Autodiagnostic :</v>
          </cell>
        </row>
        <row r="3">
          <cell r="A3" t="str">
            <v>Avertissement : toute zone blanche peut être remplie ou modifiée. Les données peuvent ensuite être utilisées dans d'autres onglets</v>
          </cell>
        </row>
        <row r="4">
          <cell r="B4" t="str">
            <v>Etablissement :  </v>
          </cell>
        </row>
        <row r="6">
          <cell r="B6" t="str">
            <v>Nom et Fonction du signataire :</v>
          </cell>
        </row>
        <row r="8">
          <cell r="A8" t="str">
            <v>1 : Prénom NOM, Fonction</v>
          </cell>
        </row>
        <row r="9">
          <cell r="A9" t="str">
            <v>2 : Prénom NOM, Fonction</v>
          </cell>
        </row>
        <row r="10">
          <cell r="A10" t="str">
            <v>3 : Prénom NOM, Fonction</v>
          </cell>
        </row>
        <row r="11">
          <cell r="A11" t="str">
            <v>4 : Prénom NOM, Fonction</v>
          </cell>
        </row>
        <row r="12">
          <cell r="A12" t="str">
            <v>5 : ...</v>
          </cell>
        </row>
        <row r="13">
          <cell r="A13" t="str">
            <v>6 : ...</v>
          </cell>
        </row>
        <row r="14">
          <cell r="A14" t="str">
            <v>7 : ...</v>
          </cell>
        </row>
        <row r="15">
          <cell r="A15" t="str">
            <v>8 : ...</v>
          </cell>
        </row>
      </sheetData>
      <sheetData sheetId="2">
        <row r="4">
          <cell r="C4" t="str">
            <v>…</v>
          </cell>
        </row>
        <row r="6">
          <cell r="C6"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1"/>
  <sheetViews>
    <sheetView tabSelected="1" workbookViewId="0" topLeftCell="A1">
      <selection activeCell="C1" sqref="C1"/>
    </sheetView>
  </sheetViews>
  <sheetFormatPr defaultColWidth="11.421875" defaultRowHeight="12.75"/>
  <cols>
    <col min="1" max="1" width="14.8515625" style="102" customWidth="1"/>
    <col min="2" max="2" width="42.8515625" style="102" customWidth="1"/>
    <col min="3" max="3" width="28.421875" style="102" customWidth="1"/>
    <col min="4" max="6" width="11.421875" style="102" customWidth="1"/>
    <col min="7" max="7" width="12.140625" style="102" customWidth="1"/>
    <col min="8" max="8" width="18.00390625" style="102" customWidth="1"/>
    <col min="9" max="9" width="15.8515625" style="102" customWidth="1"/>
    <col min="10" max="16384" width="11.421875" style="102" customWidth="1"/>
  </cols>
  <sheetData>
    <row r="1" spans="1:3" s="98" customFormat="1" ht="22.5" customHeight="1">
      <c r="A1" s="96"/>
      <c r="B1" s="345" t="s">
        <v>121</v>
      </c>
      <c r="C1" s="97"/>
    </row>
    <row r="2" spans="1:3" s="98" customFormat="1" ht="87.75" customHeight="1">
      <c r="A2" s="472" t="s">
        <v>127</v>
      </c>
      <c r="B2" s="473"/>
      <c r="C2" s="474"/>
    </row>
    <row r="3" spans="1:3" s="99" customFormat="1" ht="27" customHeight="1">
      <c r="A3" s="103" t="s">
        <v>99</v>
      </c>
      <c r="B3" s="104"/>
      <c r="C3" s="105"/>
    </row>
    <row r="4" spans="1:3" s="100" customFormat="1" ht="107.25" customHeight="1">
      <c r="A4" s="469" t="s">
        <v>123</v>
      </c>
      <c r="B4" s="470"/>
      <c r="C4" s="471"/>
    </row>
    <row r="5" spans="1:3" s="99" customFormat="1" ht="24.75" customHeight="1">
      <c r="A5" s="103" t="s">
        <v>26</v>
      </c>
      <c r="B5" s="104"/>
      <c r="C5" s="105"/>
    </row>
    <row r="6" spans="1:3" s="99" customFormat="1" ht="61.5" customHeight="1">
      <c r="A6" s="475" t="s">
        <v>124</v>
      </c>
      <c r="B6" s="476"/>
      <c r="C6" s="477"/>
    </row>
    <row r="7" spans="1:3" s="99" customFormat="1" ht="27.75" customHeight="1">
      <c r="A7" s="475" t="s">
        <v>125</v>
      </c>
      <c r="B7" s="476"/>
      <c r="C7" s="477"/>
    </row>
    <row r="8" spans="1:3" s="99" customFormat="1" ht="120" customHeight="1">
      <c r="A8" s="478" t="s">
        <v>126</v>
      </c>
      <c r="B8" s="479"/>
      <c r="C8" s="480"/>
    </row>
    <row r="9" spans="1:3" s="99" customFormat="1" ht="120.75" customHeight="1">
      <c r="A9" s="481" t="s">
        <v>132</v>
      </c>
      <c r="B9" s="482"/>
      <c r="C9" s="483"/>
    </row>
    <row r="10" spans="1:3" s="100" customFormat="1" ht="33.75" customHeight="1">
      <c r="A10" s="106" t="s">
        <v>97</v>
      </c>
      <c r="B10" s="107"/>
      <c r="C10" s="108"/>
    </row>
    <row r="11" spans="1:3" s="101" customFormat="1" ht="198.75" customHeight="1">
      <c r="A11" s="466" t="s">
        <v>24</v>
      </c>
      <c r="B11" s="467"/>
      <c r="C11" s="468"/>
    </row>
    <row r="12" s="99" customFormat="1" ht="18"/>
    <row r="13" s="99" customFormat="1" ht="18"/>
    <row r="14" s="99" customFormat="1" ht="18"/>
    <row r="15" s="99" customFormat="1" ht="18"/>
    <row r="16" s="99" customFormat="1" ht="18"/>
    <row r="17" s="99" customFormat="1" ht="18"/>
    <row r="18" s="99" customFormat="1" ht="18"/>
    <row r="19" s="99" customFormat="1" ht="18"/>
    <row r="20" s="99" customFormat="1" ht="18"/>
    <row r="21" s="99" customFormat="1" ht="18"/>
    <row r="22" s="99" customFormat="1" ht="18"/>
    <row r="23" s="99" customFormat="1" ht="18"/>
    <row r="24" s="99" customFormat="1" ht="18"/>
    <row r="25" s="99" customFormat="1" ht="18"/>
    <row r="26" s="99" customFormat="1" ht="18"/>
    <row r="27" s="99" customFormat="1" ht="18"/>
    <row r="28" s="99" customFormat="1" ht="18"/>
    <row r="29" s="99" customFormat="1" ht="18"/>
    <row r="30" s="99" customFormat="1" ht="18"/>
    <row r="31" s="99" customFormat="1" ht="18"/>
    <row r="32" s="99" customFormat="1" ht="18"/>
    <row r="33" s="99" customFormat="1" ht="18"/>
    <row r="34" s="99" customFormat="1" ht="18"/>
    <row r="35" s="99" customFormat="1" ht="18"/>
    <row r="36" s="99" customFormat="1" ht="18"/>
    <row r="37" s="99" customFormat="1" ht="18"/>
    <row r="38" s="99" customFormat="1" ht="18"/>
    <row r="39" s="99" customFormat="1" ht="18"/>
    <row r="40" s="99" customFormat="1" ht="18"/>
    <row r="41" s="99" customFormat="1" ht="18"/>
    <row r="42" s="99" customFormat="1" ht="18"/>
    <row r="43" s="99" customFormat="1" ht="18"/>
    <row r="44" s="99" customFormat="1" ht="18"/>
    <row r="45" s="99" customFormat="1" ht="18"/>
    <row r="46" s="99" customFormat="1" ht="18"/>
    <row r="47" s="99" customFormat="1" ht="18"/>
    <row r="48" s="99" customFormat="1" ht="18"/>
    <row r="49" s="99" customFormat="1" ht="18"/>
    <row r="50" s="99" customFormat="1" ht="18"/>
    <row r="51" s="99" customFormat="1" ht="18"/>
    <row r="52" s="99" customFormat="1" ht="18"/>
    <row r="53" s="99" customFormat="1" ht="18"/>
    <row r="54" s="99" customFormat="1" ht="18"/>
    <row r="55" s="99" customFormat="1" ht="18"/>
    <row r="56" s="99" customFormat="1" ht="18"/>
    <row r="57" s="99" customFormat="1" ht="18"/>
    <row r="58" s="99" customFormat="1" ht="18"/>
    <row r="59" s="99" customFormat="1" ht="18"/>
    <row r="60" s="99" customFormat="1" ht="18"/>
    <row r="61" s="99" customFormat="1" ht="18"/>
    <row r="62" s="99" customFormat="1" ht="18"/>
    <row r="63" s="99" customFormat="1" ht="18"/>
    <row r="64" s="99" customFormat="1" ht="18"/>
    <row r="65" s="99" customFormat="1" ht="18"/>
    <row r="66" s="99" customFormat="1" ht="18"/>
    <row r="67" s="99" customFormat="1" ht="18"/>
    <row r="68" s="99" customFormat="1" ht="18"/>
    <row r="69" s="99" customFormat="1" ht="18"/>
    <row r="70" s="99" customFormat="1" ht="18"/>
    <row r="71" s="99" customFormat="1" ht="18"/>
    <row r="72" s="99" customFormat="1" ht="18"/>
    <row r="73" s="99" customFormat="1" ht="18"/>
    <row r="74" s="99" customFormat="1" ht="18"/>
    <row r="75" s="99" customFormat="1" ht="18"/>
    <row r="76" s="99" customFormat="1" ht="18"/>
    <row r="77" s="99" customFormat="1" ht="18"/>
    <row r="78" s="99" customFormat="1" ht="18"/>
    <row r="79" s="99" customFormat="1" ht="18"/>
    <row r="80" s="99" customFormat="1" ht="18"/>
    <row r="81" s="99" customFormat="1" ht="18"/>
    <row r="82" s="99" customFormat="1" ht="18"/>
    <row r="83" s="99" customFormat="1" ht="18"/>
    <row r="84" s="99" customFormat="1" ht="18"/>
    <row r="85" s="99" customFormat="1" ht="18"/>
    <row r="86" s="99" customFormat="1" ht="18"/>
    <row r="87" s="99" customFormat="1" ht="18"/>
    <row r="88" s="99" customFormat="1" ht="18"/>
    <row r="89" s="99" customFormat="1" ht="18"/>
    <row r="90" s="99" customFormat="1" ht="18"/>
    <row r="91" s="99" customFormat="1" ht="18"/>
    <row r="92" s="99" customFormat="1" ht="18"/>
    <row r="93" s="99" customFormat="1" ht="18"/>
    <row r="94" s="99" customFormat="1" ht="18"/>
    <row r="95" s="99" customFormat="1" ht="18"/>
    <row r="96" s="99" customFormat="1" ht="18"/>
    <row r="97" s="99" customFormat="1" ht="18"/>
    <row r="98" s="99" customFormat="1" ht="18"/>
    <row r="99" s="99" customFormat="1" ht="18"/>
    <row r="100" s="99" customFormat="1" ht="18"/>
    <row r="101" s="99" customFormat="1" ht="18"/>
    <row r="102" s="99" customFormat="1" ht="18"/>
    <row r="103" s="99" customFormat="1" ht="18"/>
    <row r="104" s="99" customFormat="1" ht="18"/>
    <row r="105" s="99" customFormat="1" ht="18"/>
    <row r="106" s="99" customFormat="1" ht="18"/>
    <row r="107" s="99" customFormat="1" ht="18"/>
    <row r="108" s="99" customFormat="1" ht="18"/>
    <row r="109" s="99" customFormat="1" ht="18"/>
    <row r="110" s="99" customFormat="1" ht="18"/>
    <row r="111" s="99" customFormat="1" ht="18"/>
    <row r="112" s="99" customFormat="1" ht="18"/>
    <row r="113" s="99" customFormat="1" ht="18"/>
  </sheetData>
  <sheetProtection/>
  <mergeCells count="7">
    <mergeCell ref="A11:C11"/>
    <mergeCell ref="A4:C4"/>
    <mergeCell ref="A2:C2"/>
    <mergeCell ref="A6:C6"/>
    <mergeCell ref="A7:C7"/>
    <mergeCell ref="A8:C8"/>
    <mergeCell ref="A9:C9"/>
  </mergeCells>
  <printOptions horizontalCentered="1"/>
  <pageMargins left="0.5568503937007875" right="0.5568503937007875" top="0.6068503937007875" bottom="0.6068503937007875" header="0.30000000000000004" footer="0.30000000000000004"/>
  <pageSetup orientation="portrait" paperSize="9" r:id="rId2"/>
  <headerFooter alignWithMargins="0">
    <oddHeader xml:space="preserve">&amp;L&amp;8&amp;K003366© 2012 C. O.AMMAR, V. Bourdin, G. Farges
&amp;R&amp;8Autoévaluation UELP - v2012 </oddHeader>
    <oddFooter>&amp;L&amp;8&amp;F&amp;C&amp;8&amp;A&amp;R&amp;8&amp;P/&amp;N</oddFooter>
  </headerFooter>
  <drawing r:id="rId1"/>
</worksheet>
</file>

<file path=xl/worksheets/sheet10.xml><?xml version="1.0" encoding="utf-8"?>
<worksheet xmlns="http://schemas.openxmlformats.org/spreadsheetml/2006/main" xmlns:r="http://schemas.openxmlformats.org/officeDocument/2006/relationships">
  <dimension ref="A1:R35"/>
  <sheetViews>
    <sheetView view="pageLayout" zoomScaleNormal="70" workbookViewId="0" topLeftCell="D1">
      <selection activeCell="A1" sqref="A1"/>
    </sheetView>
  </sheetViews>
  <sheetFormatPr defaultColWidth="11.421875" defaultRowHeight="12.75"/>
  <cols>
    <col min="1" max="1" width="48.140625" style="303" customWidth="1"/>
    <col min="2" max="2" width="69.00390625" style="303" customWidth="1"/>
    <col min="3" max="3" width="20.421875" style="303" customWidth="1"/>
    <col min="4" max="4" width="33.140625" style="303" customWidth="1"/>
    <col min="5" max="7" width="11.421875" style="303" customWidth="1"/>
    <col min="8" max="8" width="13.140625" style="303" bestFit="1" customWidth="1"/>
    <col min="9" max="10" width="11.421875" style="303" customWidth="1"/>
    <col min="11" max="11" width="19.8515625" style="303" customWidth="1"/>
    <col min="12" max="16384" width="11.421875" style="303" customWidth="1"/>
  </cols>
  <sheetData>
    <row r="1" spans="1:17" s="294" customFormat="1" ht="21" customHeight="1">
      <c r="A1" s="257" t="str">
        <f>'2) Paramétrage Outil'!C1</f>
        <v>Autodiagnostic :</v>
      </c>
      <c r="B1" s="129" t="s">
        <v>44</v>
      </c>
      <c r="C1" s="129"/>
      <c r="D1" s="1"/>
      <c r="E1" s="293"/>
      <c r="N1" s="295"/>
      <c r="O1" s="295"/>
      <c r="P1" s="295"/>
      <c r="Q1" s="295"/>
    </row>
    <row r="2" spans="1:17" s="294" customFormat="1" ht="28.5" customHeight="1">
      <c r="A2" s="645" t="str">
        <f>'2) Paramétrage Outil'!A2:G2</f>
        <v>Grille d'autoévaluation - Référentiel Service Formation NF214</v>
      </c>
      <c r="B2" s="646"/>
      <c r="C2" s="646"/>
      <c r="D2" s="647"/>
      <c r="E2" s="293"/>
      <c r="N2" s="295"/>
      <c r="O2" s="295"/>
      <c r="P2" s="295"/>
      <c r="Q2" s="295"/>
    </row>
    <row r="3" spans="1:17" s="294" customFormat="1" ht="16.5" customHeight="1">
      <c r="A3" s="648" t="str">
        <f>'2) Paramétrage Outil'!A3:G3</f>
        <v>Avertissement : toute zone blanche peut être remplie ou modifiée. Les données peuvent ensuite être utilisées dans d'autres onglets</v>
      </c>
      <c r="B3" s="649"/>
      <c r="C3" s="649"/>
      <c r="D3" s="650"/>
      <c r="E3" s="132"/>
      <c r="N3" s="295"/>
      <c r="O3" s="295"/>
      <c r="P3" s="295"/>
      <c r="Q3" s="295"/>
    </row>
    <row r="4" spans="1:18" s="294" customFormat="1" ht="25.5" customHeight="1">
      <c r="A4" s="296">
        <f>'2) Paramétrage Outil'!B4</f>
        <v>0</v>
      </c>
      <c r="B4" s="259">
        <f>'3) Grille d''évaluation'!D4</f>
        <v>0</v>
      </c>
      <c r="C4" s="260"/>
      <c r="D4" s="261" t="s">
        <v>53</v>
      </c>
      <c r="E4" s="136"/>
      <c r="F4" s="262"/>
      <c r="O4" s="295"/>
      <c r="P4" s="295"/>
      <c r="Q4" s="295"/>
      <c r="R4" s="295"/>
    </row>
    <row r="5" spans="1:18" s="294" customFormat="1" ht="19.5" customHeight="1">
      <c r="A5" s="297" t="str">
        <f>'2) Paramétrage Outil'!B5</f>
        <v>Etablissement et date :  </v>
      </c>
      <c r="B5" s="264">
        <f>'3) Grille d''évaluation'!D5</f>
        <v>0</v>
      </c>
      <c r="C5" s="265"/>
      <c r="D5" s="266"/>
      <c r="E5" s="136"/>
      <c r="F5" s="262"/>
      <c r="O5" s="295"/>
      <c r="P5" s="295"/>
      <c r="Q5" s="295"/>
      <c r="R5" s="295"/>
    </row>
    <row r="6" spans="1:18" s="294" customFormat="1" ht="34.5" customHeight="1">
      <c r="A6" s="298" t="str">
        <f>'2) Paramétrage Outil'!B6</f>
        <v>Nom et Fonction du signataire :</v>
      </c>
      <c r="B6" s="268">
        <f>'3) Grille d''évaluation'!D6</f>
        <v>0</v>
      </c>
      <c r="C6" s="268"/>
      <c r="D6" s="269"/>
      <c r="E6" s="299"/>
      <c r="F6" s="270"/>
      <c r="G6" s="300"/>
      <c r="H6" s="300"/>
      <c r="O6" s="295"/>
      <c r="P6" s="295"/>
      <c r="Q6" s="295"/>
      <c r="R6" s="295"/>
    </row>
    <row r="7" spans="1:4" ht="27" customHeight="1">
      <c r="A7" s="676" t="e">
        <f>'3) Grille d''évaluation'!B342:G342</f>
        <v>#VALUE!</v>
      </c>
      <c r="B7" s="677"/>
      <c r="C7" s="301" t="s">
        <v>118</v>
      </c>
      <c r="D7" s="302">
        <f>AVERAGE('4) Résultats'!E74:E74,'4) Résultats'!E76:E76,'4) Résultats'!E78:E78)</f>
        <v>0</v>
      </c>
    </row>
    <row r="8" spans="1:4" ht="30" customHeight="1">
      <c r="A8" s="274" t="s">
        <v>45</v>
      </c>
      <c r="B8" s="678" t="s">
        <v>17</v>
      </c>
      <c r="C8" s="679"/>
      <c r="D8" s="680"/>
    </row>
    <row r="9" spans="1:4" ht="30" customHeight="1">
      <c r="A9" s="304" t="str">
        <f>'2) Paramétrage Outil'!A8</f>
        <v>1 : Prénom NOM, Fonction</v>
      </c>
      <c r="B9" s="305"/>
      <c r="C9" s="306"/>
      <c r="D9" s="307"/>
    </row>
    <row r="10" spans="1:4" ht="30" customHeight="1">
      <c r="A10" s="304" t="str">
        <f>'2) Paramétrage Outil'!A9</f>
        <v>2 : Prénom NOM, Fonction</v>
      </c>
      <c r="B10" s="305"/>
      <c r="C10" s="306"/>
      <c r="D10" s="307"/>
    </row>
    <row r="11" spans="1:4" ht="30" customHeight="1">
      <c r="A11" s="304">
        <f>'2) Paramétrage Outil'!A10</f>
        <v>0</v>
      </c>
      <c r="B11" s="305"/>
      <c r="C11" s="306"/>
      <c r="D11" s="307"/>
    </row>
    <row r="12" spans="1:4" ht="30" customHeight="1">
      <c r="A12" s="304">
        <f>'2) Paramétrage Outil'!A11</f>
        <v>0</v>
      </c>
      <c r="B12" s="305"/>
      <c r="C12" s="306"/>
      <c r="D12" s="307"/>
    </row>
    <row r="13" spans="1:4" ht="30" customHeight="1">
      <c r="A13" s="304">
        <f>'2) Paramétrage Outil'!A12</f>
        <v>0</v>
      </c>
      <c r="B13" s="305"/>
      <c r="C13" s="306"/>
      <c r="D13" s="307"/>
    </row>
    <row r="14" spans="1:4" ht="30" customHeight="1">
      <c r="A14" s="304">
        <f>'2) Paramétrage Outil'!A13</f>
        <v>0</v>
      </c>
      <c r="B14" s="305"/>
      <c r="C14" s="306"/>
      <c r="D14" s="307"/>
    </row>
    <row r="15" spans="1:4" ht="30" customHeight="1">
      <c r="A15" s="304">
        <f>'2) Paramétrage Outil'!A14</f>
        <v>0</v>
      </c>
      <c r="B15" s="305"/>
      <c r="C15" s="306"/>
      <c r="D15" s="307"/>
    </row>
    <row r="16" spans="1:4" ht="30" customHeight="1">
      <c r="A16" s="308">
        <f>'2) Paramétrage Outil'!A15</f>
        <v>0</v>
      </c>
      <c r="B16" s="305"/>
      <c r="C16" s="306"/>
      <c r="D16" s="307"/>
    </row>
    <row r="17" spans="1:4" ht="15" customHeight="1">
      <c r="A17" s="278" t="s">
        <v>46</v>
      </c>
      <c r="B17" s="305"/>
      <c r="C17" s="306"/>
      <c r="D17" s="307"/>
    </row>
    <row r="18" spans="1:4" ht="15" customHeight="1">
      <c r="A18" s="279"/>
      <c r="B18" s="305"/>
      <c r="C18" s="306"/>
      <c r="D18" s="307"/>
    </row>
    <row r="19" spans="1:4" s="313" customFormat="1" ht="15" customHeight="1">
      <c r="A19" s="309"/>
      <c r="B19" s="310"/>
      <c r="C19" s="311"/>
      <c r="D19" s="312"/>
    </row>
    <row r="20" spans="1:4" ht="15" customHeight="1">
      <c r="A20" s="279"/>
      <c r="B20" s="305"/>
      <c r="C20" s="306"/>
      <c r="D20" s="307"/>
    </row>
    <row r="21" spans="1:4" ht="15" customHeight="1">
      <c r="A21" s="279"/>
      <c r="B21" s="305"/>
      <c r="C21" s="306"/>
      <c r="D21" s="307"/>
    </row>
    <row r="22" spans="1:4" ht="15" customHeight="1">
      <c r="A22" s="279"/>
      <c r="B22" s="305"/>
      <c r="C22" s="306"/>
      <c r="D22" s="307"/>
    </row>
    <row r="23" spans="1:4" ht="15" customHeight="1">
      <c r="A23" s="279"/>
      <c r="B23" s="305"/>
      <c r="C23" s="306"/>
      <c r="D23" s="307"/>
    </row>
    <row r="24" spans="1:4" ht="15" customHeight="1">
      <c r="A24" s="279"/>
      <c r="B24" s="305"/>
      <c r="C24" s="306"/>
      <c r="D24" s="307"/>
    </row>
    <row r="25" spans="1:4" ht="15" customHeight="1">
      <c r="A25" s="279"/>
      <c r="B25" s="305"/>
      <c r="C25" s="306"/>
      <c r="D25" s="307"/>
    </row>
    <row r="26" spans="1:4" ht="15" customHeight="1">
      <c r="A26" s="279"/>
      <c r="B26" s="305"/>
      <c r="C26" s="306"/>
      <c r="D26" s="307"/>
    </row>
    <row r="27" spans="1:4" ht="15" customHeight="1">
      <c r="A27" s="279"/>
      <c r="B27" s="305"/>
      <c r="C27" s="306"/>
      <c r="D27" s="307"/>
    </row>
    <row r="28" spans="1:4" ht="15" customHeight="1">
      <c r="A28" s="279"/>
      <c r="B28" s="305"/>
      <c r="C28" s="306"/>
      <c r="D28" s="307"/>
    </row>
    <row r="29" spans="1:4" ht="15" customHeight="1">
      <c r="A29" s="279"/>
      <c r="B29" s="305"/>
      <c r="C29" s="306"/>
      <c r="D29" s="307"/>
    </row>
    <row r="30" spans="1:4" ht="15" customHeight="1">
      <c r="A30" s="279"/>
      <c r="B30" s="305"/>
      <c r="C30" s="306"/>
      <c r="D30" s="307"/>
    </row>
    <row r="31" spans="1:4" ht="27" customHeight="1">
      <c r="A31" s="280"/>
      <c r="B31" s="314"/>
      <c r="C31" s="315"/>
      <c r="D31" s="316"/>
    </row>
    <row r="32" spans="2:4" ht="12.75">
      <c r="B32" s="317"/>
      <c r="C32" s="317"/>
      <c r="D32" s="317"/>
    </row>
    <row r="33" spans="2:4" ht="12.75">
      <c r="B33" s="317"/>
      <c r="C33" s="317"/>
      <c r="D33" s="317"/>
    </row>
    <row r="34" spans="2:4" ht="12.75">
      <c r="B34" s="317"/>
      <c r="C34" s="317"/>
      <c r="D34" s="317"/>
    </row>
    <row r="35" spans="2:7" ht="12.75">
      <c r="B35" s="317"/>
      <c r="C35" s="317"/>
      <c r="D35" s="317"/>
      <c r="F35" s="318"/>
      <c r="G35" s="319"/>
    </row>
  </sheetData>
  <sheetProtection/>
  <mergeCells count="4">
    <mergeCell ref="A2:D2"/>
    <mergeCell ref="A3:D3"/>
    <mergeCell ref="A7:B7"/>
    <mergeCell ref="B8:D8"/>
  </mergeCells>
  <printOptions horizontalCentered="1"/>
  <pageMargins left="0.39000000000000007" right="0.2" top="0.59" bottom="0.59" header="0.31" footer="0.31"/>
  <pageSetup horizontalDpi="600" verticalDpi="600" orientation="landscape" pageOrder="overThenDown" paperSize="9" scale="70" r:id="rId2"/>
  <headerFooter alignWithMargins="0">
    <oddHeader>&amp;L&amp;8© 2012 O.AMMAR, V.BOURDIN, G. Farges&amp;R&amp;8Autoévaluation UELP V.2012</oddHeader>
    <oddFooter>&amp;L&amp;8&amp;F&amp;C&amp;8&amp;A&amp;R&amp;8&amp;P/&amp;N</oddFooter>
  </headerFooter>
  <drawing r:id="rId1"/>
</worksheet>
</file>

<file path=xl/worksheets/sheet11.xml><?xml version="1.0" encoding="utf-8"?>
<worksheet xmlns="http://schemas.openxmlformats.org/spreadsheetml/2006/main" xmlns:r="http://schemas.openxmlformats.org/officeDocument/2006/relationships">
  <dimension ref="A1:P62"/>
  <sheetViews>
    <sheetView view="pageLayout" zoomScaleNormal="70" workbookViewId="0" topLeftCell="A1">
      <selection activeCell="A1" sqref="A1"/>
    </sheetView>
  </sheetViews>
  <sheetFormatPr defaultColWidth="11.421875" defaultRowHeight="12.75"/>
  <cols>
    <col min="1" max="1" width="27.7109375" style="303" customWidth="1"/>
    <col min="2" max="2" width="65.28125" style="303" customWidth="1"/>
    <col min="3" max="3" width="16.421875" style="303" customWidth="1"/>
    <col min="4" max="16384" width="11.421875" style="303" customWidth="1"/>
  </cols>
  <sheetData>
    <row r="1" spans="1:15" s="294" customFormat="1" ht="18" customHeight="1">
      <c r="A1" s="257" t="str">
        <f>'2) Paramétrage Outil'!C1</f>
        <v>Autodiagnostic :</v>
      </c>
      <c r="B1" s="129" t="s">
        <v>100</v>
      </c>
      <c r="C1" s="1"/>
      <c r="L1" s="295"/>
      <c r="M1" s="295"/>
      <c r="N1" s="295"/>
      <c r="O1" s="295"/>
    </row>
    <row r="2" spans="1:15" s="325" customFormat="1" ht="30.75" customHeight="1">
      <c r="A2" s="716" t="str">
        <f>'2) Paramétrage Outil'!A2:G2</f>
        <v>Grille d'autoévaluation - Référentiel Service Formation NF214</v>
      </c>
      <c r="B2" s="717"/>
      <c r="C2" s="718"/>
      <c r="L2" s="326"/>
      <c r="M2" s="326"/>
      <c r="N2" s="326"/>
      <c r="O2" s="326"/>
    </row>
    <row r="3" spans="1:15" s="327" customFormat="1" ht="14.25" customHeight="1">
      <c r="A3" s="719" t="str">
        <f>'2) Paramétrage Outil'!A3:G3</f>
        <v>Avertissement : toute zone blanche peut être remplie ou modifiée. Les données peuvent ensuite être utilisées dans d'autres onglets</v>
      </c>
      <c r="B3" s="720"/>
      <c r="C3" s="721"/>
      <c r="L3" s="328"/>
      <c r="M3" s="328"/>
      <c r="N3" s="328"/>
      <c r="O3" s="328"/>
    </row>
    <row r="4" spans="1:16" s="294" customFormat="1" ht="19.5" customHeight="1">
      <c r="A4" s="329">
        <f>'2) Paramétrage Outil'!B4</f>
        <v>0</v>
      </c>
      <c r="B4" s="259">
        <f>'3) Grille d''évaluation'!D4</f>
        <v>0</v>
      </c>
      <c r="C4" s="330" t="s">
        <v>53</v>
      </c>
      <c r="D4" s="262"/>
      <c r="M4" s="295"/>
      <c r="N4" s="295"/>
      <c r="O4" s="295"/>
      <c r="P4" s="295"/>
    </row>
    <row r="5" spans="1:16" s="294" customFormat="1" ht="19.5" customHeight="1">
      <c r="A5" s="297" t="str">
        <f>'2) Paramétrage Outil'!B5</f>
        <v>Etablissement et date :  </v>
      </c>
      <c r="B5" s="264">
        <f>'3) Grille d''évaluation'!D5</f>
        <v>0</v>
      </c>
      <c r="C5" s="142"/>
      <c r="D5" s="262"/>
      <c r="M5" s="295"/>
      <c r="N5" s="295"/>
      <c r="O5" s="295"/>
      <c r="P5" s="295"/>
    </row>
    <row r="6" spans="1:16" s="294" customFormat="1" ht="19.5" customHeight="1">
      <c r="A6" s="298" t="str">
        <f>'2) Paramétrage Outil'!B6</f>
        <v>Nom et Fonction du signataire :</v>
      </c>
      <c r="B6" s="268">
        <f>'3) Grille d''évaluation'!D6</f>
        <v>0</v>
      </c>
      <c r="C6" s="331"/>
      <c r="D6" s="270"/>
      <c r="E6" s="300"/>
      <c r="F6" s="300"/>
      <c r="M6" s="295"/>
      <c r="N6" s="295"/>
      <c r="O6" s="295"/>
      <c r="P6" s="295"/>
    </row>
    <row r="7" spans="1:16" s="294" customFormat="1" ht="27" customHeight="1">
      <c r="A7" s="689" t="s">
        <v>5</v>
      </c>
      <c r="B7" s="690"/>
      <c r="C7" s="691"/>
      <c r="D7" s="270"/>
      <c r="E7" s="300"/>
      <c r="F7" s="300"/>
      <c r="M7" s="295"/>
      <c r="N7" s="295"/>
      <c r="O7" s="295"/>
      <c r="P7" s="295"/>
    </row>
    <row r="8" spans="1:3" ht="12.75">
      <c r="A8" s="684" t="s">
        <v>101</v>
      </c>
      <c r="B8" s="707" t="s">
        <v>19</v>
      </c>
      <c r="C8" s="707"/>
    </row>
    <row r="9" spans="1:3" s="332" customFormat="1" ht="15" customHeight="1">
      <c r="A9" s="685"/>
      <c r="B9" s="712"/>
      <c r="C9" s="713"/>
    </row>
    <row r="10" spans="1:3" s="332" customFormat="1" ht="15" customHeight="1">
      <c r="A10" s="685"/>
      <c r="B10" s="714"/>
      <c r="C10" s="715"/>
    </row>
    <row r="11" spans="1:3" s="333" customFormat="1" ht="15" customHeight="1">
      <c r="A11" s="685"/>
      <c r="B11" s="699"/>
      <c r="C11" s="700"/>
    </row>
    <row r="12" spans="1:3" s="317" customFormat="1" ht="15" customHeight="1">
      <c r="A12" s="685"/>
      <c r="B12" s="707" t="s">
        <v>20</v>
      </c>
      <c r="C12" s="707"/>
    </row>
    <row r="13" spans="1:3" s="332" customFormat="1" ht="15" customHeight="1">
      <c r="A13" s="685"/>
      <c r="B13" s="712"/>
      <c r="C13" s="713"/>
    </row>
    <row r="14" spans="1:3" s="332" customFormat="1" ht="15" customHeight="1">
      <c r="A14" s="685"/>
      <c r="B14" s="714"/>
      <c r="C14" s="715"/>
    </row>
    <row r="15" spans="1:3" s="333" customFormat="1" ht="15" customHeight="1">
      <c r="A15" s="685"/>
      <c r="B15" s="699"/>
      <c r="C15" s="700"/>
    </row>
    <row r="16" spans="1:3" ht="15" customHeight="1">
      <c r="A16" s="685"/>
      <c r="B16" s="707" t="s">
        <v>21</v>
      </c>
      <c r="C16" s="707"/>
    </row>
    <row r="17" spans="1:3" s="332" customFormat="1" ht="12.75">
      <c r="A17" s="685"/>
      <c r="B17" s="712"/>
      <c r="C17" s="713"/>
    </row>
    <row r="18" spans="1:3" s="332" customFormat="1" ht="12.75">
      <c r="A18" s="685"/>
      <c r="B18" s="714"/>
      <c r="C18" s="715"/>
    </row>
    <row r="19" spans="1:3" s="333" customFormat="1" ht="15" customHeight="1">
      <c r="A19" s="686"/>
      <c r="B19" s="699"/>
      <c r="C19" s="700"/>
    </row>
    <row r="20" spans="1:3" ht="15" customHeight="1">
      <c r="A20" s="684" t="s">
        <v>102</v>
      </c>
      <c r="B20" s="707" t="s">
        <v>22</v>
      </c>
      <c r="C20" s="707"/>
    </row>
    <row r="21" spans="1:3" ht="12.75">
      <c r="A21" s="687"/>
      <c r="B21" s="701"/>
      <c r="C21" s="702"/>
    </row>
    <row r="22" spans="1:3" ht="12.75">
      <c r="A22" s="687"/>
      <c r="B22" s="703"/>
      <c r="C22" s="704"/>
    </row>
    <row r="23" spans="1:3" ht="15" customHeight="1">
      <c r="A23" s="687"/>
      <c r="B23" s="705"/>
      <c r="C23" s="706"/>
    </row>
    <row r="24" spans="1:3" ht="15" customHeight="1">
      <c r="A24" s="687"/>
      <c r="B24" s="707" t="s">
        <v>23</v>
      </c>
      <c r="C24" s="707"/>
    </row>
    <row r="25" spans="1:3" s="317" customFormat="1" ht="15" customHeight="1">
      <c r="A25" s="687"/>
      <c r="B25" s="692"/>
      <c r="C25" s="694"/>
    </row>
    <row r="26" spans="1:3" s="317" customFormat="1" ht="15" customHeight="1">
      <c r="A26" s="687"/>
      <c r="B26" s="681"/>
      <c r="C26" s="683"/>
    </row>
    <row r="27" spans="1:3" ht="12.75">
      <c r="A27" s="687"/>
      <c r="B27" s="695"/>
      <c r="C27" s="697"/>
    </row>
    <row r="28" spans="1:3" ht="12.75">
      <c r="A28" s="687"/>
      <c r="B28" s="707" t="s">
        <v>0</v>
      </c>
      <c r="C28" s="707"/>
    </row>
    <row r="29" spans="1:3" s="317" customFormat="1" ht="15" customHeight="1">
      <c r="A29" s="687"/>
      <c r="B29" s="692"/>
      <c r="C29" s="694"/>
    </row>
    <row r="30" spans="1:3" s="317" customFormat="1" ht="15" customHeight="1">
      <c r="A30" s="687"/>
      <c r="B30" s="681"/>
      <c r="C30" s="683"/>
    </row>
    <row r="31" spans="1:3" ht="12.75">
      <c r="A31" s="688"/>
      <c r="B31" s="695"/>
      <c r="C31" s="697"/>
    </row>
    <row r="32" spans="1:3" ht="15" customHeight="1">
      <c r="A32" s="684" t="s">
        <v>1</v>
      </c>
      <c r="B32" s="707" t="s">
        <v>6</v>
      </c>
      <c r="C32" s="707"/>
    </row>
    <row r="33" spans="1:3" s="317" customFormat="1" ht="15" customHeight="1">
      <c r="A33" s="685"/>
      <c r="B33" s="692"/>
      <c r="C33" s="694"/>
    </row>
    <row r="34" spans="1:3" s="317" customFormat="1" ht="15" customHeight="1">
      <c r="A34" s="685"/>
      <c r="B34" s="681"/>
      <c r="C34" s="683"/>
    </row>
    <row r="35" spans="1:3" ht="12.75">
      <c r="A35" s="685"/>
      <c r="B35" s="695"/>
      <c r="C35" s="697"/>
    </row>
    <row r="36" spans="1:3" ht="15" customHeight="1">
      <c r="A36" s="685"/>
      <c r="B36" s="707" t="s">
        <v>7</v>
      </c>
      <c r="C36" s="707"/>
    </row>
    <row r="37" spans="1:3" s="317" customFormat="1" ht="15" customHeight="1">
      <c r="A37" s="685"/>
      <c r="B37" s="692"/>
      <c r="C37" s="694"/>
    </row>
    <row r="38" spans="1:3" s="317" customFormat="1" ht="15" customHeight="1">
      <c r="A38" s="685"/>
      <c r="B38" s="681"/>
      <c r="C38" s="683"/>
    </row>
    <row r="39" spans="1:3" s="317" customFormat="1" ht="15" customHeight="1">
      <c r="A39" s="685"/>
      <c r="B39" s="681"/>
      <c r="C39" s="683"/>
    </row>
    <row r="40" spans="1:3" ht="15" customHeight="1">
      <c r="A40" s="685"/>
      <c r="B40" s="681"/>
      <c r="C40" s="683"/>
    </row>
    <row r="41" spans="1:3" s="334" customFormat="1" ht="12.75">
      <c r="A41" s="685"/>
      <c r="B41" s="681"/>
      <c r="C41" s="683"/>
    </row>
    <row r="42" spans="1:3" s="317" customFormat="1" ht="15" customHeight="1">
      <c r="A42" s="686"/>
      <c r="B42" s="695"/>
      <c r="C42" s="697"/>
    </row>
    <row r="43" spans="1:3" s="317" customFormat="1" ht="21.75" customHeight="1">
      <c r="A43" s="689" t="s">
        <v>8</v>
      </c>
      <c r="B43" s="690"/>
      <c r="C43" s="691"/>
    </row>
    <row r="44" spans="1:3" ht="15" customHeight="1">
      <c r="A44" s="708" t="s">
        <v>9</v>
      </c>
      <c r="B44" s="709"/>
      <c r="C44" s="710"/>
    </row>
    <row r="45" spans="1:3" ht="15" customHeight="1">
      <c r="A45" s="692"/>
      <c r="B45" s="693"/>
      <c r="C45" s="694"/>
    </row>
    <row r="46" spans="1:3" ht="15" customHeight="1">
      <c r="A46" s="681"/>
      <c r="B46" s="682"/>
      <c r="C46" s="683"/>
    </row>
    <row r="47" spans="1:3" ht="15" customHeight="1">
      <c r="A47" s="681"/>
      <c r="B47" s="682"/>
      <c r="C47" s="683"/>
    </row>
    <row r="48" spans="1:3" ht="15" customHeight="1">
      <c r="A48" s="695"/>
      <c r="B48" s="696"/>
      <c r="C48" s="697"/>
    </row>
    <row r="49" spans="1:3" ht="15" customHeight="1">
      <c r="A49" s="711" t="s">
        <v>2</v>
      </c>
      <c r="B49" s="711"/>
      <c r="C49" s="711"/>
    </row>
    <row r="50" spans="1:3" ht="12.75">
      <c r="A50" s="692"/>
      <c r="B50" s="693"/>
      <c r="C50" s="694"/>
    </row>
    <row r="51" spans="1:3" ht="15" customHeight="1">
      <c r="A51" s="681"/>
      <c r="B51" s="682"/>
      <c r="C51" s="683"/>
    </row>
    <row r="52" spans="1:3" ht="15" customHeight="1">
      <c r="A52" s="681"/>
      <c r="B52" s="682"/>
      <c r="C52" s="683"/>
    </row>
    <row r="53" spans="1:3" ht="15" customHeight="1">
      <c r="A53" s="695"/>
      <c r="B53" s="696"/>
      <c r="C53" s="697"/>
    </row>
    <row r="54" spans="1:3" ht="15" customHeight="1">
      <c r="A54" s="708" t="s">
        <v>3</v>
      </c>
      <c r="B54" s="709"/>
      <c r="C54" s="710"/>
    </row>
    <row r="55" spans="1:3" ht="15" customHeight="1">
      <c r="A55" s="692"/>
      <c r="B55" s="693"/>
      <c r="C55" s="694"/>
    </row>
    <row r="56" spans="1:3" ht="15" customHeight="1">
      <c r="A56" s="681"/>
      <c r="B56" s="682"/>
      <c r="C56" s="683"/>
    </row>
    <row r="57" spans="1:3" ht="15" customHeight="1">
      <c r="A57" s="681"/>
      <c r="B57" s="682"/>
      <c r="C57" s="683"/>
    </row>
    <row r="58" spans="1:3" ht="15" customHeight="1">
      <c r="A58" s="698" t="s">
        <v>4</v>
      </c>
      <c r="B58" s="698"/>
      <c r="C58" s="698"/>
    </row>
    <row r="59" spans="1:3" ht="15" customHeight="1">
      <c r="A59" s="692"/>
      <c r="B59" s="693"/>
      <c r="C59" s="694"/>
    </row>
    <row r="60" spans="1:3" ht="15" customHeight="1">
      <c r="A60" s="681"/>
      <c r="B60" s="682"/>
      <c r="C60" s="683"/>
    </row>
    <row r="61" spans="1:3" ht="15" customHeight="1">
      <c r="A61" s="681"/>
      <c r="B61" s="682"/>
      <c r="C61" s="683"/>
    </row>
    <row r="62" spans="1:3" ht="15" customHeight="1">
      <c r="A62" s="695"/>
      <c r="B62" s="696"/>
      <c r="C62" s="697"/>
    </row>
  </sheetData>
  <sheetProtection/>
  <mergeCells count="61">
    <mergeCell ref="A7:C7"/>
    <mergeCell ref="B15:C15"/>
    <mergeCell ref="B8:C8"/>
    <mergeCell ref="A2:C2"/>
    <mergeCell ref="A3:C3"/>
    <mergeCell ref="B12:C12"/>
    <mergeCell ref="B16:C16"/>
    <mergeCell ref="B9:C9"/>
    <mergeCell ref="B10:C10"/>
    <mergeCell ref="B11:C11"/>
    <mergeCell ref="B13:C13"/>
    <mergeCell ref="B14:C14"/>
    <mergeCell ref="B17:C17"/>
    <mergeCell ref="B34:C34"/>
    <mergeCell ref="B35:C35"/>
    <mergeCell ref="B37:C37"/>
    <mergeCell ref="B38:C38"/>
    <mergeCell ref="B18:C18"/>
    <mergeCell ref="B30:C30"/>
    <mergeCell ref="B31:C31"/>
    <mergeCell ref="B32:C32"/>
    <mergeCell ref="B36:C36"/>
    <mergeCell ref="B33:C33"/>
    <mergeCell ref="A54:C54"/>
    <mergeCell ref="A45:C45"/>
    <mergeCell ref="A51:C51"/>
    <mergeCell ref="A50:C50"/>
    <mergeCell ref="A48:C48"/>
    <mergeCell ref="A47:C47"/>
    <mergeCell ref="A46:C46"/>
    <mergeCell ref="B41:C41"/>
    <mergeCell ref="B20:C20"/>
    <mergeCell ref="B24:C24"/>
    <mergeCell ref="B28:C28"/>
    <mergeCell ref="A44:C44"/>
    <mergeCell ref="A49:C49"/>
    <mergeCell ref="B25:C25"/>
    <mergeCell ref="B26:C26"/>
    <mergeCell ref="B27:C27"/>
    <mergeCell ref="B29:C29"/>
    <mergeCell ref="B40:C40"/>
    <mergeCell ref="A61:C61"/>
    <mergeCell ref="A62:C62"/>
    <mergeCell ref="A57:C57"/>
    <mergeCell ref="A56:C56"/>
    <mergeCell ref="A58:C58"/>
    <mergeCell ref="B19:C19"/>
    <mergeCell ref="B21:C21"/>
    <mergeCell ref="B22:C22"/>
    <mergeCell ref="B23:C23"/>
    <mergeCell ref="B42:C42"/>
    <mergeCell ref="A60:C60"/>
    <mergeCell ref="A8:A19"/>
    <mergeCell ref="A20:A31"/>
    <mergeCell ref="A32:A42"/>
    <mergeCell ref="A43:C43"/>
    <mergeCell ref="A55:C55"/>
    <mergeCell ref="A53:C53"/>
    <mergeCell ref="A52:C52"/>
    <mergeCell ref="A59:C59"/>
    <mergeCell ref="B39:C39"/>
  </mergeCells>
  <printOptions horizontalCentered="1"/>
  <pageMargins left="0.39000000000000007" right="0.39000000000000007" top="0.59" bottom="0.59" header="0.2" footer="0.2"/>
  <pageSetup horizontalDpi="600" verticalDpi="600" orientation="portrait" paperSize="9" scale="75" r:id="rId2"/>
  <headerFooter alignWithMargins="0">
    <oddHeader xml:space="preserve">&amp;L&amp;8© 2011 O.AMMAR, V.BOURDIN, G. Farges&amp;R&amp;8Autoévaluation UELP - v2012 </oddHeader>
    <oddFooter>&amp;L&amp;8&amp;F&amp;C&amp;8&amp;A&amp;R&amp;8&amp;P/&amp;N</oddFooter>
  </headerFooter>
  <drawing r:id="rId1"/>
</worksheet>
</file>

<file path=xl/worksheets/sheet2.xml><?xml version="1.0" encoding="utf-8"?>
<worksheet xmlns="http://schemas.openxmlformats.org/spreadsheetml/2006/main" xmlns:r="http://schemas.openxmlformats.org/officeDocument/2006/relationships">
  <dimension ref="A1:G15"/>
  <sheetViews>
    <sheetView view="pageLayout" zoomScaleNormal="70" workbookViewId="0" topLeftCell="C1">
      <selection activeCell="C5" sqref="C5:F5"/>
    </sheetView>
  </sheetViews>
  <sheetFormatPr defaultColWidth="11.421875" defaultRowHeight="12.75"/>
  <cols>
    <col min="1" max="1" width="19.28125" style="54" customWidth="1"/>
    <col min="2" max="2" width="19.421875" style="54" customWidth="1"/>
    <col min="3" max="3" width="18.140625" style="54" customWidth="1"/>
    <col min="4" max="4" width="9.421875" style="54" customWidth="1"/>
    <col min="5" max="5" width="23.421875" style="54" customWidth="1"/>
    <col min="6" max="6" width="36.421875" style="54" customWidth="1"/>
    <col min="7" max="7" width="18.7109375" style="54" customWidth="1"/>
    <col min="8" max="10" width="11.421875" style="54" customWidth="1"/>
    <col min="11" max="11" width="12.140625" style="54" customWidth="1"/>
    <col min="12" max="12" width="18.00390625" style="54" customWidth="1"/>
    <col min="13" max="13" width="15.8515625" style="54" customWidth="1"/>
    <col min="14" max="16384" width="11.421875" style="54" customWidth="1"/>
  </cols>
  <sheetData>
    <row r="1" spans="1:7" ht="21" customHeight="1">
      <c r="A1" s="109"/>
      <c r="B1" s="110"/>
      <c r="C1" s="344" t="s">
        <v>50</v>
      </c>
      <c r="D1" s="343" t="s">
        <v>51</v>
      </c>
      <c r="E1" s="110"/>
      <c r="F1" s="110"/>
      <c r="G1" s="1"/>
    </row>
    <row r="2" spans="1:7" ht="34.5" customHeight="1">
      <c r="A2" s="484" t="s">
        <v>128</v>
      </c>
      <c r="B2" s="485"/>
      <c r="C2" s="485"/>
      <c r="D2" s="485"/>
      <c r="E2" s="485"/>
      <c r="F2" s="485"/>
      <c r="G2" s="486"/>
    </row>
    <row r="3" spans="1:7" ht="18.75" customHeight="1">
      <c r="A3" s="497" t="s">
        <v>52</v>
      </c>
      <c r="B3" s="498"/>
      <c r="C3" s="498"/>
      <c r="D3" s="498"/>
      <c r="E3" s="498"/>
      <c r="F3" s="498"/>
      <c r="G3" s="499"/>
    </row>
    <row r="4" spans="1:7" ht="27" customHeight="1">
      <c r="A4" s="337"/>
      <c r="B4" s="339"/>
      <c r="C4" s="487"/>
      <c r="D4" s="487"/>
      <c r="E4" s="488"/>
      <c r="F4" s="488"/>
      <c r="G4" s="9" t="s">
        <v>53</v>
      </c>
    </row>
    <row r="5" spans="1:7" ht="27" customHeight="1">
      <c r="A5" s="338"/>
      <c r="B5" s="340" t="s">
        <v>34</v>
      </c>
      <c r="C5" s="489" t="s">
        <v>555</v>
      </c>
      <c r="D5" s="489"/>
      <c r="E5" s="489"/>
      <c r="F5" s="489"/>
      <c r="G5" s="15"/>
    </row>
    <row r="6" spans="1:7" ht="27" customHeight="1">
      <c r="A6" s="341"/>
      <c r="B6" s="342" t="s">
        <v>93</v>
      </c>
      <c r="C6" s="490" t="s">
        <v>35</v>
      </c>
      <c r="D6" s="490"/>
      <c r="E6" s="491"/>
      <c r="F6" s="491"/>
      <c r="G6" s="111"/>
    </row>
    <row r="7" spans="1:7" s="117" customFormat="1" ht="51.75" customHeight="1">
      <c r="A7" s="112" t="s">
        <v>95</v>
      </c>
      <c r="B7" s="113"/>
      <c r="C7" s="114" t="s">
        <v>25</v>
      </c>
      <c r="D7" s="115"/>
      <c r="E7" s="115"/>
      <c r="F7" s="115"/>
      <c r="G7" s="116"/>
    </row>
    <row r="8" spans="1:7" s="2" customFormat="1" ht="51.75" customHeight="1">
      <c r="A8" s="118" t="s">
        <v>58</v>
      </c>
      <c r="B8" s="119"/>
      <c r="C8" s="120"/>
      <c r="D8" s="121"/>
      <c r="E8" s="121"/>
      <c r="F8" s="493" t="s">
        <v>120</v>
      </c>
      <c r="G8" s="494"/>
    </row>
    <row r="9" spans="1:7" s="2" customFormat="1" ht="51.75" customHeight="1">
      <c r="A9" s="118" t="s">
        <v>59</v>
      </c>
      <c r="B9" s="119"/>
      <c r="C9" s="122" t="s">
        <v>96</v>
      </c>
      <c r="D9" s="123"/>
      <c r="E9" s="123"/>
      <c r="F9" s="124" t="s">
        <v>54</v>
      </c>
      <c r="G9" s="124" t="s">
        <v>105</v>
      </c>
    </row>
    <row r="10" spans="1:7" s="2" customFormat="1" ht="51.75" customHeight="1">
      <c r="A10" s="118"/>
      <c r="B10" s="119"/>
      <c r="C10" s="492" t="s">
        <v>129</v>
      </c>
      <c r="D10" s="492"/>
      <c r="E10" s="492"/>
      <c r="F10" s="125" t="s">
        <v>80</v>
      </c>
      <c r="G10" s="126">
        <v>0</v>
      </c>
    </row>
    <row r="11" spans="1:7" s="2" customFormat="1" ht="51.75" customHeight="1">
      <c r="A11" s="118"/>
      <c r="B11" s="119"/>
      <c r="C11" s="492" t="s">
        <v>487</v>
      </c>
      <c r="D11" s="492"/>
      <c r="E11" s="492"/>
      <c r="F11" s="125" t="s">
        <v>81</v>
      </c>
      <c r="G11" s="126">
        <v>0.2</v>
      </c>
    </row>
    <row r="12" spans="1:7" s="2" customFormat="1" ht="51.75" customHeight="1">
      <c r="A12" s="118"/>
      <c r="B12" s="119"/>
      <c r="C12" s="492" t="s">
        <v>488</v>
      </c>
      <c r="D12" s="492"/>
      <c r="E12" s="492"/>
      <c r="F12" s="125" t="s">
        <v>28</v>
      </c>
      <c r="G12" s="126">
        <v>0.4</v>
      </c>
    </row>
    <row r="13" spans="1:7" s="2" customFormat="1" ht="51.75" customHeight="1">
      <c r="A13" s="118"/>
      <c r="B13" s="119"/>
      <c r="C13" s="492" t="s">
        <v>130</v>
      </c>
      <c r="D13" s="492"/>
      <c r="E13" s="492"/>
      <c r="F13" s="125" t="s">
        <v>31</v>
      </c>
      <c r="G13" s="126">
        <v>0.6</v>
      </c>
    </row>
    <row r="14" spans="1:7" s="2" customFormat="1" ht="51.75" customHeight="1">
      <c r="A14" s="118"/>
      <c r="B14" s="119"/>
      <c r="C14" s="492" t="s">
        <v>489</v>
      </c>
      <c r="D14" s="492"/>
      <c r="E14" s="492"/>
      <c r="F14" s="125" t="s">
        <v>32</v>
      </c>
      <c r="G14" s="126">
        <v>0.8</v>
      </c>
    </row>
    <row r="15" spans="1:7" s="2" customFormat="1" ht="64.5" customHeight="1">
      <c r="A15" s="495"/>
      <c r="B15" s="496"/>
      <c r="C15" s="492" t="s">
        <v>490</v>
      </c>
      <c r="D15" s="492"/>
      <c r="E15" s="492"/>
      <c r="F15" s="125" t="s">
        <v>33</v>
      </c>
      <c r="G15" s="126">
        <v>1</v>
      </c>
    </row>
    <row r="16" ht="24.75" customHeight="1"/>
  </sheetData>
  <sheetProtection/>
  <mergeCells count="13">
    <mergeCell ref="A15:B15"/>
    <mergeCell ref="C15:E15"/>
    <mergeCell ref="A3:G3"/>
    <mergeCell ref="C11:E11"/>
    <mergeCell ref="C12:E12"/>
    <mergeCell ref="C13:E13"/>
    <mergeCell ref="C14:E14"/>
    <mergeCell ref="A2:G2"/>
    <mergeCell ref="C4:F4"/>
    <mergeCell ref="C5:F5"/>
    <mergeCell ref="C6:F6"/>
    <mergeCell ref="C10:E10"/>
    <mergeCell ref="F8:G8"/>
  </mergeCells>
  <printOptions horizontalCentered="1"/>
  <pageMargins left="0.36000000000000004" right="0.36000000000000004" top="0.4100000000000001" bottom="0.4100000000000001" header="0.1" footer="0.1"/>
  <pageSetup orientation="landscape" paperSize="9" scale="85" r:id="rId2"/>
  <headerFooter alignWithMargins="0">
    <oddHeader xml:space="preserve">&amp;L&amp;8&amp;K003366© 2012 C. O.AMMAR, V. BOURDIN, G. Farges&amp;R&amp;8Autoévaluation UELP - v2012 - </oddHeader>
    <oddFooter>&amp;L&amp;8&amp;K003366&amp;F&amp;C&amp;8&amp;K003366&amp;A&amp;R&amp;8&amp;P/&amp;N</oddFooter>
  </headerFooter>
  <drawing r:id="rId1"/>
</worksheet>
</file>

<file path=xl/worksheets/sheet3.xml><?xml version="1.0" encoding="utf-8"?>
<worksheet xmlns="http://schemas.openxmlformats.org/spreadsheetml/2006/main" xmlns:r="http://schemas.openxmlformats.org/officeDocument/2006/relationships">
  <dimension ref="A1:U373"/>
  <sheetViews>
    <sheetView view="pageLayout" zoomScaleNormal="70" workbookViewId="0" topLeftCell="A1">
      <selection activeCell="C29" sqref="C29"/>
    </sheetView>
  </sheetViews>
  <sheetFormatPr defaultColWidth="10.8515625" defaultRowHeight="33" customHeight="1" outlineLevelCol="1"/>
  <cols>
    <col min="1" max="1" width="13.57421875" style="2" customWidth="1"/>
    <col min="2" max="2" width="49.28125" style="94" customWidth="1"/>
    <col min="3" max="3" width="73.00390625" style="95" customWidth="1"/>
    <col min="4" max="4" width="20.421875" style="95" customWidth="1"/>
    <col min="5" max="5" width="20.7109375" style="95" customWidth="1"/>
    <col min="6" max="6" width="37.28125" style="2" customWidth="1"/>
    <col min="7" max="7" width="50.8515625" style="2" customWidth="1"/>
    <col min="8" max="8" width="8.00390625" style="2" customWidth="1"/>
    <col min="9" max="9" width="11.421875" style="2" customWidth="1" outlineLevel="1"/>
    <col min="10" max="10" width="11.421875" style="89" customWidth="1" outlineLevel="1"/>
    <col min="11" max="15" width="11.421875" style="2" customWidth="1" outlineLevel="1"/>
    <col min="16" max="16" width="11.421875" style="61" customWidth="1" outlineLevel="1"/>
    <col min="17" max="17" width="18.7109375" style="76" customWidth="1" outlineLevel="1"/>
    <col min="18" max="18" width="11.421875" style="61" customWidth="1" outlineLevel="1"/>
    <col min="19" max="19" width="8.00390625" style="61" customWidth="1" outlineLevel="1"/>
    <col min="20" max="26" width="8.00390625" style="2" customWidth="1" outlineLevel="1"/>
    <col min="27" max="27" width="8.00390625" style="2" customWidth="1"/>
    <col min="28" max="33" width="0" style="2" hidden="1" customWidth="1" outlineLevel="1"/>
    <col min="34" max="34" width="10.8515625" style="2" customWidth="1" collapsed="1"/>
    <col min="35" max="35" width="10.8515625" style="2" customWidth="1" outlineLevel="1"/>
    <col min="36" max="16384" width="10.8515625" style="2" customWidth="1"/>
  </cols>
  <sheetData>
    <row r="1" spans="2:19" ht="22.5" customHeight="1">
      <c r="B1" s="414"/>
      <c r="C1" s="128" t="str">
        <f>'2) Paramétrage Outil'!C1</f>
        <v>Autodiagnostic :</v>
      </c>
      <c r="D1" s="129" t="s">
        <v>61</v>
      </c>
      <c r="E1" s="415"/>
      <c r="F1" s="415"/>
      <c r="G1" s="416"/>
      <c r="J1" s="2"/>
      <c r="P1" s="2"/>
      <c r="Q1" s="2"/>
      <c r="R1" s="2"/>
      <c r="S1" s="2"/>
    </row>
    <row r="2" spans="1:18" s="3" customFormat="1" ht="33" customHeight="1">
      <c r="A2" s="427"/>
      <c r="B2" s="562">
        <f>'2) Paramétrage Outil'!A2:G2</f>
        <v>0</v>
      </c>
      <c r="C2" s="562"/>
      <c r="D2" s="562"/>
      <c r="E2" s="562"/>
      <c r="F2" s="562"/>
      <c r="G2" s="563"/>
      <c r="H2" s="2"/>
      <c r="I2" s="2"/>
      <c r="J2" s="2"/>
      <c r="K2" s="2"/>
      <c r="L2" s="2"/>
      <c r="M2" s="2"/>
      <c r="N2" s="2"/>
      <c r="O2" s="2"/>
      <c r="P2" s="2"/>
      <c r="Q2" s="2"/>
      <c r="R2" s="2"/>
    </row>
    <row r="3" spans="1:18" s="3" customFormat="1" ht="27" customHeight="1">
      <c r="A3" s="423"/>
      <c r="B3" s="564">
        <f>'2) Paramétrage Outil'!A3:G3</f>
        <v>0</v>
      </c>
      <c r="C3" s="564"/>
      <c r="D3" s="564"/>
      <c r="E3" s="564"/>
      <c r="F3" s="564"/>
      <c r="G3" s="565"/>
      <c r="H3" s="2"/>
      <c r="I3" s="2"/>
      <c r="J3" s="4"/>
      <c r="K3" s="5"/>
      <c r="L3" s="5"/>
      <c r="M3" s="6" t="s">
        <v>87</v>
      </c>
      <c r="N3" s="5"/>
      <c r="O3" s="5"/>
      <c r="P3" s="7"/>
      <c r="Q3" s="575" t="s">
        <v>62</v>
      </c>
      <c r="R3" s="8" t="s">
        <v>63</v>
      </c>
    </row>
    <row r="4" spans="1:18" s="3" customFormat="1" ht="36" customHeight="1">
      <c r="A4" s="428"/>
      <c r="B4" s="429"/>
      <c r="C4" s="430">
        <f>'2) Paramétrage Outil'!B4</f>
        <v>0</v>
      </c>
      <c r="D4" s="577">
        <f>'2) Paramétrage Outil'!C4:F4</f>
        <v>0</v>
      </c>
      <c r="E4" s="578"/>
      <c r="F4" s="579"/>
      <c r="G4" s="424" t="s">
        <v>53</v>
      </c>
      <c r="H4" s="2"/>
      <c r="I4" s="10"/>
      <c r="J4" s="11" t="s">
        <v>64</v>
      </c>
      <c r="K4" s="12"/>
      <c r="L4" s="12"/>
      <c r="M4" s="12"/>
      <c r="N4" s="12"/>
      <c r="O4" s="12"/>
      <c r="P4" s="13" t="s">
        <v>65</v>
      </c>
      <c r="Q4" s="576"/>
      <c r="R4" s="14" t="s">
        <v>65</v>
      </c>
    </row>
    <row r="5" spans="1:18" s="3" customFormat="1" ht="34.5" customHeight="1">
      <c r="A5" s="431"/>
      <c r="B5" s="432"/>
      <c r="C5" s="433" t="str">
        <f>'2) Paramétrage Outil'!B5</f>
        <v>Etablissement et date :  </v>
      </c>
      <c r="D5" s="580">
        <f>'2) Paramétrage Outil'!C5:F5</f>
        <v>0</v>
      </c>
      <c r="E5" s="580"/>
      <c r="F5" s="581"/>
      <c r="G5" s="425"/>
      <c r="H5" s="2"/>
      <c r="I5" s="566" t="s">
        <v>66</v>
      </c>
      <c r="J5" s="16"/>
      <c r="K5" s="17"/>
      <c r="L5" s="17"/>
      <c r="M5" s="18" t="s">
        <v>115</v>
      </c>
      <c r="N5" s="17"/>
      <c r="O5" s="17"/>
      <c r="P5" s="19" t="s">
        <v>67</v>
      </c>
      <c r="Q5" s="20" t="s">
        <v>68</v>
      </c>
      <c r="R5" s="21" t="s">
        <v>69</v>
      </c>
    </row>
    <row r="6" spans="1:18" s="3" customFormat="1" ht="25.5" customHeight="1">
      <c r="A6" s="434"/>
      <c r="B6" s="435"/>
      <c r="C6" s="436" t="str">
        <f>'2) Paramétrage Outil'!B6</f>
        <v>Nom et Fonction du signataire :</v>
      </c>
      <c r="D6" s="569">
        <f>'2) Paramétrage Outil'!C6:F6</f>
        <v>0</v>
      </c>
      <c r="E6" s="570"/>
      <c r="F6" s="571"/>
      <c r="G6" s="426"/>
      <c r="H6" s="2"/>
      <c r="I6" s="567"/>
      <c r="J6" s="22">
        <f>'2) Paramétrage Outil'!G10</f>
        <v>0</v>
      </c>
      <c r="K6" s="22">
        <f>'2) Paramétrage Outil'!G11</f>
        <v>0.2</v>
      </c>
      <c r="L6" s="22">
        <f>'2) Paramétrage Outil'!G12</f>
        <v>0.4</v>
      </c>
      <c r="M6" s="23">
        <f>'2) Paramétrage Outil'!G13</f>
        <v>0.6</v>
      </c>
      <c r="N6" s="22">
        <f>'2) Paramétrage Outil'!G14</f>
        <v>0.8</v>
      </c>
      <c r="O6" s="22">
        <f>'2) Paramétrage Outil'!G15</f>
        <v>1</v>
      </c>
      <c r="P6" s="24" t="s">
        <v>122</v>
      </c>
      <c r="Q6" s="582" t="s">
        <v>112</v>
      </c>
      <c r="R6" s="25" t="s">
        <v>122</v>
      </c>
    </row>
    <row r="7" spans="1:18" s="3" customFormat="1" ht="38.25" customHeight="1">
      <c r="A7" s="437"/>
      <c r="B7" s="417"/>
      <c r="C7" s="418" t="s">
        <v>117</v>
      </c>
      <c r="D7" s="419"/>
      <c r="E7" s="419"/>
      <c r="F7" s="419"/>
      <c r="G7" s="419"/>
      <c r="H7" s="2"/>
      <c r="I7" s="568"/>
      <c r="J7" s="26" t="str">
        <f>'2) Paramétrage Outil'!F10</f>
        <v>Absent</v>
      </c>
      <c r="K7" s="26" t="str">
        <f>'2) Paramétrage Outil'!F11</f>
        <v>Aléatoire</v>
      </c>
      <c r="L7" s="26" t="str">
        <f>'2) Paramétrage Outil'!F12</f>
        <v>Défini (réalisé sans être tracé)</v>
      </c>
      <c r="M7" s="26" t="str">
        <f>'2) Paramétrage Outil'!F13</f>
        <v>Maîtrisé (réalisé avec traçabilité)</v>
      </c>
      <c r="N7" s="26" t="str">
        <f>'2) Paramétrage Outil'!F14</f>
        <v>Optimisé (amélioration continue)</v>
      </c>
      <c r="O7" s="26" t="str">
        <f>'2) Paramétrage Outil'!F15</f>
        <v>Mature (bonne qualité perçue)</v>
      </c>
      <c r="P7" s="27" t="s">
        <v>113</v>
      </c>
      <c r="Q7" s="583"/>
      <c r="R7" s="28" t="s">
        <v>98</v>
      </c>
    </row>
    <row r="8" spans="1:18" s="3" customFormat="1" ht="49.5" customHeight="1">
      <c r="A8" s="437"/>
      <c r="B8" s="420"/>
      <c r="C8" s="421" t="s">
        <v>131</v>
      </c>
      <c r="D8" s="422"/>
      <c r="E8" s="422"/>
      <c r="F8" s="422"/>
      <c r="G8" s="422"/>
      <c r="H8" s="2"/>
      <c r="I8" s="29"/>
      <c r="J8" s="30"/>
      <c r="K8" s="30"/>
      <c r="L8" s="30"/>
      <c r="M8" s="30"/>
      <c r="N8" s="30"/>
      <c r="O8" s="30"/>
      <c r="P8" s="31"/>
      <c r="Q8" s="32" t="s">
        <v>94</v>
      </c>
      <c r="R8" s="33"/>
    </row>
    <row r="9" spans="1:18" s="3" customFormat="1" ht="36" customHeight="1">
      <c r="A9" s="615" t="s">
        <v>491</v>
      </c>
      <c r="B9" s="572" t="s">
        <v>133</v>
      </c>
      <c r="C9" s="573"/>
      <c r="D9" s="573"/>
      <c r="E9" s="573"/>
      <c r="F9" s="573"/>
      <c r="G9" s="574"/>
      <c r="H9" s="2"/>
      <c r="I9" s="34"/>
      <c r="J9" s="35"/>
      <c r="K9" s="35"/>
      <c r="L9" s="35"/>
      <c r="M9" s="35"/>
      <c r="N9" s="35"/>
      <c r="O9" s="35"/>
      <c r="P9" s="36"/>
      <c r="Q9" s="7"/>
      <c r="R9" s="37">
        <f>MEDIAN(R10,R37,R73)</f>
        <v>0.5</v>
      </c>
    </row>
    <row r="10" spans="1:18" s="3" customFormat="1" ht="31.5" customHeight="1" thickBot="1">
      <c r="A10" s="615"/>
      <c r="B10" s="590" t="s">
        <v>136</v>
      </c>
      <c r="C10" s="591"/>
      <c r="D10" s="38" t="s">
        <v>91</v>
      </c>
      <c r="E10" s="548" t="s">
        <v>92</v>
      </c>
      <c r="F10" s="548"/>
      <c r="G10" s="39" t="s">
        <v>119</v>
      </c>
      <c r="H10" s="2"/>
      <c r="I10" s="40"/>
      <c r="J10" s="41"/>
      <c r="K10" s="41"/>
      <c r="L10" s="41"/>
      <c r="M10" s="41"/>
      <c r="N10" s="41"/>
      <c r="O10" s="41"/>
      <c r="P10" s="42" t="s">
        <v>70</v>
      </c>
      <c r="Q10" s="43">
        <f>Q11+Q16+Q23</f>
        <v>1</v>
      </c>
      <c r="R10" s="44">
        <f>R11+R16+R23</f>
        <v>0.5333333333333333</v>
      </c>
    </row>
    <row r="11" spans="1:18" s="3" customFormat="1" ht="45.75" customHeight="1" thickBot="1">
      <c r="A11" s="615"/>
      <c r="B11" s="438" t="s">
        <v>107</v>
      </c>
      <c r="C11" s="357" t="s">
        <v>148</v>
      </c>
      <c r="D11" s="45"/>
      <c r="E11" s="548"/>
      <c r="F11" s="548"/>
      <c r="G11" s="39"/>
      <c r="H11" s="2"/>
      <c r="I11" s="46">
        <v>4</v>
      </c>
      <c r="J11" s="47">
        <f>IF(I11=1,'2) Paramétrage Outil'!$G$10,"")</f>
      </c>
      <c r="K11" s="47">
        <f>IF(I11=2,'2) Paramétrage Outil'!$G$11,"")</f>
      </c>
      <c r="L11" s="47">
        <f>IF(I11=3,'2) Paramétrage Outil'!$G$12,"")</f>
      </c>
      <c r="M11" s="47">
        <f>IF(I11=4,'2) Paramétrage Outil'!$G$13,"")</f>
        <v>0.6</v>
      </c>
      <c r="N11" s="47">
        <f>IF(I11=5,'2) Paramétrage Outil'!$G$14,"")</f>
      </c>
      <c r="O11" s="47">
        <f>IF(I11=6,'2) Paramétrage Outil'!$G$15,"")</f>
      </c>
      <c r="P11" s="48">
        <f>SUM(J11:O11)</f>
        <v>0.6</v>
      </c>
      <c r="Q11" s="49">
        <f>1/3</f>
        <v>0.3333333333333333</v>
      </c>
      <c r="R11" s="50">
        <f>P11*Q11</f>
        <v>0.19999999999999998</v>
      </c>
    </row>
    <row r="12" spans="1:18" s="3" customFormat="1" ht="15.75">
      <c r="A12" s="448"/>
      <c r="B12" s="439" t="s">
        <v>149</v>
      </c>
      <c r="C12" s="51" t="s">
        <v>56</v>
      </c>
      <c r="D12" s="52"/>
      <c r="E12" s="593"/>
      <c r="F12" s="594"/>
      <c r="G12" s="53"/>
      <c r="H12" s="2"/>
      <c r="I12" s="54"/>
      <c r="J12" s="54"/>
      <c r="K12" s="54"/>
      <c r="L12" s="54"/>
      <c r="M12" s="54"/>
      <c r="N12" s="54"/>
      <c r="O12" s="54"/>
      <c r="P12" s="54"/>
      <c r="Q12" s="54"/>
      <c r="R12" s="54"/>
    </row>
    <row r="13" spans="1:18" s="3" customFormat="1" ht="47.25" customHeight="1">
      <c r="A13" s="504" t="s">
        <v>556</v>
      </c>
      <c r="B13" s="440" t="s">
        <v>146</v>
      </c>
      <c r="C13" s="362" t="s">
        <v>134</v>
      </c>
      <c r="D13" s="52"/>
      <c r="E13" s="355"/>
      <c r="F13" s="356"/>
      <c r="G13" s="53"/>
      <c r="H13" s="2"/>
      <c r="I13" s="54"/>
      <c r="J13" s="54"/>
      <c r="K13" s="54"/>
      <c r="L13" s="54"/>
      <c r="M13" s="54"/>
      <c r="N13" s="54"/>
      <c r="O13" s="54"/>
      <c r="P13" s="54"/>
      <c r="Q13" s="54"/>
      <c r="R13" s="54"/>
    </row>
    <row r="14" spans="1:18" s="3" customFormat="1" ht="62.25" customHeight="1">
      <c r="A14" s="504"/>
      <c r="B14" s="441" t="s">
        <v>135</v>
      </c>
      <c r="C14" s="360"/>
      <c r="D14" s="52"/>
      <c r="E14" s="355"/>
      <c r="F14" s="356"/>
      <c r="G14" s="53"/>
      <c r="H14" s="2"/>
      <c r="I14" s="54"/>
      <c r="J14" s="54"/>
      <c r="K14" s="54"/>
      <c r="L14" s="54"/>
      <c r="M14" s="54"/>
      <c r="N14" s="54"/>
      <c r="O14" s="54"/>
      <c r="P14" s="54"/>
      <c r="Q14" s="54"/>
      <c r="R14" s="54"/>
    </row>
    <row r="15" spans="1:18" s="3" customFormat="1" ht="49.5" customHeight="1" thickBot="1">
      <c r="A15" s="504"/>
      <c r="B15" s="441" t="s">
        <v>147</v>
      </c>
      <c r="C15" s="363"/>
      <c r="D15" s="52"/>
      <c r="E15" s="539"/>
      <c r="F15" s="540"/>
      <c r="G15" s="53"/>
      <c r="H15" s="2"/>
      <c r="I15" s="54"/>
      <c r="J15" s="54"/>
      <c r="K15" s="54"/>
      <c r="L15" s="54"/>
      <c r="M15" s="54"/>
      <c r="N15" s="54"/>
      <c r="O15" s="54"/>
      <c r="P15" s="54"/>
      <c r="Q15" s="54"/>
      <c r="R15" s="54"/>
    </row>
    <row r="16" spans="1:18" s="3" customFormat="1" ht="45.75" customHeight="1" thickBot="1">
      <c r="A16" s="449"/>
      <c r="B16" s="438" t="s">
        <v>108</v>
      </c>
      <c r="C16" s="357" t="s">
        <v>150</v>
      </c>
      <c r="D16" s="45"/>
      <c r="E16" s="548"/>
      <c r="F16" s="548"/>
      <c r="G16" s="39"/>
      <c r="H16" s="2"/>
      <c r="I16" s="46">
        <v>5</v>
      </c>
      <c r="J16" s="47">
        <f>IF(I16=1,'2) Paramétrage Outil'!$G$10,"")</f>
      </c>
      <c r="K16" s="47">
        <f>IF(I16=2,'2) Paramétrage Outil'!$G$11,"")</f>
      </c>
      <c r="L16" s="47">
        <f>IF(I16=3,'2) Paramétrage Outil'!$G$12,"")</f>
      </c>
      <c r="M16" s="47">
        <f>IF(I16=4,'2) Paramétrage Outil'!$G$13,"")</f>
      </c>
      <c r="N16" s="47">
        <f>IF(I16=5,'2) Paramétrage Outil'!$G$14,"")</f>
        <v>0.8</v>
      </c>
      <c r="O16" s="47">
        <f>IF(I16=6,'2) Paramétrage Outil'!$G$15,"")</f>
      </c>
      <c r="P16" s="48">
        <f>SUM(J16:O16)</f>
        <v>0.8</v>
      </c>
      <c r="Q16" s="49">
        <f>1/3</f>
        <v>0.3333333333333333</v>
      </c>
      <c r="R16" s="50">
        <f>P16*Q16</f>
        <v>0.26666666666666666</v>
      </c>
    </row>
    <row r="17" spans="1:18" s="3" customFormat="1" ht="15.75">
      <c r="A17" s="450"/>
      <c r="B17" s="439" t="s">
        <v>149</v>
      </c>
      <c r="C17" s="51" t="s">
        <v>56</v>
      </c>
      <c r="D17" s="52"/>
      <c r="E17" s="539"/>
      <c r="F17" s="540"/>
      <c r="G17" s="53"/>
      <c r="H17" s="2"/>
      <c r="I17" s="54"/>
      <c r="J17" s="54"/>
      <c r="K17" s="54"/>
      <c r="L17" s="54"/>
      <c r="M17" s="54"/>
      <c r="N17" s="54"/>
      <c r="O17" s="54"/>
      <c r="P17" s="54"/>
      <c r="Q17" s="54"/>
      <c r="R17" s="54"/>
    </row>
    <row r="18" spans="1:18" s="3" customFormat="1" ht="27.75" customHeight="1">
      <c r="A18" s="500" t="s">
        <v>557</v>
      </c>
      <c r="B18" s="587" t="s">
        <v>137</v>
      </c>
      <c r="C18" s="359" t="s">
        <v>144</v>
      </c>
      <c r="D18" s="52"/>
      <c r="E18" s="519"/>
      <c r="F18" s="520"/>
      <c r="G18" s="53"/>
      <c r="H18" s="2"/>
      <c r="I18" s="54"/>
      <c r="J18" s="54"/>
      <c r="K18" s="54"/>
      <c r="L18" s="54"/>
      <c r="M18" s="54"/>
      <c r="N18" s="54"/>
      <c r="O18" s="54"/>
      <c r="P18" s="54"/>
      <c r="Q18" s="54"/>
      <c r="R18" s="54"/>
    </row>
    <row r="19" spans="1:18" s="3" customFormat="1" ht="33.75" customHeight="1">
      <c r="A19" s="500"/>
      <c r="B19" s="546"/>
      <c r="C19" s="359" t="s">
        <v>145</v>
      </c>
      <c r="D19" s="52"/>
      <c r="E19" s="519"/>
      <c r="F19" s="520"/>
      <c r="G19" s="53"/>
      <c r="H19" s="2"/>
      <c r="I19" s="54"/>
      <c r="J19" s="54"/>
      <c r="K19" s="54"/>
      <c r="L19" s="54"/>
      <c r="M19" s="54"/>
      <c r="N19" s="54"/>
      <c r="O19" s="54"/>
      <c r="P19" s="54"/>
      <c r="Q19" s="54"/>
      <c r="R19" s="54"/>
    </row>
    <row r="20" spans="1:18" s="3" customFormat="1" ht="19.5" customHeight="1">
      <c r="A20" s="500"/>
      <c r="B20" s="546"/>
      <c r="C20" s="359" t="s">
        <v>469</v>
      </c>
      <c r="D20" s="52"/>
      <c r="E20" s="519"/>
      <c r="F20" s="520"/>
      <c r="G20" s="53"/>
      <c r="H20" s="2"/>
      <c r="I20" s="54"/>
      <c r="J20" s="54"/>
      <c r="K20" s="54"/>
      <c r="L20" s="54"/>
      <c r="M20" s="54"/>
      <c r="N20" s="54"/>
      <c r="O20" s="54"/>
      <c r="P20" s="54"/>
      <c r="Q20" s="54"/>
      <c r="R20" s="54"/>
    </row>
    <row r="21" spans="1:18" s="3" customFormat="1" ht="17.25" customHeight="1">
      <c r="A21" s="500"/>
      <c r="B21" s="546"/>
      <c r="C21" s="359" t="s">
        <v>470</v>
      </c>
      <c r="D21" s="52"/>
      <c r="E21" s="519"/>
      <c r="F21" s="520"/>
      <c r="G21" s="53"/>
      <c r="H21" s="2"/>
      <c r="I21" s="54"/>
      <c r="J21" s="54"/>
      <c r="K21" s="54"/>
      <c r="L21" s="54"/>
      <c r="M21" s="54"/>
      <c r="N21" s="54"/>
      <c r="O21" s="54"/>
      <c r="P21" s="54"/>
      <c r="Q21" s="54"/>
      <c r="R21" s="54"/>
    </row>
    <row r="22" spans="1:18" s="3" customFormat="1" ht="22.5" customHeight="1" thickBot="1">
      <c r="A22" s="500"/>
      <c r="B22" s="547"/>
      <c r="C22" s="3" t="s">
        <v>508</v>
      </c>
      <c r="D22" s="52"/>
      <c r="E22" s="539"/>
      <c r="F22" s="540"/>
      <c r="G22" s="53"/>
      <c r="H22" s="2"/>
      <c r="I22" s="54"/>
      <c r="J22" s="54"/>
      <c r="K22" s="54"/>
      <c r="L22" s="54"/>
      <c r="M22" s="54"/>
      <c r="N22" s="54"/>
      <c r="O22" s="54"/>
      <c r="P22" s="54"/>
      <c r="Q22" s="54"/>
      <c r="R22" s="54"/>
    </row>
    <row r="23" spans="1:18" s="3" customFormat="1" ht="45.75" customHeight="1" thickBot="1">
      <c r="A23" s="449"/>
      <c r="B23" s="438" t="s">
        <v>109</v>
      </c>
      <c r="C23" s="357" t="s">
        <v>138</v>
      </c>
      <c r="D23" s="45"/>
      <c r="E23" s="548"/>
      <c r="F23" s="548"/>
      <c r="G23" s="39"/>
      <c r="H23" s="2"/>
      <c r="I23" s="46">
        <v>2</v>
      </c>
      <c r="J23" s="47">
        <f>IF(I23=1,'2) Paramétrage Outil'!$G$10,"")</f>
      </c>
      <c r="K23" s="47">
        <f>IF(I23=2,'2) Paramétrage Outil'!$G$11,"")</f>
        <v>0.2</v>
      </c>
      <c r="L23" s="47">
        <f>IF(I23=3,'2) Paramétrage Outil'!$G$12,"")</f>
      </c>
      <c r="M23" s="47">
        <f>IF(I23=4,'2) Paramétrage Outil'!$G$13,"")</f>
      </c>
      <c r="N23" s="47">
        <f>IF(I23=5,'2) Paramétrage Outil'!$G$14,"")</f>
      </c>
      <c r="O23" s="47">
        <f>IF(I23=6,'2) Paramétrage Outil'!$G$15,"")</f>
      </c>
      <c r="P23" s="48">
        <f>SUM(J23:O23)</f>
        <v>0.2</v>
      </c>
      <c r="Q23" s="49">
        <f>1/3</f>
        <v>0.3333333333333333</v>
      </c>
      <c r="R23" s="50">
        <f>P23*Q23</f>
        <v>0.06666666666666667</v>
      </c>
    </row>
    <row r="24" spans="1:21" s="3" customFormat="1" ht="15.75">
      <c r="A24" s="450"/>
      <c r="B24" s="439" t="s">
        <v>149</v>
      </c>
      <c r="C24" s="51" t="s">
        <v>56</v>
      </c>
      <c r="D24" s="52"/>
      <c r="E24" s="539"/>
      <c r="F24" s="540"/>
      <c r="G24" s="55"/>
      <c r="H24" s="2"/>
      <c r="I24" s="54"/>
      <c r="J24" s="54"/>
      <c r="K24" s="54"/>
      <c r="L24" s="54"/>
      <c r="M24" s="54"/>
      <c r="N24" s="54"/>
      <c r="O24" s="54"/>
      <c r="P24" s="54"/>
      <c r="Q24" s="54"/>
      <c r="R24" s="54"/>
      <c r="U24" s="3" t="s">
        <v>27</v>
      </c>
    </row>
    <row r="25" spans="1:18" s="3" customFormat="1" ht="26.25" customHeight="1">
      <c r="A25" s="500" t="s">
        <v>558</v>
      </c>
      <c r="B25" s="526" t="s">
        <v>139</v>
      </c>
      <c r="C25" s="358" t="s">
        <v>140</v>
      </c>
      <c r="D25" s="52"/>
      <c r="E25" s="539"/>
      <c r="F25" s="540"/>
      <c r="G25" s="55"/>
      <c r="H25" s="2"/>
      <c r="I25" s="54"/>
      <c r="J25" s="54"/>
      <c r="K25" s="54"/>
      <c r="L25" s="54"/>
      <c r="M25" s="54"/>
      <c r="N25" s="54"/>
      <c r="O25" s="54"/>
      <c r="P25" s="54"/>
      <c r="Q25" s="54"/>
      <c r="R25" s="54"/>
    </row>
    <row r="26" spans="1:18" s="3" customFormat="1" ht="25.5" customHeight="1">
      <c r="A26" s="500"/>
      <c r="B26" s="527"/>
      <c r="C26" s="358" t="s">
        <v>141</v>
      </c>
      <c r="D26" s="52"/>
      <c r="E26" s="519"/>
      <c r="F26" s="520"/>
      <c r="G26" s="55"/>
      <c r="H26" s="2"/>
      <c r="I26" s="54"/>
      <c r="J26" s="54"/>
      <c r="K26" s="54"/>
      <c r="L26" s="54"/>
      <c r="M26" s="54"/>
      <c r="N26" s="54"/>
      <c r="O26" s="54"/>
      <c r="P26" s="54"/>
      <c r="Q26" s="54"/>
      <c r="R26" s="54"/>
    </row>
    <row r="27" spans="1:18" s="3" customFormat="1" ht="21.75" customHeight="1">
      <c r="A27" s="500"/>
      <c r="B27" s="527"/>
      <c r="C27" s="358" t="s">
        <v>142</v>
      </c>
      <c r="D27" s="52"/>
      <c r="E27" s="519"/>
      <c r="F27" s="520"/>
      <c r="G27" s="55"/>
      <c r="H27" s="2"/>
      <c r="I27" s="54"/>
      <c r="J27" s="54"/>
      <c r="K27" s="54"/>
      <c r="L27" s="54"/>
      <c r="M27" s="54"/>
      <c r="N27" s="54"/>
      <c r="O27" s="54"/>
      <c r="P27" s="54"/>
      <c r="Q27" s="54"/>
      <c r="R27" s="54"/>
    </row>
    <row r="28" spans="1:18" s="3" customFormat="1" ht="23.25" customHeight="1">
      <c r="A28" s="500"/>
      <c r="B28" s="530"/>
      <c r="C28" s="358" t="s">
        <v>143</v>
      </c>
      <c r="D28" s="52"/>
      <c r="E28" s="68"/>
      <c r="F28" s="69"/>
      <c r="G28" s="55"/>
      <c r="H28" s="2"/>
      <c r="I28" s="54"/>
      <c r="J28" s="54"/>
      <c r="K28" s="54"/>
      <c r="L28" s="54"/>
      <c r="M28" s="54"/>
      <c r="N28" s="54"/>
      <c r="O28" s="54"/>
      <c r="P28" s="54"/>
      <c r="Q28" s="54"/>
      <c r="R28" s="54"/>
    </row>
    <row r="29" spans="1:18" s="3" customFormat="1" ht="45" customHeight="1">
      <c r="A29" s="500"/>
      <c r="B29" s="442" t="s">
        <v>151</v>
      </c>
      <c r="C29" s="358"/>
      <c r="D29" s="52"/>
      <c r="E29" s="68"/>
      <c r="F29" s="69"/>
      <c r="G29" s="55"/>
      <c r="H29" s="2"/>
      <c r="I29" s="54"/>
      <c r="J29" s="54"/>
      <c r="K29" s="54"/>
      <c r="L29" s="54"/>
      <c r="M29" s="54"/>
      <c r="N29" s="54"/>
      <c r="O29" s="54"/>
      <c r="P29" s="54"/>
      <c r="Q29" s="54"/>
      <c r="R29" s="54"/>
    </row>
    <row r="30" spans="1:18" s="3" customFormat="1" ht="48.75" customHeight="1">
      <c r="A30" s="500"/>
      <c r="B30" s="442" t="s">
        <v>509</v>
      </c>
      <c r="C30" s="358"/>
      <c r="D30" s="52"/>
      <c r="E30" s="68"/>
      <c r="F30" s="69"/>
      <c r="G30" s="55"/>
      <c r="H30" s="2"/>
      <c r="I30" s="54"/>
      <c r="J30" s="54"/>
      <c r="K30" s="54"/>
      <c r="L30" s="54"/>
      <c r="M30" s="54"/>
      <c r="N30" s="54"/>
      <c r="O30" s="54"/>
      <c r="P30" s="54"/>
      <c r="Q30" s="54"/>
      <c r="R30" s="54"/>
    </row>
    <row r="31" spans="1:18" s="3" customFormat="1" ht="34.5" customHeight="1">
      <c r="A31" s="500" t="s">
        <v>559</v>
      </c>
      <c r="B31" s="521" t="s">
        <v>152</v>
      </c>
      <c r="C31" s="364" t="s">
        <v>153</v>
      </c>
      <c r="D31" s="52"/>
      <c r="E31" s="68"/>
      <c r="F31" s="69"/>
      <c r="G31" s="55"/>
      <c r="H31" s="2"/>
      <c r="I31" s="54"/>
      <c r="J31" s="54"/>
      <c r="K31" s="54"/>
      <c r="L31" s="54"/>
      <c r="M31" s="54"/>
      <c r="N31" s="54"/>
      <c r="O31" s="54"/>
      <c r="P31" s="54"/>
      <c r="Q31" s="54"/>
      <c r="R31" s="54"/>
    </row>
    <row r="32" spans="1:18" s="3" customFormat="1" ht="30.75" customHeight="1">
      <c r="A32" s="500"/>
      <c r="B32" s="521"/>
      <c r="C32" s="360" t="s">
        <v>154</v>
      </c>
      <c r="D32" s="52"/>
      <c r="E32" s="68"/>
      <c r="F32" s="69"/>
      <c r="G32" s="55"/>
      <c r="H32" s="2"/>
      <c r="I32" s="54"/>
      <c r="J32" s="54"/>
      <c r="K32" s="54"/>
      <c r="L32" s="54"/>
      <c r="M32" s="54"/>
      <c r="N32" s="54"/>
      <c r="O32" s="54"/>
      <c r="P32" s="54"/>
      <c r="Q32" s="54"/>
      <c r="R32" s="54"/>
    </row>
    <row r="33" spans="1:18" s="3" customFormat="1" ht="27" customHeight="1">
      <c r="A33" s="500"/>
      <c r="B33" s="521"/>
      <c r="C33" s="360" t="s">
        <v>155</v>
      </c>
      <c r="D33" s="52"/>
      <c r="E33" s="68"/>
      <c r="F33" s="69"/>
      <c r="G33" s="55"/>
      <c r="H33" s="2"/>
      <c r="I33" s="54"/>
      <c r="J33" s="54"/>
      <c r="K33" s="54"/>
      <c r="L33" s="54"/>
      <c r="M33" s="54"/>
      <c r="N33" s="54"/>
      <c r="O33" s="54"/>
      <c r="P33" s="54"/>
      <c r="Q33" s="54"/>
      <c r="R33" s="54"/>
    </row>
    <row r="34" spans="1:18" s="3" customFormat="1" ht="30" customHeight="1">
      <c r="A34" s="500"/>
      <c r="B34" s="521"/>
      <c r="C34" s="360" t="s">
        <v>156</v>
      </c>
      <c r="D34" s="52"/>
      <c r="E34" s="68"/>
      <c r="F34" s="69"/>
      <c r="G34" s="55"/>
      <c r="H34" s="2"/>
      <c r="I34" s="54"/>
      <c r="J34" s="54"/>
      <c r="K34" s="54"/>
      <c r="L34" s="54"/>
      <c r="M34" s="54"/>
      <c r="N34" s="54"/>
      <c r="O34" s="54"/>
      <c r="P34" s="54"/>
      <c r="Q34" s="54"/>
      <c r="R34" s="54"/>
    </row>
    <row r="35" spans="1:18" s="3" customFormat="1" ht="21.75" customHeight="1">
      <c r="A35" s="500" t="s">
        <v>560</v>
      </c>
      <c r="B35" s="522" t="s">
        <v>510</v>
      </c>
      <c r="C35" s="367" t="s">
        <v>157</v>
      </c>
      <c r="D35" s="52"/>
      <c r="E35" s="68"/>
      <c r="F35" s="69"/>
      <c r="G35" s="55"/>
      <c r="H35" s="2"/>
      <c r="I35" s="54"/>
      <c r="J35" s="54"/>
      <c r="K35" s="54"/>
      <c r="L35" s="54"/>
      <c r="M35" s="54"/>
      <c r="N35" s="54"/>
      <c r="O35" s="54"/>
      <c r="P35" s="54"/>
      <c r="Q35" s="54"/>
      <c r="R35" s="54"/>
    </row>
    <row r="36" spans="1:18" s="3" customFormat="1" ht="20.25" customHeight="1" thickBot="1">
      <c r="A36" s="500"/>
      <c r="B36" s="522"/>
      <c r="C36" s="368" t="s">
        <v>511</v>
      </c>
      <c r="D36" s="52"/>
      <c r="E36" s="68"/>
      <c r="F36" s="69"/>
      <c r="G36" s="55"/>
      <c r="H36" s="2"/>
      <c r="I36" s="54"/>
      <c r="J36" s="54"/>
      <c r="K36" s="54"/>
      <c r="L36" s="54"/>
      <c r="M36" s="54"/>
      <c r="N36" s="54"/>
      <c r="O36" s="54"/>
      <c r="P36" s="54"/>
      <c r="Q36" s="54"/>
      <c r="R36" s="54"/>
    </row>
    <row r="37" spans="1:18" s="3" customFormat="1" ht="31.5" customHeight="1" thickBot="1">
      <c r="A37" s="451"/>
      <c r="B37" s="590" t="s">
        <v>158</v>
      </c>
      <c r="C37" s="592"/>
      <c r="D37" s="369" t="s">
        <v>91</v>
      </c>
      <c r="E37" s="543" t="s">
        <v>92</v>
      </c>
      <c r="F37" s="544"/>
      <c r="G37" s="39" t="s">
        <v>119</v>
      </c>
      <c r="H37" s="2"/>
      <c r="I37" s="56"/>
      <c r="J37" s="57"/>
      <c r="K37" s="57"/>
      <c r="L37" s="57"/>
      <c r="M37" s="57"/>
      <c r="N37" s="57"/>
      <c r="O37" s="57"/>
      <c r="P37" s="58" t="s">
        <v>70</v>
      </c>
      <c r="Q37" s="59">
        <f>Q38+Q44+Q50+Q70</f>
        <v>1</v>
      </c>
      <c r="R37" s="60">
        <f>R38+R44+R50+R70</f>
        <v>0.5</v>
      </c>
    </row>
    <row r="38" spans="1:18" ht="45.75" customHeight="1" thickBot="1">
      <c r="A38" s="451"/>
      <c r="B38" s="438" t="s">
        <v>110</v>
      </c>
      <c r="C38" s="357" t="s">
        <v>165</v>
      </c>
      <c r="D38" s="45"/>
      <c r="E38" s="548"/>
      <c r="F38" s="548"/>
      <c r="G38" s="39"/>
      <c r="I38" s="46">
        <v>4</v>
      </c>
      <c r="J38" s="47">
        <f>IF(I38=1,'2) Paramétrage Outil'!$G$10,"")</f>
      </c>
      <c r="K38" s="47">
        <f>IF(I38=2,'2) Paramétrage Outil'!$G$11,"")</f>
      </c>
      <c r="L38" s="47">
        <f>IF(I38=3,'2) Paramétrage Outil'!$G$12,"")</f>
      </c>
      <c r="M38" s="47">
        <f>IF(I38=4,'2) Paramétrage Outil'!$G$13,"")</f>
        <v>0.6</v>
      </c>
      <c r="N38" s="47">
        <f>IF(I38=5,'2) Paramétrage Outil'!$G$14,"")</f>
      </c>
      <c r="O38" s="47">
        <f>IF(I38=6,'2) Paramétrage Outil'!$G$15,"")</f>
      </c>
      <c r="P38" s="48">
        <f>SUM(J38:O38)</f>
        <v>0.6</v>
      </c>
      <c r="Q38" s="37">
        <f>1/4</f>
        <v>0.25</v>
      </c>
      <c r="R38" s="50">
        <f>P38*Q38</f>
        <v>0.15</v>
      </c>
    </row>
    <row r="39" spans="1:18" s="64" customFormat="1" ht="15.75">
      <c r="A39" s="452"/>
      <c r="B39" s="439" t="s">
        <v>149</v>
      </c>
      <c r="C39" s="51" t="s">
        <v>56</v>
      </c>
      <c r="D39" s="62"/>
      <c r="E39" s="588"/>
      <c r="F39" s="589"/>
      <c r="G39" s="63"/>
      <c r="I39" s="54"/>
      <c r="J39" s="54"/>
      <c r="K39" s="54"/>
      <c r="L39" s="54"/>
      <c r="M39" s="54"/>
      <c r="N39" s="54"/>
      <c r="O39" s="54"/>
      <c r="P39" s="54"/>
      <c r="Q39" s="54"/>
      <c r="R39" s="54"/>
    </row>
    <row r="40" spans="1:18" s="64" customFormat="1" ht="27.75" customHeight="1">
      <c r="A40" s="500" t="s">
        <v>561</v>
      </c>
      <c r="B40" s="523" t="s">
        <v>159</v>
      </c>
      <c r="C40" s="367" t="s">
        <v>161</v>
      </c>
      <c r="D40" s="62"/>
      <c r="E40" s="519"/>
      <c r="F40" s="520"/>
      <c r="G40" s="63"/>
      <c r="I40" s="54"/>
      <c r="J40" s="54"/>
      <c r="K40" s="54"/>
      <c r="L40" s="54"/>
      <c r="M40" s="54"/>
      <c r="N40" s="54"/>
      <c r="O40" s="54"/>
      <c r="P40" s="54"/>
      <c r="Q40" s="54"/>
      <c r="R40" s="54"/>
    </row>
    <row r="41" spans="1:18" s="64" customFormat="1" ht="31.5" customHeight="1">
      <c r="A41" s="500"/>
      <c r="B41" s="524"/>
      <c r="C41" s="360" t="s">
        <v>162</v>
      </c>
      <c r="D41" s="62"/>
      <c r="E41" s="588"/>
      <c r="F41" s="589"/>
      <c r="G41" s="63"/>
      <c r="I41" s="54"/>
      <c r="J41" s="54"/>
      <c r="K41" s="54"/>
      <c r="L41" s="54"/>
      <c r="M41" s="54"/>
      <c r="N41" s="54"/>
      <c r="O41" s="54"/>
      <c r="P41" s="54"/>
      <c r="Q41" s="54"/>
      <c r="R41" s="54"/>
    </row>
    <row r="42" spans="1:18" s="64" customFormat="1" ht="27.75" customHeight="1">
      <c r="A42" s="500"/>
      <c r="B42" s="525"/>
      <c r="C42" s="368" t="s">
        <v>160</v>
      </c>
      <c r="D42" s="62"/>
      <c r="E42" s="519"/>
      <c r="F42" s="520"/>
      <c r="G42" s="63"/>
      <c r="I42" s="54"/>
      <c r="J42" s="54"/>
      <c r="K42" s="54"/>
      <c r="L42" s="54"/>
      <c r="M42" s="54"/>
      <c r="N42" s="54"/>
      <c r="O42" s="54"/>
      <c r="P42" s="54"/>
      <c r="Q42" s="54"/>
      <c r="R42" s="54"/>
    </row>
    <row r="43" spans="1:18" s="64" customFormat="1" ht="35.25" customHeight="1" thickBot="1">
      <c r="A43" s="500"/>
      <c r="B43" s="371" t="s">
        <v>163</v>
      </c>
      <c r="C43" s="3" t="s">
        <v>164</v>
      </c>
      <c r="D43" s="62"/>
      <c r="E43" s="519"/>
      <c r="F43" s="520"/>
      <c r="G43" s="63"/>
      <c r="I43" s="54"/>
      <c r="J43" s="54"/>
      <c r="K43" s="54"/>
      <c r="L43" s="54"/>
      <c r="M43" s="54"/>
      <c r="N43" s="54"/>
      <c r="O43" s="54"/>
      <c r="P43" s="54"/>
      <c r="Q43" s="54"/>
      <c r="R43" s="54"/>
    </row>
    <row r="44" spans="1:18" ht="53.25" customHeight="1" thickBot="1">
      <c r="A44" s="449"/>
      <c r="B44" s="438" t="s">
        <v>76</v>
      </c>
      <c r="C44" s="357" t="s">
        <v>166</v>
      </c>
      <c r="D44" s="45"/>
      <c r="E44" s="543"/>
      <c r="F44" s="544"/>
      <c r="G44" s="39"/>
      <c r="I44" s="46">
        <v>2</v>
      </c>
      <c r="J44" s="47">
        <f>IF(I44=1,'2) Paramétrage Outil'!$G$10,"")</f>
      </c>
      <c r="K44" s="47">
        <f>IF(I44=2,'2) Paramétrage Outil'!$G$11,"")</f>
        <v>0.2</v>
      </c>
      <c r="L44" s="47">
        <f>IF(I44=3,'2) Paramétrage Outil'!$G$12,"")</f>
      </c>
      <c r="M44" s="47">
        <f>IF(I44=4,'2) Paramétrage Outil'!$G$13,"")</f>
      </c>
      <c r="N44" s="47">
        <f>IF(I44=5,'2) Paramétrage Outil'!$G$14,"")</f>
      </c>
      <c r="O44" s="47">
        <f>IF(I44=6,'2) Paramétrage Outil'!$G$15,"")</f>
      </c>
      <c r="P44" s="48">
        <f>SUM(J44:O44)</f>
        <v>0.2</v>
      </c>
      <c r="Q44" s="37">
        <f>1/4</f>
        <v>0.25</v>
      </c>
      <c r="R44" s="50">
        <f>P44*Q44</f>
        <v>0.05</v>
      </c>
    </row>
    <row r="45" spans="1:18" ht="25.5" customHeight="1">
      <c r="A45" s="453"/>
      <c r="B45" s="439" t="s">
        <v>171</v>
      </c>
      <c r="C45" s="51" t="s">
        <v>56</v>
      </c>
      <c r="D45" s="52"/>
      <c r="E45" s="539"/>
      <c r="F45" s="540"/>
      <c r="G45" s="53"/>
      <c r="I45" s="54"/>
      <c r="J45" s="54"/>
      <c r="K45" s="54"/>
      <c r="L45" s="54"/>
      <c r="M45" s="54"/>
      <c r="N45" s="54"/>
      <c r="O45" s="54"/>
      <c r="P45" s="54"/>
      <c r="Q45" s="54"/>
      <c r="R45" s="54"/>
    </row>
    <row r="46" spans="1:18" ht="34.5" customHeight="1">
      <c r="A46" s="500" t="s">
        <v>562</v>
      </c>
      <c r="B46" s="526" t="s">
        <v>512</v>
      </c>
      <c r="C46" s="360" t="s">
        <v>167</v>
      </c>
      <c r="D46" s="52"/>
      <c r="E46" s="528" t="s">
        <v>544</v>
      </c>
      <c r="F46" s="584"/>
      <c r="G46" s="53"/>
      <c r="I46" s="54"/>
      <c r="J46" s="54"/>
      <c r="K46" s="54"/>
      <c r="L46" s="54"/>
      <c r="M46" s="54"/>
      <c r="N46" s="54"/>
      <c r="O46" s="54"/>
      <c r="P46" s="54"/>
      <c r="Q46" s="54"/>
      <c r="R46" s="54"/>
    </row>
    <row r="47" spans="1:18" ht="33.75" customHeight="1">
      <c r="A47" s="500"/>
      <c r="B47" s="527"/>
      <c r="C47" s="360" t="s">
        <v>168</v>
      </c>
      <c r="D47" s="52"/>
      <c r="E47" s="541" t="s">
        <v>513</v>
      </c>
      <c r="F47" s="542"/>
      <c r="G47" s="411" t="s">
        <v>545</v>
      </c>
      <c r="I47" s="54"/>
      <c r="J47" s="54"/>
      <c r="K47" s="54"/>
      <c r="L47" s="54"/>
      <c r="M47" s="54"/>
      <c r="N47" s="54"/>
      <c r="O47" s="54"/>
      <c r="P47" s="54"/>
      <c r="Q47" s="54"/>
      <c r="R47" s="54"/>
    </row>
    <row r="48" spans="1:18" ht="36" customHeight="1">
      <c r="A48" s="500"/>
      <c r="B48" s="526" t="s">
        <v>514</v>
      </c>
      <c r="C48" s="360" t="s">
        <v>492</v>
      </c>
      <c r="D48" s="52"/>
      <c r="E48" s="541" t="s">
        <v>493</v>
      </c>
      <c r="F48" s="542"/>
      <c r="G48" s="53"/>
      <c r="I48" s="54"/>
      <c r="J48" s="54"/>
      <c r="K48" s="54"/>
      <c r="L48" s="54"/>
      <c r="M48" s="54"/>
      <c r="N48" s="54"/>
      <c r="O48" s="54"/>
      <c r="P48" s="54"/>
      <c r="Q48" s="54"/>
      <c r="R48" s="54"/>
    </row>
    <row r="49" spans="1:18" ht="114.75" customHeight="1" thickBot="1">
      <c r="A49" s="500"/>
      <c r="B49" s="530"/>
      <c r="C49" s="360" t="s">
        <v>169</v>
      </c>
      <c r="D49" s="52"/>
      <c r="E49" s="541" t="s">
        <v>546</v>
      </c>
      <c r="F49" s="542"/>
      <c r="G49" s="411" t="s">
        <v>547</v>
      </c>
      <c r="I49" s="54"/>
      <c r="J49" s="54"/>
      <c r="K49" s="54"/>
      <c r="L49" s="54"/>
      <c r="M49" s="54"/>
      <c r="N49" s="54"/>
      <c r="O49" s="54"/>
      <c r="P49" s="54"/>
      <c r="Q49" s="54"/>
      <c r="R49" s="54"/>
    </row>
    <row r="50" spans="1:18" ht="45.75" customHeight="1" thickBot="1">
      <c r="A50" s="449"/>
      <c r="B50" s="438" t="s">
        <v>77</v>
      </c>
      <c r="C50" s="357" t="s">
        <v>170</v>
      </c>
      <c r="D50" s="45"/>
      <c r="E50" s="548"/>
      <c r="F50" s="548"/>
      <c r="G50" s="39"/>
      <c r="I50" s="46">
        <v>4</v>
      </c>
      <c r="J50" s="47">
        <f>IF(I50=1,'2) Paramétrage Outil'!$G$10,"")</f>
      </c>
      <c r="K50" s="47">
        <f>IF(I50=2,'2) Paramétrage Outil'!$G$11,"")</f>
      </c>
      <c r="L50" s="47">
        <f>IF(I50=3,'2) Paramétrage Outil'!$G$12,"")</f>
      </c>
      <c r="M50" s="47">
        <f>IF(I50=4,'2) Paramétrage Outil'!$G$13,"")</f>
        <v>0.6</v>
      </c>
      <c r="N50" s="47">
        <f>IF(I50=5,'2) Paramétrage Outil'!$G$14,"")</f>
      </c>
      <c r="O50" s="47">
        <f>IF(I50=6,'2) Paramétrage Outil'!$G$15,"")</f>
      </c>
      <c r="P50" s="48">
        <f>SUM(J50:O50)</f>
        <v>0.6</v>
      </c>
      <c r="Q50" s="37">
        <f>1/4</f>
        <v>0.25</v>
      </c>
      <c r="R50" s="50">
        <f>P50*Q50</f>
        <v>0.15</v>
      </c>
    </row>
    <row r="51" spans="1:18" ht="15.75">
      <c r="A51" s="453"/>
      <c r="B51" s="439" t="s">
        <v>172</v>
      </c>
      <c r="C51" s="51" t="s">
        <v>56</v>
      </c>
      <c r="D51" s="52"/>
      <c r="E51" s="539"/>
      <c r="F51" s="540"/>
      <c r="G51" s="55"/>
      <c r="I51" s="54"/>
      <c r="J51" s="54"/>
      <c r="K51" s="54"/>
      <c r="L51" s="54"/>
      <c r="M51" s="54"/>
      <c r="N51" s="54"/>
      <c r="O51" s="54"/>
      <c r="P51" s="54"/>
      <c r="Q51" s="65"/>
      <c r="R51" s="66"/>
    </row>
    <row r="52" spans="1:18" ht="63" customHeight="1">
      <c r="A52" s="500" t="s">
        <v>564</v>
      </c>
      <c r="B52" s="413" t="s">
        <v>515</v>
      </c>
      <c r="C52" s="373" t="s">
        <v>173</v>
      </c>
      <c r="D52" s="52"/>
      <c r="E52" s="528" t="s">
        <v>548</v>
      </c>
      <c r="F52" s="529"/>
      <c r="G52" s="412" t="s">
        <v>516</v>
      </c>
      <c r="I52" s="54"/>
      <c r="J52" s="54"/>
      <c r="K52" s="54"/>
      <c r="L52" s="54"/>
      <c r="M52" s="54"/>
      <c r="N52" s="54"/>
      <c r="O52" s="54"/>
      <c r="P52" s="54"/>
      <c r="Q52" s="65"/>
      <c r="R52" s="66"/>
    </row>
    <row r="53" spans="1:18" ht="30.75" customHeight="1">
      <c r="A53" s="500"/>
      <c r="B53" s="526" t="s">
        <v>176</v>
      </c>
      <c r="C53" s="371" t="s">
        <v>475</v>
      </c>
      <c r="D53" s="52"/>
      <c r="E53" s="528" t="s">
        <v>549</v>
      </c>
      <c r="F53" s="529"/>
      <c r="G53" s="55"/>
      <c r="I53" s="54"/>
      <c r="J53" s="54"/>
      <c r="K53" s="54"/>
      <c r="L53" s="54"/>
      <c r="M53" s="54"/>
      <c r="N53" s="54"/>
      <c r="O53" s="54"/>
      <c r="P53" s="54"/>
      <c r="Q53" s="65"/>
      <c r="R53" s="66"/>
    </row>
    <row r="54" spans="1:18" ht="18" customHeight="1">
      <c r="A54" s="500"/>
      <c r="B54" s="527"/>
      <c r="C54" s="371" t="s">
        <v>474</v>
      </c>
      <c r="D54" s="52"/>
      <c r="E54" s="511" t="s">
        <v>550</v>
      </c>
      <c r="F54" s="512"/>
      <c r="G54" s="55"/>
      <c r="I54" s="54"/>
      <c r="J54" s="54"/>
      <c r="K54" s="54"/>
      <c r="L54" s="54"/>
      <c r="M54" s="54"/>
      <c r="N54" s="54"/>
      <c r="O54" s="54"/>
      <c r="P54" s="54"/>
      <c r="Q54" s="65"/>
      <c r="R54" s="66"/>
    </row>
    <row r="55" spans="1:18" ht="15" customHeight="1">
      <c r="A55" s="500"/>
      <c r="B55" s="527"/>
      <c r="C55" s="371" t="s">
        <v>473</v>
      </c>
      <c r="D55" s="52"/>
      <c r="E55" s="513"/>
      <c r="F55" s="514"/>
      <c r="G55" s="55"/>
      <c r="I55" s="54"/>
      <c r="J55" s="54"/>
      <c r="K55" s="54"/>
      <c r="L55" s="54"/>
      <c r="M55" s="54"/>
      <c r="N55" s="54"/>
      <c r="O55" s="54"/>
      <c r="P55" s="54"/>
      <c r="Q55" s="65"/>
      <c r="R55" s="66"/>
    </row>
    <row r="56" spans="1:18" ht="18" customHeight="1">
      <c r="A56" s="500"/>
      <c r="B56" s="527"/>
      <c r="C56" s="371" t="s">
        <v>472</v>
      </c>
      <c r="D56" s="52"/>
      <c r="E56" s="513"/>
      <c r="F56" s="514"/>
      <c r="G56" s="55"/>
      <c r="I56" s="54"/>
      <c r="J56" s="54"/>
      <c r="K56" s="54"/>
      <c r="L56" s="54"/>
      <c r="M56" s="54"/>
      <c r="N56" s="54"/>
      <c r="O56" s="54"/>
      <c r="P56" s="54"/>
      <c r="Q56" s="65"/>
      <c r="R56" s="66"/>
    </row>
    <row r="57" spans="1:18" ht="17.25" customHeight="1">
      <c r="A57" s="500"/>
      <c r="B57" s="527"/>
      <c r="C57" s="371" t="s">
        <v>175</v>
      </c>
      <c r="D57" s="52"/>
      <c r="E57" s="513"/>
      <c r="F57" s="514"/>
      <c r="G57" s="55"/>
      <c r="I57" s="54"/>
      <c r="J57" s="54"/>
      <c r="K57" s="54"/>
      <c r="L57" s="54"/>
      <c r="M57" s="54"/>
      <c r="N57" s="54"/>
      <c r="O57" s="54"/>
      <c r="P57" s="54"/>
      <c r="Q57" s="65"/>
      <c r="R57" s="66"/>
    </row>
    <row r="58" spans="1:18" ht="14.25" customHeight="1">
      <c r="A58" s="500"/>
      <c r="B58" s="527"/>
      <c r="C58" s="371" t="s">
        <v>471</v>
      </c>
      <c r="D58" s="52"/>
      <c r="E58" s="513"/>
      <c r="F58" s="514"/>
      <c r="G58" s="55"/>
      <c r="I58" s="54"/>
      <c r="J58" s="54"/>
      <c r="K58" s="54"/>
      <c r="L58" s="54"/>
      <c r="M58" s="54"/>
      <c r="N58" s="54"/>
      <c r="O58" s="54"/>
      <c r="P58" s="54"/>
      <c r="Q58" s="65"/>
      <c r="R58" s="66"/>
    </row>
    <row r="59" spans="1:18" ht="21" customHeight="1">
      <c r="A59" s="500"/>
      <c r="B59" s="530"/>
      <c r="C59" s="372" t="s">
        <v>174</v>
      </c>
      <c r="D59" s="52"/>
      <c r="E59" s="515"/>
      <c r="F59" s="516"/>
      <c r="G59" s="55"/>
      <c r="I59" s="54"/>
      <c r="J59" s="54"/>
      <c r="K59" s="54"/>
      <c r="L59" s="54"/>
      <c r="M59" s="54"/>
      <c r="N59" s="54"/>
      <c r="O59" s="54"/>
      <c r="P59" s="54"/>
      <c r="Q59" s="65"/>
      <c r="R59" s="66"/>
    </row>
    <row r="60" spans="1:18" ht="39" customHeight="1">
      <c r="A60" s="500" t="s">
        <v>565</v>
      </c>
      <c r="B60" s="526" t="s">
        <v>517</v>
      </c>
      <c r="C60" s="367" t="s">
        <v>178</v>
      </c>
      <c r="D60" s="52"/>
      <c r="E60" s="528" t="s">
        <v>518</v>
      </c>
      <c r="F60" s="529"/>
      <c r="G60" s="55"/>
      <c r="I60" s="54"/>
      <c r="J60" s="54"/>
      <c r="K60" s="54"/>
      <c r="L60" s="54"/>
      <c r="M60" s="54"/>
      <c r="N60" s="54"/>
      <c r="O60" s="54"/>
      <c r="P60" s="54"/>
      <c r="Q60" s="65"/>
      <c r="R60" s="66"/>
    </row>
    <row r="61" spans="1:18" ht="21" customHeight="1">
      <c r="A61" s="500"/>
      <c r="B61" s="527"/>
      <c r="C61" s="367" t="s">
        <v>476</v>
      </c>
      <c r="D61" s="52"/>
      <c r="E61" s="68"/>
      <c r="F61" s="69"/>
      <c r="G61" s="55"/>
      <c r="I61" s="54"/>
      <c r="J61" s="54"/>
      <c r="K61" s="54"/>
      <c r="L61" s="54"/>
      <c r="M61" s="54"/>
      <c r="N61" s="54"/>
      <c r="O61" s="54"/>
      <c r="P61" s="54"/>
      <c r="Q61" s="65"/>
      <c r="R61" s="66"/>
    </row>
    <row r="62" spans="1:18" ht="19.5" customHeight="1">
      <c r="A62" s="500"/>
      <c r="B62" s="527"/>
      <c r="C62" s="370" t="s">
        <v>181</v>
      </c>
      <c r="D62" s="52"/>
      <c r="E62" s="68"/>
      <c r="F62" s="69"/>
      <c r="G62" s="55"/>
      <c r="I62" s="54"/>
      <c r="J62" s="54"/>
      <c r="K62" s="54"/>
      <c r="L62" s="54"/>
      <c r="M62" s="54"/>
      <c r="N62" s="54"/>
      <c r="O62" s="54"/>
      <c r="P62" s="54"/>
      <c r="Q62" s="65"/>
      <c r="R62" s="66"/>
    </row>
    <row r="63" spans="1:18" ht="21.75" customHeight="1">
      <c r="A63" s="500"/>
      <c r="B63" s="527"/>
      <c r="C63" s="367" t="s">
        <v>179</v>
      </c>
      <c r="D63" s="52"/>
      <c r="E63" s="68"/>
      <c r="F63" s="69"/>
      <c r="G63" s="55"/>
      <c r="I63" s="54"/>
      <c r="J63" s="54"/>
      <c r="K63" s="54"/>
      <c r="L63" s="54"/>
      <c r="M63" s="54"/>
      <c r="N63" s="54"/>
      <c r="O63" s="54"/>
      <c r="P63" s="54"/>
      <c r="Q63" s="65"/>
      <c r="R63" s="66"/>
    </row>
    <row r="64" spans="1:18" ht="18.75" customHeight="1">
      <c r="A64" s="500"/>
      <c r="B64" s="527"/>
      <c r="C64" s="367" t="s">
        <v>477</v>
      </c>
      <c r="D64" s="52"/>
      <c r="E64" s="519"/>
      <c r="F64" s="520"/>
      <c r="G64" s="55"/>
      <c r="I64" s="54"/>
      <c r="J64" s="54"/>
      <c r="K64" s="54"/>
      <c r="L64" s="54"/>
      <c r="M64" s="54"/>
      <c r="N64" s="54"/>
      <c r="O64" s="54"/>
      <c r="P64" s="54"/>
      <c r="Q64" s="65"/>
      <c r="R64" s="66"/>
    </row>
    <row r="65" spans="1:18" ht="18.75" customHeight="1">
      <c r="A65" s="500"/>
      <c r="B65" s="527"/>
      <c r="C65" s="367" t="s">
        <v>180</v>
      </c>
      <c r="D65" s="52"/>
      <c r="E65" s="68"/>
      <c r="F65" s="69"/>
      <c r="G65" s="55"/>
      <c r="I65" s="54"/>
      <c r="J65" s="54"/>
      <c r="K65" s="54"/>
      <c r="L65" s="54"/>
      <c r="M65" s="54"/>
      <c r="N65" s="54"/>
      <c r="O65" s="54"/>
      <c r="P65" s="54"/>
      <c r="Q65" s="65"/>
      <c r="R65" s="66"/>
    </row>
    <row r="66" spans="1:18" ht="39.75" customHeight="1">
      <c r="A66" s="500"/>
      <c r="B66" s="527"/>
      <c r="C66" s="367" t="s">
        <v>478</v>
      </c>
      <c r="D66" s="52"/>
      <c r="E66" s="528" t="s">
        <v>494</v>
      </c>
      <c r="F66" s="529"/>
      <c r="G66" s="55"/>
      <c r="I66" s="54"/>
      <c r="J66" s="54"/>
      <c r="K66" s="54"/>
      <c r="L66" s="54"/>
      <c r="M66" s="54"/>
      <c r="N66" s="54"/>
      <c r="O66" s="54"/>
      <c r="P66" s="54"/>
      <c r="Q66" s="65"/>
      <c r="R66" s="66"/>
    </row>
    <row r="67" spans="1:18" ht="36" customHeight="1">
      <c r="A67" s="500"/>
      <c r="B67" s="530"/>
      <c r="C67" s="363" t="s">
        <v>177</v>
      </c>
      <c r="D67" s="52"/>
      <c r="E67" s="528" t="s">
        <v>551</v>
      </c>
      <c r="F67" s="529"/>
      <c r="G67" s="55"/>
      <c r="I67" s="54"/>
      <c r="J67" s="54"/>
      <c r="K67" s="54"/>
      <c r="L67" s="54"/>
      <c r="M67" s="54"/>
      <c r="N67" s="54"/>
      <c r="O67" s="54"/>
      <c r="P67" s="54"/>
      <c r="Q67" s="65"/>
      <c r="R67" s="66"/>
    </row>
    <row r="68" spans="1:18" ht="40.5" customHeight="1">
      <c r="A68" s="500"/>
      <c r="B68" s="521" t="s">
        <v>182</v>
      </c>
      <c r="C68" s="364" t="s">
        <v>184</v>
      </c>
      <c r="D68" s="52"/>
      <c r="E68" s="528" t="s">
        <v>519</v>
      </c>
      <c r="F68" s="529"/>
      <c r="G68" s="55"/>
      <c r="I68" s="54"/>
      <c r="J68" s="54"/>
      <c r="K68" s="54"/>
      <c r="L68" s="54"/>
      <c r="M68" s="54"/>
      <c r="N68" s="54"/>
      <c r="O68" s="54"/>
      <c r="P68" s="54"/>
      <c r="Q68" s="65"/>
      <c r="R68" s="66"/>
    </row>
    <row r="69" spans="1:18" ht="27.75" customHeight="1" thickBot="1">
      <c r="A69" s="500"/>
      <c r="B69" s="521"/>
      <c r="C69" s="363" t="s">
        <v>183</v>
      </c>
      <c r="D69" s="52"/>
      <c r="E69" s="519"/>
      <c r="F69" s="520"/>
      <c r="G69" s="55"/>
      <c r="I69" s="54"/>
      <c r="J69" s="54"/>
      <c r="K69" s="54"/>
      <c r="L69" s="54"/>
      <c r="M69" s="54"/>
      <c r="N69" s="54"/>
      <c r="O69" s="54"/>
      <c r="P69" s="54"/>
      <c r="Q69" s="65"/>
      <c r="R69" s="66"/>
    </row>
    <row r="70" spans="1:18" ht="45.75" customHeight="1" thickBot="1">
      <c r="A70" s="449"/>
      <c r="B70" s="438" t="s">
        <v>78</v>
      </c>
      <c r="C70" s="357" t="s">
        <v>194</v>
      </c>
      <c r="D70" s="45"/>
      <c r="E70" s="543"/>
      <c r="F70" s="544"/>
      <c r="G70" s="39"/>
      <c r="I70" s="46">
        <v>4</v>
      </c>
      <c r="J70" s="47">
        <f>IF(I70=1,'2) Paramétrage Outil'!$G$10,"")</f>
      </c>
      <c r="K70" s="47">
        <f>IF(I70=2,'2) Paramétrage Outil'!$G$11,"")</f>
      </c>
      <c r="L70" s="47">
        <f>IF(I70=3,'2) Paramétrage Outil'!$G$12,"")</f>
      </c>
      <c r="M70" s="47">
        <f>IF(I70=4,'2) Paramétrage Outil'!$G$13,"")</f>
        <v>0.6</v>
      </c>
      <c r="N70" s="47">
        <f>IF(I70=5,'2) Paramétrage Outil'!$G$14,"")</f>
      </c>
      <c r="O70" s="47">
        <f>IF(I70=6,'2) Paramétrage Outil'!$G$15,"")</f>
      </c>
      <c r="P70" s="48">
        <f>SUM(J70:O70)</f>
        <v>0.6</v>
      </c>
      <c r="Q70" s="37">
        <f>1/4</f>
        <v>0.25</v>
      </c>
      <c r="R70" s="50">
        <f>P70*Q70</f>
        <v>0.15</v>
      </c>
    </row>
    <row r="71" spans="1:18" ht="15.75">
      <c r="A71" s="453"/>
      <c r="B71" s="439" t="s">
        <v>149</v>
      </c>
      <c r="C71" s="51" t="s">
        <v>56</v>
      </c>
      <c r="D71" s="52"/>
      <c r="E71" s="517"/>
      <c r="F71" s="518"/>
      <c r="G71" s="53"/>
      <c r="I71" s="54"/>
      <c r="J71" s="54"/>
      <c r="K71" s="54"/>
      <c r="L71" s="54"/>
      <c r="M71" s="54"/>
      <c r="N71" s="54"/>
      <c r="O71" s="54"/>
      <c r="P71" s="54"/>
      <c r="Q71" s="54"/>
      <c r="R71" s="54"/>
    </row>
    <row r="72" spans="1:18" ht="30.75" customHeight="1" thickBot="1">
      <c r="A72" s="454" t="s">
        <v>563</v>
      </c>
      <c r="B72" s="442" t="s">
        <v>185</v>
      </c>
      <c r="C72" s="363" t="s">
        <v>186</v>
      </c>
      <c r="D72" s="52"/>
      <c r="E72" s="528" t="s">
        <v>495</v>
      </c>
      <c r="F72" s="529"/>
      <c r="G72" s="53"/>
      <c r="I72" s="54"/>
      <c r="J72" s="54"/>
      <c r="K72" s="54"/>
      <c r="L72" s="54"/>
      <c r="M72" s="54"/>
      <c r="N72" s="54"/>
      <c r="O72" s="54"/>
      <c r="P72" s="54"/>
      <c r="Q72" s="54"/>
      <c r="R72" s="54"/>
    </row>
    <row r="73" spans="1:18" s="3" customFormat="1" ht="31.5" customHeight="1" thickBot="1">
      <c r="A73" s="451"/>
      <c r="B73" s="590" t="s">
        <v>187</v>
      </c>
      <c r="C73" s="591"/>
      <c r="D73" s="38" t="s">
        <v>91</v>
      </c>
      <c r="E73" s="543" t="s">
        <v>92</v>
      </c>
      <c r="F73" s="544"/>
      <c r="G73" s="39" t="s">
        <v>119</v>
      </c>
      <c r="H73" s="2"/>
      <c r="I73" s="56"/>
      <c r="J73" s="57"/>
      <c r="K73" s="57"/>
      <c r="L73" s="57"/>
      <c r="M73" s="57"/>
      <c r="N73" s="57"/>
      <c r="O73" s="57"/>
      <c r="P73" s="58" t="s">
        <v>70</v>
      </c>
      <c r="Q73" s="59">
        <f>Q74+Q82+Q89</f>
        <v>0.42857142857142855</v>
      </c>
      <c r="R73" s="67">
        <f>R74+R82+R89</f>
        <v>0.11428571428571428</v>
      </c>
    </row>
    <row r="74" spans="1:18" ht="45.75" customHeight="1" thickBot="1">
      <c r="A74" s="451"/>
      <c r="B74" s="438" t="s">
        <v>79</v>
      </c>
      <c r="C74" s="357" t="s">
        <v>165</v>
      </c>
      <c r="D74" s="45"/>
      <c r="E74" s="548"/>
      <c r="F74" s="548"/>
      <c r="G74" s="39"/>
      <c r="I74" s="46">
        <v>3</v>
      </c>
      <c r="J74" s="47">
        <f>IF(I74=1,'2) Paramétrage Outil'!$G$10,"")</f>
      </c>
      <c r="K74" s="47">
        <f>IF(I74=2,'2) Paramétrage Outil'!$G$11,"")</f>
      </c>
      <c r="L74" s="47">
        <f>IF(I74=3,'2) Paramétrage Outil'!$G$12,"")</f>
        <v>0.4</v>
      </c>
      <c r="M74" s="47">
        <f>IF(I74=4,'2) Paramétrage Outil'!$G$13,"")</f>
      </c>
      <c r="N74" s="47">
        <f>IF(I74=5,'2) Paramétrage Outil'!$G$14,"")</f>
      </c>
      <c r="O74" s="47">
        <f>IF(I74=6,'2) Paramétrage Outil'!$G$15,"")</f>
      </c>
      <c r="P74" s="48">
        <f>SUM(J74:O74)</f>
        <v>0.4</v>
      </c>
      <c r="Q74" s="37">
        <f>1/7</f>
        <v>0.14285714285714285</v>
      </c>
      <c r="R74" s="50">
        <f>P74*Q74</f>
        <v>0.05714285714285714</v>
      </c>
    </row>
    <row r="75" spans="1:18" ht="15.75">
      <c r="A75" s="454"/>
      <c r="B75" s="439" t="s">
        <v>149</v>
      </c>
      <c r="C75" s="51" t="s">
        <v>56</v>
      </c>
      <c r="D75" s="52"/>
      <c r="E75" s="539"/>
      <c r="F75" s="540"/>
      <c r="G75" s="53"/>
      <c r="I75" s="54"/>
      <c r="J75" s="54"/>
      <c r="K75" s="54"/>
      <c r="L75" s="54"/>
      <c r="M75" s="54"/>
      <c r="N75" s="54"/>
      <c r="O75" s="54"/>
      <c r="P75" s="54"/>
      <c r="Q75" s="54"/>
      <c r="R75" s="54"/>
    </row>
    <row r="76" spans="1:18" ht="38.25" customHeight="1">
      <c r="A76" s="454" t="s">
        <v>566</v>
      </c>
      <c r="B76" s="443" t="s">
        <v>188</v>
      </c>
      <c r="C76" s="51"/>
      <c r="D76" s="52"/>
      <c r="E76" s="528" t="s">
        <v>496</v>
      </c>
      <c r="F76" s="529"/>
      <c r="G76" s="53"/>
      <c r="I76" s="54"/>
      <c r="J76" s="54"/>
      <c r="K76" s="54"/>
      <c r="L76" s="54"/>
      <c r="M76" s="54"/>
      <c r="N76" s="54"/>
      <c r="O76" s="54"/>
      <c r="P76" s="54"/>
      <c r="Q76" s="54"/>
      <c r="R76" s="54"/>
    </row>
    <row r="77" spans="1:18" ht="18" customHeight="1">
      <c r="A77" s="500" t="s">
        <v>567</v>
      </c>
      <c r="B77" s="595" t="s">
        <v>520</v>
      </c>
      <c r="C77" s="367" t="s">
        <v>196</v>
      </c>
      <c r="D77" s="52"/>
      <c r="E77" s="511" t="s">
        <v>552</v>
      </c>
      <c r="F77" s="512"/>
      <c r="G77" s="53"/>
      <c r="I77" s="54"/>
      <c r="J77" s="54"/>
      <c r="K77" s="54"/>
      <c r="L77" s="54"/>
      <c r="M77" s="54"/>
      <c r="N77" s="54"/>
      <c r="O77" s="54"/>
      <c r="P77" s="54"/>
      <c r="Q77" s="54"/>
      <c r="R77" s="54"/>
    </row>
    <row r="78" spans="1:18" ht="21" customHeight="1">
      <c r="A78" s="500"/>
      <c r="B78" s="596"/>
      <c r="C78" s="367" t="s">
        <v>195</v>
      </c>
      <c r="D78" s="52"/>
      <c r="E78" s="513"/>
      <c r="F78" s="514"/>
      <c r="G78" s="53"/>
      <c r="I78" s="54"/>
      <c r="J78" s="54"/>
      <c r="K78" s="54"/>
      <c r="L78" s="54"/>
      <c r="M78" s="54"/>
      <c r="N78" s="54"/>
      <c r="O78" s="54"/>
      <c r="P78" s="54"/>
      <c r="Q78" s="54"/>
      <c r="R78" s="54"/>
    </row>
    <row r="79" spans="1:18" ht="29.25" customHeight="1">
      <c r="A79" s="500"/>
      <c r="B79" s="596"/>
      <c r="C79" s="367" t="s">
        <v>190</v>
      </c>
      <c r="D79" s="52"/>
      <c r="E79" s="513"/>
      <c r="F79" s="514"/>
      <c r="G79" s="53"/>
      <c r="I79" s="54"/>
      <c r="J79" s="54"/>
      <c r="K79" s="54"/>
      <c r="L79" s="54"/>
      <c r="M79" s="54"/>
      <c r="N79" s="54"/>
      <c r="O79" s="54"/>
      <c r="P79" s="54"/>
      <c r="Q79" s="54"/>
      <c r="R79" s="54"/>
    </row>
    <row r="80" spans="1:18" ht="19.5" customHeight="1">
      <c r="A80" s="500"/>
      <c r="B80" s="596"/>
      <c r="C80" s="374" t="s">
        <v>521</v>
      </c>
      <c r="D80" s="52"/>
      <c r="E80" s="513"/>
      <c r="F80" s="514"/>
      <c r="G80" s="53"/>
      <c r="I80" s="54"/>
      <c r="J80" s="54"/>
      <c r="K80" s="54"/>
      <c r="L80" s="54"/>
      <c r="M80" s="54"/>
      <c r="N80" s="54"/>
      <c r="O80" s="54"/>
      <c r="P80" s="54"/>
      <c r="Q80" s="54"/>
      <c r="R80" s="54"/>
    </row>
    <row r="81" spans="1:18" ht="34.5" customHeight="1" thickBot="1">
      <c r="A81" s="500"/>
      <c r="B81" s="597"/>
      <c r="C81" s="374" t="s">
        <v>189</v>
      </c>
      <c r="D81" s="52"/>
      <c r="E81" s="515"/>
      <c r="F81" s="516"/>
      <c r="G81" s="53"/>
      <c r="I81" s="54"/>
      <c r="J81" s="54"/>
      <c r="K81" s="54"/>
      <c r="L81" s="54"/>
      <c r="M81" s="54"/>
      <c r="N81" s="54"/>
      <c r="O81" s="54"/>
      <c r="P81" s="54"/>
      <c r="Q81" s="54"/>
      <c r="R81" s="54"/>
    </row>
    <row r="82" spans="1:18" ht="45.75" customHeight="1" thickBot="1">
      <c r="A82" s="449"/>
      <c r="B82" s="438" t="s">
        <v>111</v>
      </c>
      <c r="C82" s="357" t="s">
        <v>170</v>
      </c>
      <c r="D82" s="45"/>
      <c r="E82" s="543"/>
      <c r="F82" s="544"/>
      <c r="G82" s="39"/>
      <c r="I82" s="46">
        <v>1</v>
      </c>
      <c r="J82" s="47">
        <f>IF(I82=1,'2) Paramétrage Outil'!$G$10,"")</f>
        <v>0</v>
      </c>
      <c r="K82" s="47">
        <f>IF(I82=2,'2) Paramétrage Outil'!$G$11,"")</f>
      </c>
      <c r="L82" s="47">
        <f>IF(I82=3,'2) Paramétrage Outil'!$G$12,"")</f>
      </c>
      <c r="M82" s="47">
        <f>IF(I82=4,'2) Paramétrage Outil'!$G$13,"")</f>
      </c>
      <c r="N82" s="47">
        <f>IF(I82=5,'2) Paramétrage Outil'!$G$14,"")</f>
      </c>
      <c r="O82" s="47">
        <f>IF(I82=6,'2) Paramétrage Outil'!$G$15,"")</f>
      </c>
      <c r="P82" s="48">
        <f>SUM(J82:O82)</f>
        <v>0</v>
      </c>
      <c r="Q82" s="37">
        <f>1/7</f>
        <v>0.14285714285714285</v>
      </c>
      <c r="R82" s="50">
        <f>P82*Q82</f>
        <v>0</v>
      </c>
    </row>
    <row r="83" spans="1:18" ht="15.75">
      <c r="A83" s="453"/>
      <c r="B83" s="439" t="s">
        <v>149</v>
      </c>
      <c r="C83" s="51" t="s">
        <v>56</v>
      </c>
      <c r="D83" s="52"/>
      <c r="E83" s="539"/>
      <c r="F83" s="540"/>
      <c r="G83" s="53"/>
      <c r="I83" s="54"/>
      <c r="J83" s="54"/>
      <c r="K83" s="54"/>
      <c r="L83" s="54"/>
      <c r="M83" s="54"/>
      <c r="N83" s="54"/>
      <c r="O83" s="54"/>
      <c r="P83" s="54"/>
      <c r="Q83" s="54"/>
      <c r="R83" s="66"/>
    </row>
    <row r="84" spans="1:18" ht="18.75" customHeight="1">
      <c r="A84" s="500" t="s">
        <v>568</v>
      </c>
      <c r="B84" s="526" t="s">
        <v>197</v>
      </c>
      <c r="C84" s="360" t="s">
        <v>199</v>
      </c>
      <c r="D84" s="52"/>
      <c r="E84" s="505" t="s">
        <v>497</v>
      </c>
      <c r="F84" s="506"/>
      <c r="G84" s="53"/>
      <c r="I84" s="54"/>
      <c r="J84" s="54"/>
      <c r="K84" s="54"/>
      <c r="L84" s="54"/>
      <c r="M84" s="54"/>
      <c r="N84" s="54"/>
      <c r="O84" s="54"/>
      <c r="P84" s="54"/>
      <c r="Q84" s="54"/>
      <c r="R84" s="66"/>
    </row>
    <row r="85" spans="1:18" ht="18" customHeight="1">
      <c r="A85" s="500"/>
      <c r="B85" s="527"/>
      <c r="C85" s="360" t="s">
        <v>198</v>
      </c>
      <c r="D85" s="52"/>
      <c r="E85" s="507"/>
      <c r="F85" s="508"/>
      <c r="G85" s="53"/>
      <c r="I85" s="54"/>
      <c r="J85" s="54"/>
      <c r="K85" s="54"/>
      <c r="L85" s="54"/>
      <c r="M85" s="54"/>
      <c r="N85" s="54"/>
      <c r="O85" s="54"/>
      <c r="P85" s="54"/>
      <c r="Q85" s="54"/>
      <c r="R85" s="66"/>
    </row>
    <row r="86" spans="1:18" ht="16.5" customHeight="1">
      <c r="A86" s="500"/>
      <c r="B86" s="527"/>
      <c r="C86" s="360" t="s">
        <v>192</v>
      </c>
      <c r="D86" s="52"/>
      <c r="E86" s="507"/>
      <c r="F86" s="508"/>
      <c r="G86" s="53"/>
      <c r="I86" s="54"/>
      <c r="J86" s="54"/>
      <c r="K86" s="54"/>
      <c r="L86" s="54"/>
      <c r="M86" s="54"/>
      <c r="N86" s="54"/>
      <c r="O86" s="54"/>
      <c r="P86" s="54"/>
      <c r="Q86" s="54"/>
      <c r="R86" s="66"/>
    </row>
    <row r="87" spans="1:18" ht="16.5" customHeight="1">
      <c r="A87" s="500"/>
      <c r="B87" s="527"/>
      <c r="C87" s="360" t="s">
        <v>193</v>
      </c>
      <c r="D87" s="52"/>
      <c r="E87" s="507"/>
      <c r="F87" s="508"/>
      <c r="G87" s="53"/>
      <c r="I87" s="54"/>
      <c r="J87" s="54"/>
      <c r="K87" s="54"/>
      <c r="L87" s="54"/>
      <c r="M87" s="54"/>
      <c r="N87" s="54"/>
      <c r="O87" s="54"/>
      <c r="P87" s="54"/>
      <c r="Q87" s="54"/>
      <c r="R87" s="66"/>
    </row>
    <row r="88" spans="1:18" ht="18.75" customHeight="1" thickBot="1">
      <c r="A88" s="500"/>
      <c r="B88" s="530"/>
      <c r="C88" s="363" t="s">
        <v>191</v>
      </c>
      <c r="D88" s="52"/>
      <c r="E88" s="509"/>
      <c r="F88" s="510"/>
      <c r="G88" s="53"/>
      <c r="I88" s="54"/>
      <c r="J88" s="54"/>
      <c r="K88" s="54"/>
      <c r="L88" s="54"/>
      <c r="M88" s="54"/>
      <c r="N88" s="54"/>
      <c r="O88" s="54"/>
      <c r="P88" s="54"/>
      <c r="Q88" s="54"/>
      <c r="R88" s="66"/>
    </row>
    <row r="89" spans="1:18" ht="45.75" customHeight="1" thickBot="1">
      <c r="A89" s="449"/>
      <c r="B89" s="438" t="s">
        <v>82</v>
      </c>
      <c r="C89" s="357" t="s">
        <v>522</v>
      </c>
      <c r="D89" s="45"/>
      <c r="E89" s="548"/>
      <c r="F89" s="548"/>
      <c r="G89" s="39"/>
      <c r="I89" s="46">
        <v>3</v>
      </c>
      <c r="J89" s="47">
        <f>IF(I89=1,'2) Paramétrage Outil'!$G$10,"")</f>
      </c>
      <c r="K89" s="47">
        <f>IF(I89=2,'2) Paramétrage Outil'!$G$11,"")</f>
      </c>
      <c r="L89" s="47">
        <f>IF(I89=3,'2) Paramétrage Outil'!$G$12,"")</f>
        <v>0.4</v>
      </c>
      <c r="M89" s="47">
        <f>IF(I89=4,'2) Paramétrage Outil'!$G$13,"")</f>
      </c>
      <c r="N89" s="47">
        <f>IF(I89=5,'2) Paramétrage Outil'!$G$14,"")</f>
      </c>
      <c r="O89" s="47">
        <f>IF(I89=6,'2) Paramétrage Outil'!$G$15,"")</f>
      </c>
      <c r="P89" s="48">
        <f>SUM(J89:O89)</f>
        <v>0.4</v>
      </c>
      <c r="Q89" s="37">
        <f>1/7</f>
        <v>0.14285714285714285</v>
      </c>
      <c r="R89" s="50">
        <f>P89*Q89</f>
        <v>0.05714285714285714</v>
      </c>
    </row>
    <row r="90" spans="1:18" ht="15.75">
      <c r="A90" s="453"/>
      <c r="B90" s="439" t="s">
        <v>149</v>
      </c>
      <c r="C90" s="51" t="s">
        <v>56</v>
      </c>
      <c r="D90" s="52"/>
      <c r="E90" s="539"/>
      <c r="F90" s="540"/>
      <c r="G90" s="53"/>
      <c r="I90" s="54"/>
      <c r="J90" s="54"/>
      <c r="K90" s="54"/>
      <c r="L90" s="54"/>
      <c r="M90" s="54"/>
      <c r="N90" s="54"/>
      <c r="O90" s="54"/>
      <c r="P90" s="54"/>
      <c r="Q90" s="65"/>
      <c r="R90" s="66"/>
    </row>
    <row r="91" spans="1:18" ht="21" customHeight="1">
      <c r="A91" s="500" t="s">
        <v>569</v>
      </c>
      <c r="B91" s="598" t="s">
        <v>523</v>
      </c>
      <c r="C91" s="370" t="s">
        <v>204</v>
      </c>
      <c r="D91" s="52"/>
      <c r="E91" s="519"/>
      <c r="F91" s="520"/>
      <c r="G91" s="53"/>
      <c r="I91" s="54"/>
      <c r="J91" s="54"/>
      <c r="K91" s="54"/>
      <c r="L91" s="54"/>
      <c r="M91" s="54"/>
      <c r="N91" s="54"/>
      <c r="O91" s="54"/>
      <c r="P91" s="54"/>
      <c r="Q91" s="65"/>
      <c r="R91" s="66"/>
    </row>
    <row r="92" spans="1:18" ht="18" customHeight="1">
      <c r="A92" s="500"/>
      <c r="B92" s="599"/>
      <c r="C92" s="367" t="s">
        <v>208</v>
      </c>
      <c r="D92" s="52"/>
      <c r="E92" s="519"/>
      <c r="F92" s="520"/>
      <c r="G92" s="53"/>
      <c r="I92" s="54"/>
      <c r="J92" s="54"/>
      <c r="K92" s="54"/>
      <c r="L92" s="54"/>
      <c r="M92" s="54"/>
      <c r="N92" s="54"/>
      <c r="O92" s="54"/>
      <c r="P92" s="54"/>
      <c r="Q92" s="65"/>
      <c r="R92" s="66"/>
    </row>
    <row r="93" spans="1:18" ht="16.5" customHeight="1">
      <c r="A93" s="500"/>
      <c r="B93" s="599"/>
      <c r="C93" s="367" t="s">
        <v>207</v>
      </c>
      <c r="D93" s="52"/>
      <c r="E93" s="519"/>
      <c r="F93" s="520"/>
      <c r="G93" s="53"/>
      <c r="I93" s="54"/>
      <c r="J93" s="54"/>
      <c r="K93" s="54"/>
      <c r="L93" s="54"/>
      <c r="M93" s="54"/>
      <c r="N93" s="54"/>
      <c r="O93" s="54"/>
      <c r="P93" s="54"/>
      <c r="Q93" s="65"/>
      <c r="R93" s="66"/>
    </row>
    <row r="94" spans="1:18" ht="14.25" customHeight="1">
      <c r="A94" s="500"/>
      <c r="B94" s="599"/>
      <c r="C94" s="367" t="s">
        <v>206</v>
      </c>
      <c r="D94" s="52"/>
      <c r="E94" s="519"/>
      <c r="F94" s="520"/>
      <c r="G94" s="53"/>
      <c r="I94" s="54"/>
      <c r="J94" s="54"/>
      <c r="K94" s="54"/>
      <c r="L94" s="54"/>
      <c r="M94" s="54"/>
      <c r="N94" s="54"/>
      <c r="O94" s="54"/>
      <c r="P94" s="54"/>
      <c r="Q94" s="65"/>
      <c r="R94" s="66"/>
    </row>
    <row r="95" spans="1:18" ht="20.25" customHeight="1">
      <c r="A95" s="500"/>
      <c r="B95" s="599"/>
      <c r="C95" s="367" t="s">
        <v>205</v>
      </c>
      <c r="D95" s="52"/>
      <c r="E95" s="519"/>
      <c r="F95" s="520"/>
      <c r="G95" s="53"/>
      <c r="I95" s="54"/>
      <c r="J95" s="54"/>
      <c r="K95" s="54"/>
      <c r="L95" s="54"/>
      <c r="M95" s="54"/>
      <c r="N95" s="54"/>
      <c r="O95" s="54"/>
      <c r="P95" s="54"/>
      <c r="Q95" s="65"/>
      <c r="R95" s="66"/>
    </row>
    <row r="96" spans="1:18" ht="21" customHeight="1">
      <c r="A96" s="500"/>
      <c r="B96" s="599"/>
      <c r="C96" s="367" t="s">
        <v>203</v>
      </c>
      <c r="D96" s="52"/>
      <c r="E96" s="539"/>
      <c r="F96" s="540"/>
      <c r="G96" s="53"/>
      <c r="I96" s="54"/>
      <c r="J96" s="54"/>
      <c r="K96" s="54"/>
      <c r="L96" s="54"/>
      <c r="M96" s="54"/>
      <c r="N96" s="54"/>
      <c r="O96" s="54"/>
      <c r="P96" s="54"/>
      <c r="Q96" s="65"/>
      <c r="R96" s="66"/>
    </row>
    <row r="97" spans="1:18" ht="22.5" customHeight="1">
      <c r="A97" s="500"/>
      <c r="B97" s="599"/>
      <c r="C97" s="367" t="s">
        <v>479</v>
      </c>
      <c r="D97" s="52"/>
      <c r="E97" s="519"/>
      <c r="F97" s="520"/>
      <c r="G97" s="53"/>
      <c r="I97" s="54"/>
      <c r="J97" s="54"/>
      <c r="K97" s="54"/>
      <c r="L97" s="54"/>
      <c r="M97" s="54"/>
      <c r="N97" s="54"/>
      <c r="O97" s="54"/>
      <c r="P97" s="54"/>
      <c r="Q97" s="65"/>
      <c r="R97" s="66"/>
    </row>
    <row r="98" spans="1:18" ht="27" customHeight="1">
      <c r="A98" s="500"/>
      <c r="B98" s="599"/>
      <c r="C98" s="360" t="s">
        <v>201</v>
      </c>
      <c r="D98" s="52"/>
      <c r="E98" s="519"/>
      <c r="F98" s="520"/>
      <c r="G98" s="53"/>
      <c r="I98" s="54"/>
      <c r="J98" s="54"/>
      <c r="K98" s="54"/>
      <c r="L98" s="54"/>
      <c r="M98" s="54"/>
      <c r="N98" s="54"/>
      <c r="O98" s="54"/>
      <c r="P98" s="54"/>
      <c r="Q98" s="65"/>
      <c r="R98" s="66"/>
    </row>
    <row r="99" spans="1:18" ht="22.5" customHeight="1">
      <c r="A99" s="500"/>
      <c r="B99" s="599"/>
      <c r="C99" s="367" t="s">
        <v>202</v>
      </c>
      <c r="D99" s="52"/>
      <c r="E99" s="519"/>
      <c r="F99" s="520"/>
      <c r="G99" s="53"/>
      <c r="I99" s="54"/>
      <c r="J99" s="54"/>
      <c r="K99" s="54"/>
      <c r="L99" s="54"/>
      <c r="M99" s="54"/>
      <c r="N99" s="54"/>
      <c r="O99" s="54"/>
      <c r="P99" s="54"/>
      <c r="Q99" s="65"/>
      <c r="R99" s="66"/>
    </row>
    <row r="100" spans="1:18" ht="38.25" customHeight="1">
      <c r="A100" s="500"/>
      <c r="B100" s="600"/>
      <c r="C100" s="361" t="s">
        <v>200</v>
      </c>
      <c r="D100" s="52"/>
      <c r="E100" s="539"/>
      <c r="F100" s="540"/>
      <c r="G100" s="53"/>
      <c r="I100" s="54"/>
      <c r="J100" s="54"/>
      <c r="K100" s="54"/>
      <c r="L100" s="54"/>
      <c r="M100" s="54"/>
      <c r="N100" s="54"/>
      <c r="O100" s="54"/>
      <c r="P100" s="54"/>
      <c r="Q100" s="65"/>
      <c r="R100" s="66"/>
    </row>
    <row r="101" spans="1:18" s="3" customFormat="1" ht="36" customHeight="1">
      <c r="A101" s="455"/>
      <c r="B101" s="558" t="s">
        <v>209</v>
      </c>
      <c r="C101" s="558"/>
      <c r="D101" s="558"/>
      <c r="E101" s="558"/>
      <c r="F101" s="558"/>
      <c r="G101" s="559"/>
      <c r="H101" s="2"/>
      <c r="I101" s="34"/>
      <c r="J101" s="35"/>
      <c r="K101" s="35"/>
      <c r="L101" s="35"/>
      <c r="M101" s="35"/>
      <c r="N101" s="35"/>
      <c r="O101" s="35"/>
      <c r="P101" s="36"/>
      <c r="Q101" s="7"/>
      <c r="R101" s="70"/>
    </row>
    <row r="102" spans="1:18" s="3" customFormat="1" ht="31.5" customHeight="1" thickBot="1">
      <c r="A102" s="455"/>
      <c r="B102" s="537" t="s">
        <v>210</v>
      </c>
      <c r="C102" s="538"/>
      <c r="D102" s="38" t="s">
        <v>91</v>
      </c>
      <c r="E102" s="543" t="s">
        <v>92</v>
      </c>
      <c r="F102" s="544"/>
      <c r="G102" s="39" t="s">
        <v>119</v>
      </c>
      <c r="H102" s="2"/>
      <c r="I102" s="40"/>
      <c r="J102" s="41"/>
      <c r="K102" s="41"/>
      <c r="L102" s="41"/>
      <c r="M102" s="41"/>
      <c r="N102" s="41"/>
      <c r="O102" s="41"/>
      <c r="P102" s="71" t="s">
        <v>70</v>
      </c>
      <c r="Q102" s="43">
        <f>Q103+Q111</f>
        <v>0.6666666666666666</v>
      </c>
      <c r="R102" s="44">
        <f>R103+R111</f>
        <v>0.26666666666666666</v>
      </c>
    </row>
    <row r="103" spans="1:19" ht="45.75" customHeight="1" thickBot="1">
      <c r="A103" s="455"/>
      <c r="B103" s="444" t="s">
        <v>83</v>
      </c>
      <c r="C103" s="354" t="s">
        <v>211</v>
      </c>
      <c r="D103" s="377"/>
      <c r="E103" s="548"/>
      <c r="F103" s="548"/>
      <c r="G103" s="39"/>
      <c r="I103" s="46">
        <v>3</v>
      </c>
      <c r="J103" s="47">
        <f>IF(I103=1,'2) Paramétrage Outil'!$G$10,"")</f>
      </c>
      <c r="K103" s="47">
        <f>IF(I103=2,'2) Paramétrage Outil'!$G$11,"")</f>
      </c>
      <c r="L103" s="47">
        <f>IF(I103=3,'2) Paramétrage Outil'!$G$12,"")</f>
        <v>0.4</v>
      </c>
      <c r="M103" s="47">
        <f>IF(I103=4,'2) Paramétrage Outil'!$G$13,"")</f>
      </c>
      <c r="N103" s="47">
        <f>IF(I103=5,'2) Paramétrage Outil'!$G$14,"")</f>
      </c>
      <c r="O103" s="47">
        <f>IF(I103=6,'2) Paramétrage Outil'!$G$15,"")</f>
      </c>
      <c r="P103" s="48">
        <f>SUM(J103:O103)</f>
        <v>0.4</v>
      </c>
      <c r="Q103" s="37">
        <f>1/3</f>
        <v>0.3333333333333333</v>
      </c>
      <c r="R103" s="50">
        <f>P103*Q103</f>
        <v>0.13333333333333333</v>
      </c>
      <c r="S103" s="2"/>
    </row>
    <row r="104" spans="1:19" ht="15.75">
      <c r="A104" s="453"/>
      <c r="B104" s="439" t="s">
        <v>149</v>
      </c>
      <c r="C104" s="51" t="s">
        <v>56</v>
      </c>
      <c r="D104" s="52"/>
      <c r="E104" s="539"/>
      <c r="F104" s="540"/>
      <c r="G104" s="53"/>
      <c r="I104" s="54"/>
      <c r="J104" s="54"/>
      <c r="K104" s="54"/>
      <c r="L104" s="54"/>
      <c r="M104" s="54"/>
      <c r="N104" s="54"/>
      <c r="O104" s="54"/>
      <c r="P104" s="54"/>
      <c r="Q104" s="65"/>
      <c r="R104" s="66"/>
      <c r="S104" s="2"/>
    </row>
    <row r="105" spans="1:19" ht="30" customHeight="1">
      <c r="A105" s="500" t="s">
        <v>570</v>
      </c>
      <c r="B105" s="522" t="s">
        <v>524</v>
      </c>
      <c r="C105" s="376" t="s">
        <v>212</v>
      </c>
      <c r="D105" s="52"/>
      <c r="E105" s="551" t="s">
        <v>500</v>
      </c>
      <c r="F105" s="520"/>
      <c r="G105" s="53"/>
      <c r="I105" s="54"/>
      <c r="J105" s="54"/>
      <c r="K105" s="54"/>
      <c r="L105" s="54"/>
      <c r="M105" s="54"/>
      <c r="N105" s="54"/>
      <c r="O105" s="54"/>
      <c r="P105" s="54"/>
      <c r="Q105" s="65"/>
      <c r="R105" s="66"/>
      <c r="S105" s="2"/>
    </row>
    <row r="106" spans="1:19" ht="30" customHeight="1">
      <c r="A106" s="500"/>
      <c r="B106" s="522"/>
      <c r="C106" s="367" t="s">
        <v>213</v>
      </c>
      <c r="D106" s="52"/>
      <c r="E106" s="519"/>
      <c r="F106" s="520"/>
      <c r="G106" s="53"/>
      <c r="I106" s="54"/>
      <c r="J106" s="54"/>
      <c r="K106" s="54"/>
      <c r="L106" s="54"/>
      <c r="M106" s="54"/>
      <c r="N106" s="54"/>
      <c r="O106" s="54"/>
      <c r="P106" s="54"/>
      <c r="Q106" s="65"/>
      <c r="R106" s="66"/>
      <c r="S106" s="2"/>
    </row>
    <row r="107" spans="1:19" ht="18.75" customHeight="1">
      <c r="A107" s="500"/>
      <c r="B107" s="522"/>
      <c r="C107" s="367" t="s">
        <v>214</v>
      </c>
      <c r="D107" s="52"/>
      <c r="E107" s="539"/>
      <c r="F107" s="540"/>
      <c r="G107" s="53"/>
      <c r="I107" s="54"/>
      <c r="J107" s="54"/>
      <c r="K107" s="54"/>
      <c r="L107" s="54"/>
      <c r="M107" s="54"/>
      <c r="N107" s="54"/>
      <c r="O107" s="54"/>
      <c r="P107" s="54"/>
      <c r="Q107" s="65"/>
      <c r="R107" s="66"/>
      <c r="S107" s="2"/>
    </row>
    <row r="108" spans="1:19" ht="19.5" customHeight="1">
      <c r="A108" s="500"/>
      <c r="B108" s="522"/>
      <c r="C108" s="367" t="s">
        <v>215</v>
      </c>
      <c r="D108" s="52"/>
      <c r="E108" s="519"/>
      <c r="F108" s="520"/>
      <c r="G108" s="53"/>
      <c r="I108" s="54"/>
      <c r="J108" s="54"/>
      <c r="K108" s="54"/>
      <c r="L108" s="54"/>
      <c r="M108" s="54"/>
      <c r="N108" s="54"/>
      <c r="O108" s="54"/>
      <c r="P108" s="54"/>
      <c r="Q108" s="65"/>
      <c r="R108" s="66"/>
      <c r="S108" s="2"/>
    </row>
    <row r="109" spans="1:19" ht="30" customHeight="1">
      <c r="A109" s="500"/>
      <c r="B109" s="522"/>
      <c r="C109" s="367" t="s">
        <v>216</v>
      </c>
      <c r="D109" s="52"/>
      <c r="E109" s="519"/>
      <c r="F109" s="520"/>
      <c r="G109" s="53"/>
      <c r="I109" s="54"/>
      <c r="J109" s="54"/>
      <c r="K109" s="54"/>
      <c r="L109" s="54"/>
      <c r="M109" s="54"/>
      <c r="N109" s="54"/>
      <c r="O109" s="54"/>
      <c r="P109" s="54"/>
      <c r="Q109" s="65"/>
      <c r="R109" s="66"/>
      <c r="S109" s="2"/>
    </row>
    <row r="110" spans="1:19" ht="30" customHeight="1" thickBot="1">
      <c r="A110" s="500"/>
      <c r="B110" s="522"/>
      <c r="C110" s="367" t="s">
        <v>217</v>
      </c>
      <c r="D110" s="52"/>
      <c r="E110" s="539"/>
      <c r="F110" s="540"/>
      <c r="G110" s="53"/>
      <c r="I110" s="54"/>
      <c r="J110" s="54"/>
      <c r="K110" s="54"/>
      <c r="L110" s="54"/>
      <c r="M110" s="54"/>
      <c r="N110" s="54"/>
      <c r="O110" s="54"/>
      <c r="P110" s="54"/>
      <c r="Q110" s="65"/>
      <c r="R110" s="66"/>
      <c r="S110" s="2"/>
    </row>
    <row r="111" spans="1:19" ht="45.75" customHeight="1" thickBot="1">
      <c r="A111" s="456"/>
      <c r="B111" s="444" t="s">
        <v>84</v>
      </c>
      <c r="C111" s="354" t="s">
        <v>218</v>
      </c>
      <c r="D111" s="72"/>
      <c r="E111" s="548"/>
      <c r="F111" s="548"/>
      <c r="G111" s="39"/>
      <c r="I111" s="46">
        <v>3</v>
      </c>
      <c r="J111" s="47">
        <f>IF(I111=1,'2) Paramétrage Outil'!$G$10,"")</f>
      </c>
      <c r="K111" s="47">
        <f>IF(I111=2,'2) Paramétrage Outil'!$G$11,"")</f>
      </c>
      <c r="L111" s="47">
        <f>IF(I111=3,'2) Paramétrage Outil'!$G$12,"")</f>
        <v>0.4</v>
      </c>
      <c r="M111" s="47">
        <f>IF(I111=4,'2) Paramétrage Outil'!$G$13,"")</f>
      </c>
      <c r="N111" s="47">
        <f>IF(I111=5,'2) Paramétrage Outil'!$G$14,"")</f>
      </c>
      <c r="O111" s="47">
        <f>IF(I111=6,'2) Paramétrage Outil'!$G$15,"")</f>
      </c>
      <c r="P111" s="48">
        <f>SUM(J111:O111)</f>
        <v>0.4</v>
      </c>
      <c r="Q111" s="37">
        <f>1/3</f>
        <v>0.3333333333333333</v>
      </c>
      <c r="R111" s="50">
        <f>P111*Q111</f>
        <v>0.13333333333333333</v>
      </c>
      <c r="S111" s="2"/>
    </row>
    <row r="112" spans="1:19" ht="15.75">
      <c r="A112" s="454"/>
      <c r="B112" s="439" t="s">
        <v>149</v>
      </c>
      <c r="C112" s="51" t="s">
        <v>56</v>
      </c>
      <c r="D112" s="52"/>
      <c r="E112" s="539"/>
      <c r="F112" s="540"/>
      <c r="G112" s="53"/>
      <c r="I112" s="54"/>
      <c r="J112" s="54"/>
      <c r="K112" s="54"/>
      <c r="L112" s="54"/>
      <c r="M112" s="54"/>
      <c r="N112" s="54"/>
      <c r="O112" s="54"/>
      <c r="P112" s="54"/>
      <c r="Q112" s="65"/>
      <c r="R112" s="66"/>
      <c r="S112" s="2"/>
    </row>
    <row r="113" spans="1:19" ht="27" customHeight="1">
      <c r="A113" s="500" t="s">
        <v>571</v>
      </c>
      <c r="B113" s="522" t="s">
        <v>219</v>
      </c>
      <c r="C113" s="360" t="s">
        <v>220</v>
      </c>
      <c r="D113" s="52"/>
      <c r="E113" s="511" t="s">
        <v>525</v>
      </c>
      <c r="F113" s="512"/>
      <c r="G113" s="53"/>
      <c r="I113" s="54"/>
      <c r="J113" s="54"/>
      <c r="K113" s="54"/>
      <c r="L113" s="54"/>
      <c r="M113" s="54"/>
      <c r="N113" s="54"/>
      <c r="O113" s="54"/>
      <c r="P113" s="54"/>
      <c r="Q113" s="65"/>
      <c r="R113" s="66"/>
      <c r="S113" s="2"/>
    </row>
    <row r="114" spans="1:19" ht="33" customHeight="1">
      <c r="A114" s="500"/>
      <c r="B114" s="522"/>
      <c r="C114" s="360" t="s">
        <v>221</v>
      </c>
      <c r="D114" s="52"/>
      <c r="E114" s="513"/>
      <c r="F114" s="514"/>
      <c r="G114" s="53"/>
      <c r="I114" s="54"/>
      <c r="J114" s="54"/>
      <c r="K114" s="54"/>
      <c r="L114" s="54"/>
      <c r="M114" s="54"/>
      <c r="N114" s="54"/>
      <c r="O114" s="54"/>
      <c r="P114" s="54"/>
      <c r="Q114" s="65"/>
      <c r="R114" s="66"/>
      <c r="S114" s="2"/>
    </row>
    <row r="115" spans="1:19" ht="26.25" customHeight="1">
      <c r="A115" s="500"/>
      <c r="B115" s="522"/>
      <c r="C115" s="360" t="s">
        <v>222</v>
      </c>
      <c r="D115" s="52"/>
      <c r="E115" s="513"/>
      <c r="F115" s="514"/>
      <c r="G115" s="53"/>
      <c r="I115" s="54"/>
      <c r="J115" s="54"/>
      <c r="K115" s="54"/>
      <c r="L115" s="54"/>
      <c r="M115" s="54"/>
      <c r="N115" s="54"/>
      <c r="O115" s="54"/>
      <c r="P115" s="54"/>
      <c r="Q115" s="65"/>
      <c r="R115" s="66"/>
      <c r="S115" s="2"/>
    </row>
    <row r="116" spans="1:19" ht="21.75" customHeight="1">
      <c r="A116" s="500"/>
      <c r="B116" s="522"/>
      <c r="C116" s="360" t="s">
        <v>223</v>
      </c>
      <c r="D116" s="52"/>
      <c r="E116" s="513"/>
      <c r="F116" s="514"/>
      <c r="G116" s="53"/>
      <c r="I116" s="54"/>
      <c r="J116" s="54"/>
      <c r="K116" s="54"/>
      <c r="L116" s="54"/>
      <c r="M116" s="54"/>
      <c r="N116" s="54"/>
      <c r="O116" s="54"/>
      <c r="P116" s="54"/>
      <c r="Q116" s="65"/>
      <c r="R116" s="66"/>
      <c r="S116" s="2"/>
    </row>
    <row r="117" spans="1:19" ht="26.25" customHeight="1">
      <c r="A117" s="500"/>
      <c r="B117" s="522"/>
      <c r="C117" s="360" t="s">
        <v>224</v>
      </c>
      <c r="D117" s="52"/>
      <c r="E117" s="513"/>
      <c r="F117" s="514"/>
      <c r="G117" s="53"/>
      <c r="I117" s="54"/>
      <c r="J117" s="54"/>
      <c r="K117" s="54"/>
      <c r="L117" s="54"/>
      <c r="M117" s="54"/>
      <c r="N117" s="54"/>
      <c r="O117" s="54"/>
      <c r="P117" s="54"/>
      <c r="Q117" s="65"/>
      <c r="R117" s="66"/>
      <c r="S117" s="2"/>
    </row>
    <row r="118" spans="1:19" ht="43.5" customHeight="1" thickBot="1">
      <c r="A118" s="500"/>
      <c r="B118" s="522"/>
      <c r="C118" s="366" t="s">
        <v>225</v>
      </c>
      <c r="D118" s="52"/>
      <c r="E118" s="515"/>
      <c r="F118" s="516"/>
      <c r="G118" s="53"/>
      <c r="I118" s="54"/>
      <c r="J118" s="54"/>
      <c r="K118" s="54"/>
      <c r="L118" s="54"/>
      <c r="M118" s="54"/>
      <c r="N118" s="54"/>
      <c r="O118" s="54"/>
      <c r="P118" s="54"/>
      <c r="Q118" s="65"/>
      <c r="R118" s="66"/>
      <c r="S118" s="2"/>
    </row>
    <row r="119" spans="1:18" s="3" customFormat="1" ht="31.5" customHeight="1" thickBot="1">
      <c r="A119" s="457"/>
      <c r="B119" s="537" t="s">
        <v>226</v>
      </c>
      <c r="C119" s="538"/>
      <c r="D119" s="38" t="s">
        <v>91</v>
      </c>
      <c r="E119" s="543" t="s">
        <v>92</v>
      </c>
      <c r="F119" s="544"/>
      <c r="G119" s="39" t="s">
        <v>119</v>
      </c>
      <c r="H119" s="2"/>
      <c r="I119" s="73"/>
      <c r="J119" s="74"/>
      <c r="K119" s="74"/>
      <c r="L119" s="74"/>
      <c r="M119" s="74"/>
      <c r="N119" s="74"/>
      <c r="O119" s="74"/>
      <c r="P119" s="58" t="s">
        <v>70</v>
      </c>
      <c r="Q119" s="59">
        <f>Q120+Q125</f>
        <v>1</v>
      </c>
      <c r="R119" s="75">
        <f>R120+R125</f>
        <v>0.30000000000000004</v>
      </c>
    </row>
    <row r="120" spans="1:19" ht="45.75" customHeight="1" thickBot="1">
      <c r="A120" s="457"/>
      <c r="B120" s="444" t="s">
        <v>85</v>
      </c>
      <c r="C120" s="378" t="s">
        <v>227</v>
      </c>
      <c r="D120" s="72"/>
      <c r="E120" s="548"/>
      <c r="F120" s="548"/>
      <c r="G120" s="39"/>
      <c r="I120" s="46">
        <v>2</v>
      </c>
      <c r="J120" s="47">
        <f>IF(I120=1,'2) Paramétrage Outil'!$G$10,"")</f>
      </c>
      <c r="K120" s="47">
        <f>IF(I120=2,'2) Paramétrage Outil'!$G$11,"")</f>
        <v>0.2</v>
      </c>
      <c r="L120" s="47">
        <f>IF(I120=3,'2) Paramétrage Outil'!$G$12,"")</f>
      </c>
      <c r="M120" s="47">
        <f>IF(I120=4,'2) Paramétrage Outil'!$G$13,"")</f>
      </c>
      <c r="N120" s="47">
        <f>IF(I120=5,'2) Paramétrage Outil'!$G$14,"")</f>
      </c>
      <c r="O120" s="47">
        <f>IF(I120=6,'2) Paramétrage Outil'!$G$15,"")</f>
      </c>
      <c r="P120" s="48">
        <f>SUM(J120:O120)</f>
        <v>0.2</v>
      </c>
      <c r="Q120" s="37">
        <f>1/2</f>
        <v>0.5</v>
      </c>
      <c r="R120" s="50">
        <f>P120*Q120</f>
        <v>0.1</v>
      </c>
      <c r="S120" s="2"/>
    </row>
    <row r="121" spans="1:19" ht="15.75">
      <c r="A121" s="453"/>
      <c r="B121" s="439" t="s">
        <v>149</v>
      </c>
      <c r="C121" s="51" t="s">
        <v>56</v>
      </c>
      <c r="D121" s="52"/>
      <c r="E121" s="539"/>
      <c r="F121" s="540"/>
      <c r="G121" s="53"/>
      <c r="I121" s="54"/>
      <c r="J121" s="54"/>
      <c r="K121" s="54"/>
      <c r="L121" s="54"/>
      <c r="M121" s="54"/>
      <c r="N121" s="54"/>
      <c r="O121" s="54"/>
      <c r="P121" s="54"/>
      <c r="Q121" s="65"/>
      <c r="R121" s="66"/>
      <c r="S121" s="2"/>
    </row>
    <row r="122" spans="1:19" ht="38.25" customHeight="1">
      <c r="A122" s="500" t="s">
        <v>572</v>
      </c>
      <c r="B122" s="560" t="s">
        <v>228</v>
      </c>
      <c r="C122" s="360" t="s">
        <v>229</v>
      </c>
      <c r="D122" s="52"/>
      <c r="E122" s="511" t="s">
        <v>498</v>
      </c>
      <c r="F122" s="512"/>
      <c r="G122" s="53"/>
      <c r="I122" s="54"/>
      <c r="J122" s="54"/>
      <c r="K122" s="54"/>
      <c r="L122" s="54"/>
      <c r="M122" s="54"/>
      <c r="N122" s="54"/>
      <c r="O122" s="54"/>
      <c r="P122" s="54"/>
      <c r="Q122" s="65"/>
      <c r="R122" s="66"/>
      <c r="S122" s="2"/>
    </row>
    <row r="123" spans="1:19" ht="47.25" customHeight="1">
      <c r="A123" s="500"/>
      <c r="B123" s="560"/>
      <c r="C123" s="367" t="s">
        <v>231</v>
      </c>
      <c r="D123" s="52"/>
      <c r="E123" s="513"/>
      <c r="F123" s="514"/>
      <c r="G123" s="53"/>
      <c r="I123" s="54"/>
      <c r="J123" s="54"/>
      <c r="K123" s="54"/>
      <c r="L123" s="54"/>
      <c r="M123" s="54"/>
      <c r="N123" s="54"/>
      <c r="O123" s="54"/>
      <c r="P123" s="54"/>
      <c r="Q123" s="65"/>
      <c r="R123" s="66"/>
      <c r="S123" s="2"/>
    </row>
    <row r="124" spans="1:19" ht="30" customHeight="1" thickBot="1">
      <c r="A124" s="500"/>
      <c r="B124" s="560"/>
      <c r="C124" s="367" t="s">
        <v>230</v>
      </c>
      <c r="D124" s="52"/>
      <c r="E124" s="515"/>
      <c r="F124" s="516"/>
      <c r="G124" s="53"/>
      <c r="I124" s="54"/>
      <c r="J124" s="54"/>
      <c r="K124" s="54"/>
      <c r="L124" s="54"/>
      <c r="M124" s="54"/>
      <c r="N124" s="54"/>
      <c r="O124" s="54"/>
      <c r="P124" s="54"/>
      <c r="Q124" s="65"/>
      <c r="R124" s="66"/>
      <c r="S124" s="2"/>
    </row>
    <row r="125" spans="1:19" ht="45.75" customHeight="1" thickBot="1">
      <c r="A125" s="456"/>
      <c r="B125" s="444" t="s">
        <v>71</v>
      </c>
      <c r="C125" s="378" t="s">
        <v>232</v>
      </c>
      <c r="D125" s="72"/>
      <c r="E125" s="548"/>
      <c r="F125" s="548"/>
      <c r="G125" s="39"/>
      <c r="I125" s="46">
        <v>3</v>
      </c>
      <c r="J125" s="47">
        <f>IF(I125=1,'2) Paramétrage Outil'!$G$10,"")</f>
      </c>
      <c r="K125" s="47">
        <f>IF(I125=2,'2) Paramétrage Outil'!$G$11,"")</f>
      </c>
      <c r="L125" s="47">
        <f>IF(I125=3,'2) Paramétrage Outil'!$G$12,"")</f>
        <v>0.4</v>
      </c>
      <c r="M125" s="47">
        <f>IF(I125=4,'2) Paramétrage Outil'!$G$13,"")</f>
      </c>
      <c r="N125" s="47">
        <f>IF(I125=5,'2) Paramétrage Outil'!$G$14,"")</f>
      </c>
      <c r="O125" s="47">
        <f>IF(I125=6,'2) Paramétrage Outil'!$G$15,"")</f>
      </c>
      <c r="P125" s="48">
        <f>SUM(J125:O125)</f>
        <v>0.4</v>
      </c>
      <c r="Q125" s="37">
        <f>1/2</f>
        <v>0.5</v>
      </c>
      <c r="R125" s="50">
        <f>P125*Q125</f>
        <v>0.2</v>
      </c>
      <c r="S125" s="2"/>
    </row>
    <row r="126" spans="1:19" ht="15.75">
      <c r="A126" s="454"/>
      <c r="B126" s="439" t="s">
        <v>149</v>
      </c>
      <c r="C126" s="51" t="s">
        <v>56</v>
      </c>
      <c r="D126" s="52"/>
      <c r="E126" s="539"/>
      <c r="F126" s="540"/>
      <c r="G126" s="53"/>
      <c r="I126" s="54"/>
      <c r="J126" s="54"/>
      <c r="K126" s="54"/>
      <c r="L126" s="54"/>
      <c r="M126" s="54"/>
      <c r="N126" s="54"/>
      <c r="O126" s="54"/>
      <c r="P126" s="54"/>
      <c r="Q126" s="65"/>
      <c r="R126" s="66"/>
      <c r="S126" s="2"/>
    </row>
    <row r="127" spans="1:19" ht="24" customHeight="1">
      <c r="A127" s="501" t="s">
        <v>573</v>
      </c>
      <c r="B127" s="545" t="s">
        <v>233</v>
      </c>
      <c r="C127" s="364" t="s">
        <v>234</v>
      </c>
      <c r="D127" s="52"/>
      <c r="E127" s="552"/>
      <c r="F127" s="553"/>
      <c r="G127" s="53"/>
      <c r="I127" s="54"/>
      <c r="J127" s="54"/>
      <c r="K127" s="54"/>
      <c r="L127" s="54"/>
      <c r="M127" s="54"/>
      <c r="N127" s="54"/>
      <c r="O127" s="54"/>
      <c r="P127" s="54"/>
      <c r="Q127" s="65"/>
      <c r="R127" s="66"/>
      <c r="S127" s="2"/>
    </row>
    <row r="128" spans="1:19" ht="27" customHeight="1">
      <c r="A128" s="502"/>
      <c r="B128" s="585"/>
      <c r="C128" s="360" t="s">
        <v>235</v>
      </c>
      <c r="D128" s="52"/>
      <c r="E128" s="539"/>
      <c r="F128" s="540"/>
      <c r="G128" s="53"/>
      <c r="I128" s="54"/>
      <c r="J128" s="54"/>
      <c r="K128" s="54"/>
      <c r="L128" s="54"/>
      <c r="M128" s="54"/>
      <c r="N128" s="54"/>
      <c r="O128" s="54"/>
      <c r="P128" s="54"/>
      <c r="Q128" s="65"/>
      <c r="R128" s="66"/>
      <c r="S128" s="2"/>
    </row>
    <row r="129" spans="1:19" ht="65.25" customHeight="1">
      <c r="A129" s="502"/>
      <c r="B129" s="585"/>
      <c r="C129" s="360" t="s">
        <v>236</v>
      </c>
      <c r="D129" s="52"/>
      <c r="E129" s="541" t="s">
        <v>526</v>
      </c>
      <c r="F129" s="542"/>
      <c r="G129" s="53"/>
      <c r="I129" s="54"/>
      <c r="J129" s="54"/>
      <c r="K129" s="54"/>
      <c r="L129" s="54"/>
      <c r="M129" s="54"/>
      <c r="N129" s="54"/>
      <c r="O129" s="54"/>
      <c r="P129" s="54"/>
      <c r="S129" s="2"/>
    </row>
    <row r="130" spans="1:19" ht="35.25" customHeight="1">
      <c r="A130" s="502"/>
      <c r="B130" s="585"/>
      <c r="C130" s="360" t="s">
        <v>237</v>
      </c>
      <c r="D130" s="52"/>
      <c r="E130" s="541" t="s">
        <v>499</v>
      </c>
      <c r="F130" s="542"/>
      <c r="G130" s="39"/>
      <c r="I130" s="54"/>
      <c r="J130" s="54"/>
      <c r="K130" s="54"/>
      <c r="L130" s="54"/>
      <c r="M130" s="54"/>
      <c r="N130" s="54"/>
      <c r="O130" s="54"/>
      <c r="P130" s="54"/>
      <c r="S130" s="2"/>
    </row>
    <row r="131" spans="1:19" ht="49.5" customHeight="1" thickBot="1">
      <c r="A131" s="503"/>
      <c r="B131" s="586"/>
      <c r="C131" s="360" t="s">
        <v>238</v>
      </c>
      <c r="D131" s="52"/>
      <c r="E131" s="541" t="s">
        <v>527</v>
      </c>
      <c r="F131" s="542"/>
      <c r="G131" s="53"/>
      <c r="I131" s="54"/>
      <c r="J131" s="54"/>
      <c r="K131" s="54"/>
      <c r="L131" s="54"/>
      <c r="M131" s="54"/>
      <c r="N131" s="54"/>
      <c r="O131" s="54"/>
      <c r="P131" s="54"/>
      <c r="Q131" s="65"/>
      <c r="R131" s="66"/>
      <c r="S131" s="2"/>
    </row>
    <row r="132" spans="1:18" s="3" customFormat="1" ht="31.5" customHeight="1" thickBot="1">
      <c r="A132" s="456"/>
      <c r="B132" s="537" t="s">
        <v>247</v>
      </c>
      <c r="C132" s="538"/>
      <c r="D132" s="38" t="s">
        <v>91</v>
      </c>
      <c r="E132" s="77" t="s">
        <v>92</v>
      </c>
      <c r="F132" s="78"/>
      <c r="G132" s="39" t="s">
        <v>119</v>
      </c>
      <c r="H132" s="2"/>
      <c r="I132" s="56"/>
      <c r="J132" s="57"/>
      <c r="K132" s="57"/>
      <c r="L132" s="57"/>
      <c r="M132" s="57"/>
      <c r="N132" s="57"/>
      <c r="O132" s="57"/>
      <c r="P132" s="58" t="s">
        <v>70</v>
      </c>
      <c r="Q132" s="59">
        <f>Q133+Q141</f>
        <v>1</v>
      </c>
      <c r="R132" s="67">
        <f>R133+R141</f>
        <v>0.30000000000000004</v>
      </c>
    </row>
    <row r="133" spans="1:19" ht="45.75" customHeight="1" thickBot="1">
      <c r="A133" s="456"/>
      <c r="B133" s="444" t="s">
        <v>86</v>
      </c>
      <c r="C133" s="378" t="s">
        <v>248</v>
      </c>
      <c r="D133" s="72"/>
      <c r="E133" s="548"/>
      <c r="F133" s="548"/>
      <c r="G133" s="39"/>
      <c r="I133" s="46">
        <v>2</v>
      </c>
      <c r="J133" s="47">
        <f>IF(I133=1,'2) Paramétrage Outil'!$G$10,"")</f>
      </c>
      <c r="K133" s="47">
        <f>IF(I133=2,'2) Paramétrage Outil'!$G$11,"")</f>
        <v>0.2</v>
      </c>
      <c r="L133" s="47">
        <f>IF(I133=3,'2) Paramétrage Outil'!$G$12,"")</f>
      </c>
      <c r="M133" s="47">
        <f>IF(I133=4,'2) Paramétrage Outil'!$G$13,"")</f>
      </c>
      <c r="N133" s="47">
        <f>IF(I133=5,'2) Paramétrage Outil'!$G$14,"")</f>
      </c>
      <c r="O133" s="47">
        <f>IF(I133=6,'2) Paramétrage Outil'!$G$15,"")</f>
      </c>
      <c r="P133" s="48">
        <f>SUM(J133:O133)</f>
        <v>0.2</v>
      </c>
      <c r="Q133" s="37">
        <f>1/2</f>
        <v>0.5</v>
      </c>
      <c r="R133" s="50">
        <f>P133*Q133</f>
        <v>0.1</v>
      </c>
      <c r="S133" s="2"/>
    </row>
    <row r="134" spans="1:19" ht="15.75">
      <c r="A134" s="453"/>
      <c r="B134" s="439" t="s">
        <v>149</v>
      </c>
      <c r="C134" s="51" t="s">
        <v>56</v>
      </c>
      <c r="D134" s="52"/>
      <c r="E134" s="539"/>
      <c r="F134" s="540"/>
      <c r="G134" s="53"/>
      <c r="I134" s="54"/>
      <c r="J134" s="54"/>
      <c r="K134" s="54"/>
      <c r="L134" s="54"/>
      <c r="M134" s="54"/>
      <c r="N134" s="54"/>
      <c r="O134" s="54"/>
      <c r="P134" s="54"/>
      <c r="Q134" s="65"/>
      <c r="R134" s="66"/>
      <c r="S134" s="2"/>
    </row>
    <row r="135" spans="1:19" ht="37.5" customHeight="1">
      <c r="A135" s="500" t="s">
        <v>574</v>
      </c>
      <c r="B135" s="561" t="s">
        <v>528</v>
      </c>
      <c r="C135" s="360" t="s">
        <v>241</v>
      </c>
      <c r="D135" s="52"/>
      <c r="E135" s="541" t="s">
        <v>501</v>
      </c>
      <c r="F135" s="542"/>
      <c r="G135" s="53"/>
      <c r="I135" s="54"/>
      <c r="J135" s="54"/>
      <c r="K135" s="54"/>
      <c r="L135" s="54"/>
      <c r="M135" s="54"/>
      <c r="N135" s="54"/>
      <c r="O135" s="54"/>
      <c r="P135" s="54"/>
      <c r="Q135" s="65"/>
      <c r="R135" s="66"/>
      <c r="S135" s="2"/>
    </row>
    <row r="136" spans="1:19" ht="21.75" customHeight="1">
      <c r="A136" s="500"/>
      <c r="B136" s="561"/>
      <c r="C136" s="360" t="s">
        <v>240</v>
      </c>
      <c r="D136" s="52"/>
      <c r="E136" s="539"/>
      <c r="F136" s="540"/>
      <c r="G136" s="53"/>
      <c r="I136" s="54"/>
      <c r="J136" s="54"/>
      <c r="K136" s="54"/>
      <c r="L136" s="54"/>
      <c r="M136" s="54"/>
      <c r="N136" s="54"/>
      <c r="O136" s="54"/>
      <c r="P136" s="54"/>
      <c r="Q136" s="65"/>
      <c r="R136" s="66"/>
      <c r="S136" s="2"/>
    </row>
    <row r="137" spans="1:19" ht="30.75" customHeight="1">
      <c r="A137" s="500"/>
      <c r="B137" s="561"/>
      <c r="C137" s="361" t="s">
        <v>239</v>
      </c>
      <c r="D137" s="52"/>
      <c r="E137" s="539"/>
      <c r="F137" s="540"/>
      <c r="G137" s="53"/>
      <c r="I137" s="54"/>
      <c r="J137" s="54"/>
      <c r="K137" s="54"/>
      <c r="L137" s="54"/>
      <c r="M137" s="54"/>
      <c r="N137" s="54"/>
      <c r="O137" s="54"/>
      <c r="P137" s="54"/>
      <c r="Q137" s="65"/>
      <c r="R137" s="66"/>
      <c r="S137" s="2"/>
    </row>
    <row r="138" spans="1:19" ht="34.5" customHeight="1">
      <c r="A138" s="500"/>
      <c r="B138" s="561"/>
      <c r="C138" s="361" t="s">
        <v>242</v>
      </c>
      <c r="D138" s="52"/>
      <c r="E138" s="539" t="s">
        <v>502</v>
      </c>
      <c r="F138" s="540"/>
      <c r="G138" s="53"/>
      <c r="I138" s="54"/>
      <c r="J138" s="54"/>
      <c r="K138" s="54"/>
      <c r="L138" s="54"/>
      <c r="M138" s="54"/>
      <c r="N138" s="54"/>
      <c r="O138" s="54"/>
      <c r="P138" s="54"/>
      <c r="Q138" s="65"/>
      <c r="R138" s="66"/>
      <c r="S138" s="2"/>
    </row>
    <row r="139" spans="1:19" ht="63" customHeight="1">
      <c r="A139" s="500"/>
      <c r="B139" s="561"/>
      <c r="C139" s="362" t="s">
        <v>243</v>
      </c>
      <c r="D139" s="52"/>
      <c r="E139" s="554" t="s">
        <v>529</v>
      </c>
      <c r="F139" s="555"/>
      <c r="G139" s="53"/>
      <c r="I139" s="54"/>
      <c r="J139" s="54"/>
      <c r="K139" s="54"/>
      <c r="L139" s="54"/>
      <c r="M139" s="54"/>
      <c r="N139" s="54"/>
      <c r="O139" s="54"/>
      <c r="P139" s="54"/>
      <c r="Q139" s="65"/>
      <c r="R139" s="66"/>
      <c r="S139" s="2"/>
    </row>
    <row r="140" spans="1:19" ht="60.75" customHeight="1" thickBot="1">
      <c r="A140" s="454" t="s">
        <v>575</v>
      </c>
      <c r="B140" s="440" t="s">
        <v>244</v>
      </c>
      <c r="C140" s="360" t="s">
        <v>245</v>
      </c>
      <c r="D140" s="52"/>
      <c r="E140" s="556"/>
      <c r="F140" s="557"/>
      <c r="G140" s="53"/>
      <c r="I140" s="54"/>
      <c r="J140" s="54"/>
      <c r="K140" s="54"/>
      <c r="L140" s="54"/>
      <c r="M140" s="54"/>
      <c r="N140" s="54"/>
      <c r="O140" s="54"/>
      <c r="P140" s="54"/>
      <c r="Q140" s="65"/>
      <c r="R140" s="66"/>
      <c r="S140" s="2"/>
    </row>
    <row r="141" spans="1:19" ht="45.75" customHeight="1" thickBot="1">
      <c r="A141" s="456"/>
      <c r="B141" s="444" t="s">
        <v>72</v>
      </c>
      <c r="C141" s="378" t="s">
        <v>246</v>
      </c>
      <c r="D141" s="72"/>
      <c r="E141" s="548"/>
      <c r="F141" s="548"/>
      <c r="G141" s="39"/>
      <c r="I141" s="46">
        <v>3</v>
      </c>
      <c r="J141" s="47">
        <f>IF(I141=1,'2) Paramétrage Outil'!$G$10,"")</f>
      </c>
      <c r="K141" s="47">
        <f>IF(I141=2,'2) Paramétrage Outil'!$G$11,"")</f>
      </c>
      <c r="L141" s="47">
        <f>IF(I141=3,'2) Paramétrage Outil'!$G$12,"")</f>
        <v>0.4</v>
      </c>
      <c r="M141" s="47">
        <f>IF(I141=4,'2) Paramétrage Outil'!$G$13,"")</f>
      </c>
      <c r="N141" s="47">
        <f>IF(I141=5,'2) Paramétrage Outil'!$G$14,"")</f>
      </c>
      <c r="O141" s="47">
        <f>IF(I141=6,'2) Paramétrage Outil'!$G$15,"")</f>
      </c>
      <c r="P141" s="48">
        <f>SUM(J141:O141)</f>
        <v>0.4</v>
      </c>
      <c r="Q141" s="37">
        <f>1/2</f>
        <v>0.5</v>
      </c>
      <c r="R141" s="50">
        <f>P141*Q141</f>
        <v>0.2</v>
      </c>
      <c r="S141" s="2"/>
    </row>
    <row r="142" spans="1:19" ht="15.75">
      <c r="A142" s="454"/>
      <c r="B142" s="439" t="s">
        <v>149</v>
      </c>
      <c r="C142" s="51" t="s">
        <v>56</v>
      </c>
      <c r="D142" s="52"/>
      <c r="E142" s="539"/>
      <c r="F142" s="540"/>
      <c r="G142" s="53"/>
      <c r="I142" s="54"/>
      <c r="J142" s="54"/>
      <c r="K142" s="54"/>
      <c r="L142" s="54"/>
      <c r="M142" s="54"/>
      <c r="N142" s="54"/>
      <c r="O142" s="54"/>
      <c r="P142" s="54"/>
      <c r="Q142" s="54"/>
      <c r="R142" s="54"/>
      <c r="S142" s="2"/>
    </row>
    <row r="143" spans="1:19" ht="36.75" customHeight="1">
      <c r="A143" s="500" t="s">
        <v>576</v>
      </c>
      <c r="B143" s="526" t="s">
        <v>249</v>
      </c>
      <c r="C143" s="364" t="s">
        <v>250</v>
      </c>
      <c r="D143" s="52"/>
      <c r="E143" s="528" t="s">
        <v>503</v>
      </c>
      <c r="F143" s="529"/>
      <c r="G143" s="53"/>
      <c r="I143" s="54"/>
      <c r="J143" s="54"/>
      <c r="K143" s="54"/>
      <c r="L143" s="54"/>
      <c r="M143" s="54"/>
      <c r="N143" s="54"/>
      <c r="O143" s="54"/>
      <c r="P143" s="54"/>
      <c r="Q143" s="54"/>
      <c r="R143" s="54"/>
      <c r="S143" s="2"/>
    </row>
    <row r="144" spans="1:19" ht="35.25" customHeight="1">
      <c r="A144" s="500"/>
      <c r="B144" s="527"/>
      <c r="C144" s="364" t="s">
        <v>251</v>
      </c>
      <c r="D144" s="52"/>
      <c r="E144" s="528" t="s">
        <v>530</v>
      </c>
      <c r="F144" s="529"/>
      <c r="G144" s="53"/>
      <c r="I144" s="54"/>
      <c r="J144" s="54"/>
      <c r="K144" s="54"/>
      <c r="L144" s="54"/>
      <c r="M144" s="54"/>
      <c r="N144" s="54"/>
      <c r="O144" s="54"/>
      <c r="P144" s="54"/>
      <c r="Q144" s="54"/>
      <c r="R144" s="54"/>
      <c r="S144" s="2"/>
    </row>
    <row r="145" spans="1:19" ht="50.25" customHeight="1">
      <c r="A145" s="500"/>
      <c r="B145" s="527"/>
      <c r="C145" s="360" t="s">
        <v>252</v>
      </c>
      <c r="D145" s="52"/>
      <c r="E145" s="528" t="s">
        <v>504</v>
      </c>
      <c r="F145" s="529"/>
      <c r="G145" s="53"/>
      <c r="I145" s="54"/>
      <c r="J145" s="54"/>
      <c r="K145" s="54"/>
      <c r="L145" s="54"/>
      <c r="M145" s="54"/>
      <c r="N145" s="54"/>
      <c r="O145" s="54"/>
      <c r="P145" s="54"/>
      <c r="Q145" s="54"/>
      <c r="R145" s="54"/>
      <c r="S145" s="2"/>
    </row>
    <row r="146" spans="1:19" ht="43.5" customHeight="1">
      <c r="A146" s="500"/>
      <c r="B146" s="527"/>
      <c r="C146" s="360" t="s">
        <v>253</v>
      </c>
      <c r="D146" s="52"/>
      <c r="E146" s="528" t="s">
        <v>553</v>
      </c>
      <c r="F146" s="529"/>
      <c r="G146" s="53"/>
      <c r="I146" s="54"/>
      <c r="J146" s="54"/>
      <c r="K146" s="54"/>
      <c r="L146" s="54"/>
      <c r="M146" s="54"/>
      <c r="N146" s="54"/>
      <c r="O146" s="54"/>
      <c r="P146" s="54"/>
      <c r="Q146" s="54"/>
      <c r="R146" s="54"/>
      <c r="S146" s="2"/>
    </row>
    <row r="147" spans="1:19" ht="47.25" customHeight="1">
      <c r="A147" s="500"/>
      <c r="B147" s="530"/>
      <c r="C147" s="360" t="s">
        <v>254</v>
      </c>
      <c r="D147" s="52"/>
      <c r="E147" s="528" t="s">
        <v>531</v>
      </c>
      <c r="F147" s="529"/>
      <c r="G147" s="53"/>
      <c r="I147" s="54"/>
      <c r="J147" s="54"/>
      <c r="K147" s="54"/>
      <c r="L147" s="54"/>
      <c r="M147" s="54"/>
      <c r="N147" s="54"/>
      <c r="O147" s="54"/>
      <c r="P147" s="54"/>
      <c r="Q147" s="54"/>
      <c r="R147" s="54"/>
      <c r="S147" s="2"/>
    </row>
    <row r="148" spans="1:19" ht="34.5" customHeight="1">
      <c r="A148" s="500" t="s">
        <v>577</v>
      </c>
      <c r="B148" s="545" t="s">
        <v>255</v>
      </c>
      <c r="C148" s="360" t="s">
        <v>256</v>
      </c>
      <c r="D148" s="52"/>
      <c r="E148" s="528" t="s">
        <v>505</v>
      </c>
      <c r="F148" s="529"/>
      <c r="G148" s="53"/>
      <c r="I148" s="54"/>
      <c r="J148" s="54"/>
      <c r="K148" s="54"/>
      <c r="L148" s="54"/>
      <c r="M148" s="54"/>
      <c r="N148" s="54"/>
      <c r="O148" s="54"/>
      <c r="P148" s="54"/>
      <c r="Q148" s="54"/>
      <c r="R148" s="54"/>
      <c r="S148" s="2"/>
    </row>
    <row r="149" spans="1:19" ht="48" customHeight="1">
      <c r="A149" s="500"/>
      <c r="B149" s="585"/>
      <c r="C149" s="364" t="s">
        <v>257</v>
      </c>
      <c r="D149" s="52"/>
      <c r="E149" s="528" t="s">
        <v>554</v>
      </c>
      <c r="F149" s="529"/>
      <c r="G149" s="53"/>
      <c r="I149" s="54"/>
      <c r="J149" s="54"/>
      <c r="K149" s="54"/>
      <c r="L149" s="54"/>
      <c r="M149" s="54"/>
      <c r="N149" s="54"/>
      <c r="O149" s="54"/>
      <c r="P149" s="54"/>
      <c r="Q149" s="54"/>
      <c r="R149" s="54"/>
      <c r="S149" s="2"/>
    </row>
    <row r="150" spans="1:19" ht="33.75" customHeight="1">
      <c r="A150" s="500"/>
      <c r="B150" s="586"/>
      <c r="C150" s="360" t="s">
        <v>258</v>
      </c>
      <c r="D150" s="52"/>
      <c r="E150" s="549" t="s">
        <v>506</v>
      </c>
      <c r="F150" s="550"/>
      <c r="G150" s="53"/>
      <c r="I150" s="54"/>
      <c r="J150" s="54"/>
      <c r="K150" s="54"/>
      <c r="L150" s="54"/>
      <c r="M150" s="54"/>
      <c r="N150" s="54"/>
      <c r="O150" s="54"/>
      <c r="P150" s="54"/>
      <c r="Q150" s="54"/>
      <c r="R150" s="54"/>
      <c r="S150" s="2"/>
    </row>
    <row r="151" spans="1:19" ht="54.75" customHeight="1">
      <c r="A151" s="500" t="s">
        <v>578</v>
      </c>
      <c r="B151" s="545" t="s">
        <v>532</v>
      </c>
      <c r="C151" s="360" t="s">
        <v>259</v>
      </c>
      <c r="D151" s="52"/>
      <c r="E151" s="528" t="s">
        <v>507</v>
      </c>
      <c r="F151" s="529"/>
      <c r="G151" s="53"/>
      <c r="I151" s="54"/>
      <c r="J151" s="54"/>
      <c r="K151" s="54"/>
      <c r="L151" s="54"/>
      <c r="M151" s="54"/>
      <c r="N151" s="54"/>
      <c r="O151" s="54"/>
      <c r="P151" s="54"/>
      <c r="Q151" s="54"/>
      <c r="R151" s="54"/>
      <c r="S151" s="2"/>
    </row>
    <row r="152" spans="1:19" ht="47.25" customHeight="1">
      <c r="A152" s="500"/>
      <c r="B152" s="586"/>
      <c r="C152" s="364" t="s">
        <v>260</v>
      </c>
      <c r="D152" s="52"/>
      <c r="E152" s="549" t="s">
        <v>533</v>
      </c>
      <c r="F152" s="550"/>
      <c r="G152" s="53"/>
      <c r="I152" s="54"/>
      <c r="J152" s="54"/>
      <c r="K152" s="54"/>
      <c r="L152" s="54"/>
      <c r="M152" s="54"/>
      <c r="N152" s="54"/>
      <c r="O152" s="54"/>
      <c r="P152" s="54"/>
      <c r="Q152" s="54"/>
      <c r="R152" s="54"/>
      <c r="S152" s="2"/>
    </row>
    <row r="153" spans="1:19" ht="43.5" customHeight="1">
      <c r="A153" s="500" t="s">
        <v>579</v>
      </c>
      <c r="B153" s="526" t="s">
        <v>264</v>
      </c>
      <c r="C153" s="360" t="s">
        <v>261</v>
      </c>
      <c r="D153" s="52"/>
      <c r="E153" s="549" t="s">
        <v>534</v>
      </c>
      <c r="F153" s="550"/>
      <c r="G153" s="53"/>
      <c r="I153" s="54"/>
      <c r="J153" s="54"/>
      <c r="K153" s="54"/>
      <c r="L153" s="54"/>
      <c r="M153" s="54"/>
      <c r="N153" s="54"/>
      <c r="O153" s="54"/>
      <c r="P153" s="54"/>
      <c r="Q153" s="54"/>
      <c r="R153" s="54"/>
      <c r="S153" s="2"/>
    </row>
    <row r="154" spans="1:19" ht="18.75" customHeight="1">
      <c r="A154" s="500"/>
      <c r="B154" s="527"/>
      <c r="C154" s="360" t="s">
        <v>262</v>
      </c>
      <c r="D154" s="52"/>
      <c r="E154" s="551" t="s">
        <v>535</v>
      </c>
      <c r="F154" s="520"/>
      <c r="G154" s="53"/>
      <c r="I154" s="54"/>
      <c r="J154" s="54"/>
      <c r="K154" s="54"/>
      <c r="L154" s="54"/>
      <c r="M154" s="54"/>
      <c r="N154" s="54"/>
      <c r="O154" s="54"/>
      <c r="P154" s="54"/>
      <c r="Q154" s="54"/>
      <c r="R154" s="54"/>
      <c r="S154" s="2"/>
    </row>
    <row r="155" spans="1:19" ht="60" customHeight="1">
      <c r="A155" s="500"/>
      <c r="B155" s="530"/>
      <c r="C155" s="362" t="s">
        <v>263</v>
      </c>
      <c r="D155" s="52"/>
      <c r="E155" s="519"/>
      <c r="F155" s="520"/>
      <c r="G155" s="53"/>
      <c r="I155" s="54"/>
      <c r="J155" s="54"/>
      <c r="K155" s="54"/>
      <c r="L155" s="54"/>
      <c r="M155" s="54"/>
      <c r="N155" s="54"/>
      <c r="O155" s="54"/>
      <c r="P155" s="54"/>
      <c r="Q155" s="54"/>
      <c r="R155" s="54"/>
      <c r="S155" s="2"/>
    </row>
    <row r="156" spans="1:19" ht="69.75" customHeight="1">
      <c r="A156" s="500" t="s">
        <v>580</v>
      </c>
      <c r="B156" s="601" t="s">
        <v>268</v>
      </c>
      <c r="C156" s="360" t="s">
        <v>267</v>
      </c>
      <c r="D156" s="52"/>
      <c r="E156" s="511" t="s">
        <v>536</v>
      </c>
      <c r="F156" s="512"/>
      <c r="G156" s="53"/>
      <c r="I156" s="54"/>
      <c r="J156" s="54"/>
      <c r="K156" s="54"/>
      <c r="L156" s="54"/>
      <c r="M156" s="54"/>
      <c r="N156" s="54"/>
      <c r="O156" s="54"/>
      <c r="P156" s="54"/>
      <c r="Q156" s="54"/>
      <c r="R156" s="54"/>
      <c r="S156" s="2"/>
    </row>
    <row r="157" spans="1:19" ht="32.25" customHeight="1">
      <c r="A157" s="500"/>
      <c r="B157" s="602"/>
      <c r="C157" s="360" t="s">
        <v>266</v>
      </c>
      <c r="D157" s="52"/>
      <c r="E157" s="513"/>
      <c r="F157" s="514"/>
      <c r="G157" s="53"/>
      <c r="I157" s="54"/>
      <c r="J157" s="54"/>
      <c r="K157" s="54"/>
      <c r="L157" s="54"/>
      <c r="M157" s="54"/>
      <c r="N157" s="54"/>
      <c r="O157" s="54"/>
      <c r="P157" s="54"/>
      <c r="Q157" s="54"/>
      <c r="R157" s="54"/>
      <c r="S157" s="2"/>
    </row>
    <row r="158" spans="1:19" ht="24.75" customHeight="1">
      <c r="A158" s="500"/>
      <c r="B158" s="602"/>
      <c r="C158" s="360" t="s">
        <v>265</v>
      </c>
      <c r="D158" s="52"/>
      <c r="E158" s="515"/>
      <c r="F158" s="516"/>
      <c r="G158" s="53"/>
      <c r="I158" s="54"/>
      <c r="J158" s="54"/>
      <c r="K158" s="54"/>
      <c r="L158" s="54"/>
      <c r="M158" s="54"/>
      <c r="N158" s="54"/>
      <c r="O158" s="54"/>
      <c r="P158" s="54"/>
      <c r="Q158" s="54"/>
      <c r="R158" s="54"/>
      <c r="S158" s="2"/>
    </row>
    <row r="159" spans="1:18" s="3" customFormat="1" ht="36" customHeight="1">
      <c r="A159" s="458"/>
      <c r="B159" s="535" t="s">
        <v>269</v>
      </c>
      <c r="C159" s="535"/>
      <c r="D159" s="535"/>
      <c r="E159" s="535"/>
      <c r="F159" s="535"/>
      <c r="G159" s="536"/>
      <c r="H159" s="2"/>
      <c r="I159" s="34"/>
      <c r="J159" s="35"/>
      <c r="K159" s="35"/>
      <c r="L159" s="35"/>
      <c r="M159" s="35"/>
      <c r="N159" s="35"/>
      <c r="O159" s="35"/>
      <c r="P159" s="36"/>
      <c r="Q159" s="7"/>
      <c r="R159" s="70"/>
    </row>
    <row r="160" spans="1:18" s="3" customFormat="1" ht="31.5" customHeight="1" thickBot="1">
      <c r="A160" s="458"/>
      <c r="B160" s="533" t="s">
        <v>270</v>
      </c>
      <c r="C160" s="534"/>
      <c r="D160" s="38" t="s">
        <v>91</v>
      </c>
      <c r="E160" s="543" t="s">
        <v>92</v>
      </c>
      <c r="F160" s="544"/>
      <c r="G160" s="39" t="s">
        <v>119</v>
      </c>
      <c r="H160" s="2"/>
      <c r="I160" s="40"/>
      <c r="J160" s="41"/>
      <c r="K160" s="41"/>
      <c r="L160" s="41"/>
      <c r="M160" s="41"/>
      <c r="N160" s="41"/>
      <c r="O160" s="41"/>
      <c r="P160" s="71" t="s">
        <v>70</v>
      </c>
      <c r="Q160" s="43">
        <f>Q161</f>
        <v>1</v>
      </c>
      <c r="R160" s="44">
        <f>R161</f>
        <v>0</v>
      </c>
    </row>
    <row r="161" spans="1:19" ht="45.75" customHeight="1" thickBot="1">
      <c r="A161" s="458"/>
      <c r="B161" s="445" t="s">
        <v>90</v>
      </c>
      <c r="C161" s="380" t="s">
        <v>280</v>
      </c>
      <c r="D161" s="79"/>
      <c r="E161" s="548"/>
      <c r="F161" s="548"/>
      <c r="G161" s="39"/>
      <c r="I161" s="46">
        <v>1</v>
      </c>
      <c r="J161" s="47">
        <f>IF(I161=1,'2) Paramétrage Outil'!$G$10,"")</f>
        <v>0</v>
      </c>
      <c r="K161" s="47">
        <f>IF(I161=2,'2) Paramétrage Outil'!$G$11,"")</f>
      </c>
      <c r="L161" s="47">
        <f>IF(I161=3,'2) Paramétrage Outil'!$G$12,"")</f>
      </c>
      <c r="M161" s="47">
        <f>IF(I161=4,'2) Paramétrage Outil'!$G$13,"")</f>
      </c>
      <c r="N161" s="47">
        <f>IF(I161=5,'2) Paramétrage Outil'!$G$14,"")</f>
      </c>
      <c r="O161" s="47">
        <f>IF(I161=6,'2) Paramétrage Outil'!$G$15,"")</f>
      </c>
      <c r="P161" s="48">
        <f>SUM(J161:O161)</f>
        <v>0</v>
      </c>
      <c r="Q161" s="37">
        <f>1/1</f>
        <v>1</v>
      </c>
      <c r="R161" s="50">
        <f>P161*Q161</f>
        <v>0</v>
      </c>
      <c r="S161" s="2"/>
    </row>
    <row r="162" spans="1:19" ht="15.75">
      <c r="A162" s="453"/>
      <c r="B162" s="439" t="s">
        <v>149</v>
      </c>
      <c r="C162" s="51" t="s">
        <v>56</v>
      </c>
      <c r="D162" s="52"/>
      <c r="E162" s="539"/>
      <c r="F162" s="540"/>
      <c r="G162" s="53"/>
      <c r="I162" s="54"/>
      <c r="J162" s="54"/>
      <c r="K162" s="54"/>
      <c r="L162" s="54"/>
      <c r="M162" s="54"/>
      <c r="N162" s="54"/>
      <c r="O162" s="54"/>
      <c r="P162" s="54"/>
      <c r="Q162" s="54"/>
      <c r="R162" s="54"/>
      <c r="S162" s="2"/>
    </row>
    <row r="163" spans="1:19" ht="15.75" customHeight="1">
      <c r="A163" s="500" t="s">
        <v>581</v>
      </c>
      <c r="B163" s="545" t="s">
        <v>271</v>
      </c>
      <c r="C163" s="370" t="s">
        <v>272</v>
      </c>
      <c r="D163" s="52"/>
      <c r="E163" s="548"/>
      <c r="F163" s="548"/>
      <c r="G163" s="53"/>
      <c r="I163" s="54"/>
      <c r="J163" s="54"/>
      <c r="K163" s="54"/>
      <c r="L163" s="54"/>
      <c r="M163" s="54"/>
      <c r="N163" s="54"/>
      <c r="O163" s="54"/>
      <c r="P163" s="54"/>
      <c r="Q163" s="54"/>
      <c r="R163" s="54"/>
      <c r="S163" s="2"/>
    </row>
    <row r="164" spans="1:19" ht="15.75">
      <c r="A164" s="500"/>
      <c r="B164" s="585"/>
      <c r="C164" s="367" t="s">
        <v>274</v>
      </c>
      <c r="D164" s="52"/>
      <c r="E164" s="548"/>
      <c r="F164" s="548"/>
      <c r="G164" s="53"/>
      <c r="I164" s="54"/>
      <c r="J164" s="54"/>
      <c r="K164" s="54"/>
      <c r="L164" s="54"/>
      <c r="M164" s="54"/>
      <c r="N164" s="54"/>
      <c r="O164" s="54"/>
      <c r="P164" s="54"/>
      <c r="Q164" s="54"/>
      <c r="R164" s="54"/>
      <c r="S164" s="2"/>
    </row>
    <row r="165" spans="1:19" ht="15.75">
      <c r="A165" s="500"/>
      <c r="B165" s="585"/>
      <c r="C165" s="367" t="s">
        <v>273</v>
      </c>
      <c r="D165" s="52"/>
      <c r="E165" s="548"/>
      <c r="F165" s="548"/>
      <c r="G165" s="53"/>
      <c r="I165" s="54"/>
      <c r="J165" s="54"/>
      <c r="K165" s="54"/>
      <c r="L165" s="54"/>
      <c r="M165" s="54"/>
      <c r="N165" s="54"/>
      <c r="O165" s="54"/>
      <c r="P165" s="54"/>
      <c r="Q165" s="54"/>
      <c r="R165" s="54"/>
      <c r="S165" s="2"/>
    </row>
    <row r="166" spans="1:19" ht="15.75">
      <c r="A166" s="500"/>
      <c r="B166" s="585"/>
      <c r="C166" s="367" t="s">
        <v>275</v>
      </c>
      <c r="D166" s="52"/>
      <c r="E166" s="548"/>
      <c r="F166" s="548"/>
      <c r="G166" s="53"/>
      <c r="I166" s="54"/>
      <c r="J166" s="54"/>
      <c r="K166" s="54"/>
      <c r="L166" s="54"/>
      <c r="M166" s="54"/>
      <c r="N166" s="54"/>
      <c r="O166" s="54"/>
      <c r="P166" s="54"/>
      <c r="Q166" s="54"/>
      <c r="R166" s="54"/>
      <c r="S166" s="2"/>
    </row>
    <row r="167" spans="1:19" ht="15.75">
      <c r="A167" s="500"/>
      <c r="B167" s="585"/>
      <c r="C167" s="367" t="s">
        <v>276</v>
      </c>
      <c r="D167" s="52"/>
      <c r="E167" s="548"/>
      <c r="F167" s="548"/>
      <c r="G167" s="53"/>
      <c r="I167" s="54"/>
      <c r="J167" s="54"/>
      <c r="K167" s="54"/>
      <c r="L167" s="54"/>
      <c r="M167" s="54"/>
      <c r="N167" s="54"/>
      <c r="O167" s="54"/>
      <c r="P167" s="54"/>
      <c r="Q167" s="54"/>
      <c r="R167" s="54"/>
      <c r="S167" s="2"/>
    </row>
    <row r="168" spans="1:19" ht="15.75">
      <c r="A168" s="500"/>
      <c r="B168" s="585"/>
      <c r="C168" s="367" t="s">
        <v>277</v>
      </c>
      <c r="D168" s="52"/>
      <c r="E168" s="548"/>
      <c r="F168" s="548"/>
      <c r="G168" s="53"/>
      <c r="I168" s="54"/>
      <c r="J168" s="54"/>
      <c r="K168" s="54"/>
      <c r="L168" s="54"/>
      <c r="M168" s="54"/>
      <c r="N168" s="54"/>
      <c r="O168" s="54"/>
      <c r="P168" s="54"/>
      <c r="Q168" s="54"/>
      <c r="R168" s="54"/>
      <c r="S168" s="2"/>
    </row>
    <row r="169" spans="1:19" ht="15.75">
      <c r="A169" s="500"/>
      <c r="B169" s="585"/>
      <c r="C169" s="367" t="s">
        <v>278</v>
      </c>
      <c r="D169" s="52"/>
      <c r="E169" s="548"/>
      <c r="F169" s="548"/>
      <c r="G169" s="53"/>
      <c r="I169" s="54"/>
      <c r="J169" s="54"/>
      <c r="K169" s="54"/>
      <c r="L169" s="54"/>
      <c r="M169" s="54"/>
      <c r="N169" s="54"/>
      <c r="O169" s="54"/>
      <c r="P169" s="54"/>
      <c r="Q169" s="54"/>
      <c r="R169" s="54"/>
      <c r="S169" s="2"/>
    </row>
    <row r="170" spans="1:19" ht="15.75">
      <c r="A170" s="500"/>
      <c r="B170" s="586"/>
      <c r="C170" s="367" t="s">
        <v>279</v>
      </c>
      <c r="D170" s="52"/>
      <c r="E170" s="548"/>
      <c r="F170" s="548"/>
      <c r="G170" s="53"/>
      <c r="I170" s="54"/>
      <c r="J170" s="54"/>
      <c r="K170" s="54"/>
      <c r="L170" s="54"/>
      <c r="M170" s="54"/>
      <c r="N170" s="54"/>
      <c r="O170" s="54"/>
      <c r="P170" s="54"/>
      <c r="Q170" s="54"/>
      <c r="R170" s="54"/>
      <c r="S170" s="2"/>
    </row>
    <row r="171" spans="1:19" ht="15.75" customHeight="1">
      <c r="A171" s="500" t="s">
        <v>582</v>
      </c>
      <c r="B171" s="526" t="s">
        <v>288</v>
      </c>
      <c r="C171" s="384" t="s">
        <v>285</v>
      </c>
      <c r="D171" s="52"/>
      <c r="E171" s="548"/>
      <c r="F171" s="548"/>
      <c r="G171" s="53"/>
      <c r="I171" s="54"/>
      <c r="J171" s="54"/>
      <c r="K171" s="54"/>
      <c r="L171" s="54"/>
      <c r="M171" s="54"/>
      <c r="N171" s="54"/>
      <c r="O171" s="54"/>
      <c r="P171" s="54"/>
      <c r="Q171" s="54"/>
      <c r="R171" s="54"/>
      <c r="S171" s="2"/>
    </row>
    <row r="172" spans="1:19" ht="15.75">
      <c r="A172" s="500"/>
      <c r="B172" s="527"/>
      <c r="C172" s="382" t="s">
        <v>281</v>
      </c>
      <c r="D172" s="52"/>
      <c r="E172" s="548"/>
      <c r="F172" s="548"/>
      <c r="G172" s="53"/>
      <c r="I172" s="54"/>
      <c r="J172" s="54"/>
      <c r="K172" s="54"/>
      <c r="L172" s="54"/>
      <c r="M172" s="54"/>
      <c r="N172" s="54"/>
      <c r="O172" s="54"/>
      <c r="P172" s="54"/>
      <c r="Q172" s="54"/>
      <c r="R172" s="54"/>
      <c r="S172" s="2"/>
    </row>
    <row r="173" spans="1:19" ht="15.75">
      <c r="A173" s="500"/>
      <c r="B173" s="527"/>
      <c r="C173" s="382" t="s">
        <v>282</v>
      </c>
      <c r="D173" s="52"/>
      <c r="E173" s="548"/>
      <c r="F173" s="548"/>
      <c r="G173" s="53"/>
      <c r="I173" s="54"/>
      <c r="J173" s="54"/>
      <c r="K173" s="54"/>
      <c r="L173" s="54"/>
      <c r="M173" s="54"/>
      <c r="N173" s="54"/>
      <c r="O173" s="54"/>
      <c r="P173" s="54"/>
      <c r="Q173" s="54"/>
      <c r="R173" s="54"/>
      <c r="S173" s="2"/>
    </row>
    <row r="174" spans="1:19" ht="15.75">
      <c r="A174" s="500"/>
      <c r="B174" s="527"/>
      <c r="C174" s="382" t="s">
        <v>283</v>
      </c>
      <c r="D174" s="52"/>
      <c r="E174" s="548"/>
      <c r="F174" s="548"/>
      <c r="G174" s="53"/>
      <c r="I174" s="54"/>
      <c r="J174" s="54"/>
      <c r="K174" s="54"/>
      <c r="L174" s="54"/>
      <c r="M174" s="54"/>
      <c r="N174" s="54"/>
      <c r="O174" s="54"/>
      <c r="P174" s="54"/>
      <c r="Q174" s="54"/>
      <c r="R174" s="54"/>
      <c r="S174" s="2"/>
    </row>
    <row r="175" spans="1:19" ht="15.75">
      <c r="A175" s="500"/>
      <c r="B175" s="527"/>
      <c r="C175" s="383" t="s">
        <v>284</v>
      </c>
      <c r="D175" s="52"/>
      <c r="E175" s="548"/>
      <c r="F175" s="548"/>
      <c r="G175" s="53"/>
      <c r="I175" s="54"/>
      <c r="J175" s="54"/>
      <c r="K175" s="54"/>
      <c r="L175" s="54"/>
      <c r="M175" s="54"/>
      <c r="N175" s="54"/>
      <c r="O175" s="54"/>
      <c r="P175" s="54"/>
      <c r="Q175" s="54"/>
      <c r="R175" s="54"/>
      <c r="S175" s="2"/>
    </row>
    <row r="176" spans="1:19" ht="45.75" customHeight="1">
      <c r="A176" s="500"/>
      <c r="B176" s="527"/>
      <c r="C176" s="364" t="s">
        <v>286</v>
      </c>
      <c r="D176" s="52"/>
      <c r="E176" s="548"/>
      <c r="F176" s="548"/>
      <c r="G176" s="53"/>
      <c r="I176" s="54"/>
      <c r="J176" s="54"/>
      <c r="K176" s="54"/>
      <c r="L176" s="54"/>
      <c r="M176" s="54"/>
      <c r="N176" s="54"/>
      <c r="O176" s="54"/>
      <c r="P176" s="54"/>
      <c r="Q176" s="54"/>
      <c r="R176" s="54"/>
      <c r="S176" s="2"/>
    </row>
    <row r="177" spans="1:19" ht="22.5" customHeight="1">
      <c r="A177" s="500"/>
      <c r="B177" s="530"/>
      <c r="C177" s="364" t="s">
        <v>287</v>
      </c>
      <c r="D177" s="52"/>
      <c r="E177" s="548"/>
      <c r="F177" s="548"/>
      <c r="G177" s="53"/>
      <c r="I177" s="54"/>
      <c r="J177" s="54"/>
      <c r="K177" s="54"/>
      <c r="L177" s="54"/>
      <c r="M177" s="54"/>
      <c r="N177" s="54"/>
      <c r="O177" s="54"/>
      <c r="P177" s="54"/>
      <c r="Q177" s="54"/>
      <c r="R177" s="54"/>
      <c r="S177" s="2"/>
    </row>
    <row r="178" spans="1:19" ht="40.5" customHeight="1">
      <c r="A178" s="454" t="s">
        <v>583</v>
      </c>
      <c r="B178" s="371" t="s">
        <v>289</v>
      </c>
      <c r="C178" s="51"/>
      <c r="D178" s="52"/>
      <c r="E178" s="548"/>
      <c r="F178" s="548"/>
      <c r="G178" s="53"/>
      <c r="I178" s="54"/>
      <c r="J178" s="54"/>
      <c r="K178" s="54"/>
      <c r="L178" s="54"/>
      <c r="M178" s="54"/>
      <c r="N178" s="54"/>
      <c r="O178" s="54"/>
      <c r="P178" s="54"/>
      <c r="Q178" s="54"/>
      <c r="R178" s="54"/>
      <c r="S178" s="2"/>
    </row>
    <row r="179" spans="1:19" ht="37.5" customHeight="1">
      <c r="A179" s="500" t="s">
        <v>584</v>
      </c>
      <c r="B179" s="545" t="s">
        <v>292</v>
      </c>
      <c r="C179" s="360" t="s">
        <v>290</v>
      </c>
      <c r="D179" s="52"/>
      <c r="E179" s="548"/>
      <c r="F179" s="548"/>
      <c r="G179" s="53"/>
      <c r="I179" s="54"/>
      <c r="J179" s="54"/>
      <c r="K179" s="54"/>
      <c r="L179" s="54"/>
      <c r="M179" s="54"/>
      <c r="N179" s="54"/>
      <c r="O179" s="54"/>
      <c r="P179" s="54"/>
      <c r="Q179" s="54"/>
      <c r="R179" s="54"/>
      <c r="S179" s="2"/>
    </row>
    <row r="180" spans="1:19" ht="15.75">
      <c r="A180" s="500"/>
      <c r="B180" s="546"/>
      <c r="C180" s="381" t="s">
        <v>291</v>
      </c>
      <c r="D180" s="52"/>
      <c r="E180" s="548"/>
      <c r="F180" s="548"/>
      <c r="G180" s="53"/>
      <c r="I180" s="54"/>
      <c r="J180" s="54"/>
      <c r="K180" s="54"/>
      <c r="L180" s="54"/>
      <c r="M180" s="54"/>
      <c r="N180" s="54"/>
      <c r="O180" s="54"/>
      <c r="P180" s="54"/>
      <c r="Q180" s="54"/>
      <c r="R180" s="54"/>
      <c r="S180" s="2"/>
    </row>
    <row r="181" spans="1:19" ht="16.5" customHeight="1">
      <c r="A181" s="500"/>
      <c r="B181" s="546"/>
      <c r="C181" s="383" t="s">
        <v>481</v>
      </c>
      <c r="D181" s="52"/>
      <c r="E181" s="548"/>
      <c r="F181" s="548"/>
      <c r="G181" s="53"/>
      <c r="I181" s="54"/>
      <c r="J181" s="54"/>
      <c r="K181" s="54"/>
      <c r="L181" s="54"/>
      <c r="M181" s="54"/>
      <c r="N181" s="54"/>
      <c r="O181" s="54"/>
      <c r="P181" s="54"/>
      <c r="Q181" s="54"/>
      <c r="R181" s="54"/>
      <c r="S181" s="2"/>
    </row>
    <row r="182" spans="1:19" ht="21" customHeight="1">
      <c r="A182" s="500"/>
      <c r="B182" s="546"/>
      <c r="C182" s="383" t="s">
        <v>482</v>
      </c>
      <c r="D182" s="52"/>
      <c r="E182" s="548"/>
      <c r="F182" s="548"/>
      <c r="G182" s="53"/>
      <c r="I182" s="54"/>
      <c r="J182" s="54"/>
      <c r="K182" s="54"/>
      <c r="L182" s="54"/>
      <c r="M182" s="54"/>
      <c r="N182" s="54"/>
      <c r="O182" s="54"/>
      <c r="P182" s="54"/>
      <c r="Q182" s="54"/>
      <c r="R182" s="54"/>
      <c r="S182" s="2"/>
    </row>
    <row r="183" spans="1:19" ht="27" customHeight="1">
      <c r="A183" s="500"/>
      <c r="B183" s="546"/>
      <c r="C183" s="385" t="s">
        <v>483</v>
      </c>
      <c r="D183" s="52"/>
      <c r="E183" s="548"/>
      <c r="F183" s="548"/>
      <c r="G183" s="53"/>
      <c r="I183" s="54"/>
      <c r="J183" s="54"/>
      <c r="K183" s="54"/>
      <c r="L183" s="54"/>
      <c r="M183" s="54"/>
      <c r="N183" s="54"/>
      <c r="O183" s="54"/>
      <c r="P183" s="54"/>
      <c r="Q183" s="54"/>
      <c r="R183" s="54"/>
      <c r="S183" s="2"/>
    </row>
    <row r="184" spans="1:19" ht="33.75" customHeight="1" thickBot="1">
      <c r="A184" s="500"/>
      <c r="B184" s="547"/>
      <c r="C184" s="385" t="s">
        <v>480</v>
      </c>
      <c r="D184" s="52"/>
      <c r="E184" s="548"/>
      <c r="F184" s="548"/>
      <c r="G184" s="53"/>
      <c r="I184" s="54"/>
      <c r="J184" s="54"/>
      <c r="K184" s="54"/>
      <c r="L184" s="54"/>
      <c r="M184" s="54"/>
      <c r="N184" s="54"/>
      <c r="O184" s="54"/>
      <c r="P184" s="54"/>
      <c r="Q184" s="54"/>
      <c r="R184" s="54"/>
      <c r="S184" s="2"/>
    </row>
    <row r="185" spans="1:18" s="3" customFormat="1" ht="31.5" customHeight="1">
      <c r="A185" s="459"/>
      <c r="B185" s="533" t="s">
        <v>293</v>
      </c>
      <c r="C185" s="534"/>
      <c r="D185" s="38" t="s">
        <v>91</v>
      </c>
      <c r="E185" s="543" t="s">
        <v>92</v>
      </c>
      <c r="F185" s="544"/>
      <c r="G185" s="39" t="s">
        <v>119</v>
      </c>
      <c r="H185" s="2"/>
      <c r="I185" s="80"/>
      <c r="J185" s="81"/>
      <c r="K185" s="81"/>
      <c r="L185" s="81"/>
      <c r="M185" s="81"/>
      <c r="N185" s="81"/>
      <c r="O185" s="81"/>
      <c r="P185" s="58" t="s">
        <v>70</v>
      </c>
      <c r="Q185" s="82">
        <f>Q186</f>
        <v>0.5</v>
      </c>
      <c r="R185" s="83">
        <f>R186</f>
        <v>0</v>
      </c>
    </row>
    <row r="186" spans="1:19" ht="45.75" customHeight="1">
      <c r="A186" s="459"/>
      <c r="B186" s="445" t="s">
        <v>74</v>
      </c>
      <c r="C186" s="380" t="s">
        <v>294</v>
      </c>
      <c r="D186" s="79"/>
      <c r="E186" s="548"/>
      <c r="F186" s="548"/>
      <c r="G186" s="39"/>
      <c r="I186" s="46">
        <v>1</v>
      </c>
      <c r="J186" s="47">
        <f>IF(I186=1,'2) Paramétrage Outil'!$G$10,"")</f>
        <v>0</v>
      </c>
      <c r="K186" s="47">
        <f>IF(I186=2,'2) Paramétrage Outil'!$G$11,"")</f>
      </c>
      <c r="L186" s="47">
        <f>IF(I186=3,'2) Paramétrage Outil'!$G$12,"")</f>
      </c>
      <c r="M186" s="47">
        <f>IF(I186=4,'2) Paramétrage Outil'!$G$13,"")</f>
      </c>
      <c r="N186" s="47">
        <f>IF(I186=5,'2) Paramétrage Outil'!$G$14,"")</f>
      </c>
      <c r="O186" s="47">
        <f>IF(I186=6,'2) Paramétrage Outil'!$G$15,"")</f>
      </c>
      <c r="P186" s="31">
        <f>SUM(J186:O186)</f>
        <v>0</v>
      </c>
      <c r="Q186" s="8">
        <f>1/2</f>
        <v>0.5</v>
      </c>
      <c r="R186" s="31">
        <f>P186*Q186</f>
        <v>0</v>
      </c>
      <c r="S186" s="2"/>
    </row>
    <row r="187" spans="1:19" ht="15.75">
      <c r="A187" s="453"/>
      <c r="B187" s="439" t="s">
        <v>149</v>
      </c>
      <c r="C187" s="51" t="s">
        <v>56</v>
      </c>
      <c r="D187" s="52"/>
      <c r="E187" s="548"/>
      <c r="F187" s="548"/>
      <c r="G187" s="53"/>
      <c r="I187" s="54"/>
      <c r="J187" s="54"/>
      <c r="K187" s="54"/>
      <c r="L187" s="54"/>
      <c r="M187" s="54"/>
      <c r="N187" s="54"/>
      <c r="O187" s="54"/>
      <c r="P187" s="54"/>
      <c r="Q187" s="54"/>
      <c r="R187" s="54"/>
      <c r="S187" s="2"/>
    </row>
    <row r="188" spans="1:19" ht="21" customHeight="1">
      <c r="A188" s="500" t="s">
        <v>585</v>
      </c>
      <c r="B188" s="521" t="s">
        <v>295</v>
      </c>
      <c r="C188" s="392" t="s">
        <v>302</v>
      </c>
      <c r="D188" s="52"/>
      <c r="E188" s="548"/>
      <c r="F188" s="548"/>
      <c r="G188" s="53"/>
      <c r="I188" s="54"/>
      <c r="J188" s="54"/>
      <c r="K188" s="54"/>
      <c r="L188" s="54"/>
      <c r="M188" s="54"/>
      <c r="N188" s="54"/>
      <c r="O188" s="54"/>
      <c r="P188" s="54"/>
      <c r="Q188" s="54"/>
      <c r="R188" s="54"/>
      <c r="S188" s="2"/>
    </row>
    <row r="189" spans="1:19" ht="16.5" customHeight="1">
      <c r="A189" s="500"/>
      <c r="B189" s="521"/>
      <c r="C189" s="389" t="s">
        <v>296</v>
      </c>
      <c r="D189" s="52"/>
      <c r="E189" s="548"/>
      <c r="F189" s="548"/>
      <c r="G189" s="53"/>
      <c r="I189" s="54"/>
      <c r="J189" s="54"/>
      <c r="K189" s="54"/>
      <c r="L189" s="54"/>
      <c r="M189" s="54"/>
      <c r="N189" s="54"/>
      <c r="O189" s="54"/>
      <c r="P189" s="54"/>
      <c r="Q189" s="54"/>
      <c r="R189" s="54"/>
      <c r="S189" s="2"/>
    </row>
    <row r="190" spans="1:19" ht="14.25" customHeight="1">
      <c r="A190" s="500"/>
      <c r="B190" s="521"/>
      <c r="C190" s="389" t="s">
        <v>297</v>
      </c>
      <c r="D190" s="52"/>
      <c r="E190" s="548"/>
      <c r="F190" s="548"/>
      <c r="G190" s="53"/>
      <c r="I190" s="54"/>
      <c r="J190" s="54"/>
      <c r="K190" s="54"/>
      <c r="L190" s="54"/>
      <c r="M190" s="54"/>
      <c r="N190" s="54"/>
      <c r="O190" s="54"/>
      <c r="P190" s="54"/>
      <c r="Q190" s="54"/>
      <c r="R190" s="54"/>
      <c r="S190" s="2"/>
    </row>
    <row r="191" spans="1:19" ht="15.75" customHeight="1">
      <c r="A191" s="500"/>
      <c r="B191" s="521"/>
      <c r="C191" s="389" t="s">
        <v>298</v>
      </c>
      <c r="D191" s="52"/>
      <c r="E191" s="548"/>
      <c r="F191" s="548"/>
      <c r="G191" s="53"/>
      <c r="I191" s="54"/>
      <c r="J191" s="54"/>
      <c r="K191" s="54"/>
      <c r="L191" s="54"/>
      <c r="M191" s="54"/>
      <c r="N191" s="54"/>
      <c r="O191" s="54"/>
      <c r="P191" s="54"/>
      <c r="Q191" s="54"/>
      <c r="R191" s="54"/>
      <c r="S191" s="2"/>
    </row>
    <row r="192" spans="1:19" ht="18" customHeight="1">
      <c r="A192" s="500"/>
      <c r="B192" s="521"/>
      <c r="C192" s="389" t="s">
        <v>299</v>
      </c>
      <c r="D192" s="52"/>
      <c r="E192" s="548"/>
      <c r="F192" s="548"/>
      <c r="G192" s="53"/>
      <c r="I192" s="54"/>
      <c r="J192" s="54"/>
      <c r="K192" s="54"/>
      <c r="L192" s="54"/>
      <c r="M192" s="54"/>
      <c r="N192" s="54"/>
      <c r="O192" s="54"/>
      <c r="P192" s="54"/>
      <c r="Q192" s="54"/>
      <c r="R192" s="54"/>
      <c r="S192" s="2"/>
    </row>
    <row r="193" spans="1:19" ht="13.5" customHeight="1">
      <c r="A193" s="500"/>
      <c r="B193" s="521"/>
      <c r="C193" s="389" t="s">
        <v>300</v>
      </c>
      <c r="D193" s="52"/>
      <c r="E193" s="548"/>
      <c r="F193" s="548"/>
      <c r="G193" s="53"/>
      <c r="I193" s="54"/>
      <c r="J193" s="54"/>
      <c r="K193" s="54"/>
      <c r="L193" s="54"/>
      <c r="M193" s="54"/>
      <c r="N193" s="54"/>
      <c r="O193" s="54"/>
      <c r="P193" s="54"/>
      <c r="Q193" s="54"/>
      <c r="R193" s="54"/>
      <c r="S193" s="2"/>
    </row>
    <row r="194" spans="1:19" ht="15" customHeight="1">
      <c r="A194" s="500"/>
      <c r="B194" s="521"/>
      <c r="C194" s="387" t="s">
        <v>301</v>
      </c>
      <c r="D194" s="52"/>
      <c r="E194" s="548"/>
      <c r="F194" s="548"/>
      <c r="G194" s="53"/>
      <c r="I194" s="54"/>
      <c r="J194" s="54"/>
      <c r="K194" s="54"/>
      <c r="L194" s="54"/>
      <c r="M194" s="54"/>
      <c r="N194" s="54"/>
      <c r="O194" s="54"/>
      <c r="P194" s="54"/>
      <c r="Q194" s="54"/>
      <c r="R194" s="54"/>
      <c r="S194" s="2"/>
    </row>
    <row r="195" spans="1:19" ht="33.75" customHeight="1">
      <c r="A195" s="500"/>
      <c r="B195" s="521"/>
      <c r="C195" s="360" t="s">
        <v>303</v>
      </c>
      <c r="D195" s="52"/>
      <c r="E195" s="548"/>
      <c r="F195" s="548"/>
      <c r="G195" s="53"/>
      <c r="I195" s="54"/>
      <c r="J195" s="54"/>
      <c r="K195" s="54"/>
      <c r="L195" s="54"/>
      <c r="M195" s="54"/>
      <c r="N195" s="54"/>
      <c r="O195" s="54"/>
      <c r="P195" s="54"/>
      <c r="Q195" s="54"/>
      <c r="R195" s="54"/>
      <c r="S195" s="2"/>
    </row>
    <row r="196" spans="1:19" ht="32.25" customHeight="1">
      <c r="A196" s="500"/>
      <c r="B196" s="521"/>
      <c r="C196" s="360" t="s">
        <v>304</v>
      </c>
      <c r="D196" s="52"/>
      <c r="E196" s="548"/>
      <c r="F196" s="548"/>
      <c r="G196" s="53"/>
      <c r="I196" s="54"/>
      <c r="J196" s="54"/>
      <c r="K196" s="54"/>
      <c r="L196" s="54"/>
      <c r="M196" s="54"/>
      <c r="N196" s="54"/>
      <c r="O196" s="54"/>
      <c r="P196" s="54"/>
      <c r="Q196" s="54"/>
      <c r="R196" s="54"/>
      <c r="S196" s="2"/>
    </row>
    <row r="197" spans="1:19" ht="24.75" customHeight="1">
      <c r="A197" s="500"/>
      <c r="B197" s="521"/>
      <c r="C197" s="384" t="s">
        <v>305</v>
      </c>
      <c r="D197" s="52"/>
      <c r="E197" s="548"/>
      <c r="F197" s="548"/>
      <c r="G197" s="53"/>
      <c r="I197" s="54"/>
      <c r="J197" s="54"/>
      <c r="K197" s="54"/>
      <c r="L197" s="54"/>
      <c r="M197" s="54"/>
      <c r="N197" s="54"/>
      <c r="O197" s="54"/>
      <c r="P197" s="54"/>
      <c r="Q197" s="54"/>
      <c r="R197" s="54"/>
      <c r="S197" s="2"/>
    </row>
    <row r="198" spans="1:19" ht="20.25" customHeight="1">
      <c r="A198" s="500" t="s">
        <v>586</v>
      </c>
      <c r="B198" s="526" t="s">
        <v>306</v>
      </c>
      <c r="C198" s="384" t="s">
        <v>310</v>
      </c>
      <c r="D198" s="388"/>
      <c r="E198" s="548"/>
      <c r="F198" s="548"/>
      <c r="G198" s="53"/>
      <c r="I198" s="54"/>
      <c r="J198" s="54"/>
      <c r="K198" s="54"/>
      <c r="L198" s="54"/>
      <c r="M198" s="54"/>
      <c r="N198" s="54"/>
      <c r="O198" s="54"/>
      <c r="P198" s="54"/>
      <c r="Q198" s="54"/>
      <c r="R198" s="54"/>
      <c r="S198" s="2"/>
    </row>
    <row r="199" spans="1:19" ht="14.25" customHeight="1">
      <c r="A199" s="500"/>
      <c r="B199" s="527"/>
      <c r="C199" s="389" t="s">
        <v>307</v>
      </c>
      <c r="D199" s="388"/>
      <c r="E199" s="548"/>
      <c r="F199" s="548"/>
      <c r="G199" s="53"/>
      <c r="I199" s="54"/>
      <c r="J199" s="54"/>
      <c r="K199" s="54"/>
      <c r="L199" s="54"/>
      <c r="M199" s="54"/>
      <c r="N199" s="54"/>
      <c r="O199" s="54"/>
      <c r="P199" s="54"/>
      <c r="Q199" s="54"/>
      <c r="R199" s="54"/>
      <c r="S199" s="2"/>
    </row>
    <row r="200" spans="1:19" ht="30.75" customHeight="1">
      <c r="A200" s="500"/>
      <c r="B200" s="527"/>
      <c r="C200" s="390" t="s">
        <v>308</v>
      </c>
      <c r="D200" s="388"/>
      <c r="E200" s="548"/>
      <c r="F200" s="548"/>
      <c r="G200" s="53"/>
      <c r="I200" s="54"/>
      <c r="J200" s="54"/>
      <c r="K200" s="54"/>
      <c r="L200" s="54"/>
      <c r="M200" s="54"/>
      <c r="N200" s="54"/>
      <c r="O200" s="54"/>
      <c r="P200" s="54"/>
      <c r="Q200" s="54"/>
      <c r="R200" s="54"/>
      <c r="S200" s="2"/>
    </row>
    <row r="201" spans="1:19" ht="21" customHeight="1">
      <c r="A201" s="500"/>
      <c r="B201" s="527"/>
      <c r="C201" s="387" t="s">
        <v>309</v>
      </c>
      <c r="D201" s="388"/>
      <c r="E201" s="548"/>
      <c r="F201" s="548"/>
      <c r="G201" s="53"/>
      <c r="I201" s="54"/>
      <c r="J201" s="54"/>
      <c r="K201" s="54"/>
      <c r="L201" s="54"/>
      <c r="M201" s="54"/>
      <c r="N201" s="54"/>
      <c r="O201" s="54"/>
      <c r="P201" s="54"/>
      <c r="Q201" s="54"/>
      <c r="R201" s="54"/>
      <c r="S201" s="2"/>
    </row>
    <row r="202" spans="1:19" ht="23.25" customHeight="1">
      <c r="A202" s="500"/>
      <c r="B202" s="527"/>
      <c r="C202" s="360" t="s">
        <v>311</v>
      </c>
      <c r="D202" s="52"/>
      <c r="E202" s="548"/>
      <c r="F202" s="548"/>
      <c r="G202" s="53"/>
      <c r="I202" s="54"/>
      <c r="J202" s="54"/>
      <c r="K202" s="54"/>
      <c r="L202" s="54"/>
      <c r="M202" s="54"/>
      <c r="N202" s="54"/>
      <c r="O202" s="54"/>
      <c r="P202" s="54"/>
      <c r="Q202" s="54"/>
      <c r="R202" s="54"/>
      <c r="S202" s="2"/>
    </row>
    <row r="203" spans="1:19" ht="50.25" customHeight="1" thickBot="1">
      <c r="A203" s="500"/>
      <c r="B203" s="530"/>
      <c r="C203" s="360" t="s">
        <v>312</v>
      </c>
      <c r="D203" s="52"/>
      <c r="E203" s="548"/>
      <c r="F203" s="548"/>
      <c r="G203" s="53"/>
      <c r="I203" s="54"/>
      <c r="J203" s="54"/>
      <c r="K203" s="54"/>
      <c r="L203" s="54"/>
      <c r="M203" s="54"/>
      <c r="N203" s="54"/>
      <c r="O203" s="54"/>
      <c r="P203" s="54"/>
      <c r="Q203" s="54"/>
      <c r="R203" s="54"/>
      <c r="S203" s="2"/>
    </row>
    <row r="204" spans="1:18" s="3" customFormat="1" ht="31.5" customHeight="1" thickBot="1">
      <c r="A204" s="459"/>
      <c r="B204" s="533" t="s">
        <v>313</v>
      </c>
      <c r="C204" s="534"/>
      <c r="D204" s="38" t="s">
        <v>91</v>
      </c>
      <c r="E204" s="543" t="s">
        <v>92</v>
      </c>
      <c r="F204" s="544"/>
      <c r="G204" s="39" t="s">
        <v>119</v>
      </c>
      <c r="H204" s="2"/>
      <c r="I204" s="56"/>
      <c r="J204" s="57"/>
      <c r="K204" s="57"/>
      <c r="L204" s="57"/>
      <c r="M204" s="57"/>
      <c r="N204" s="57"/>
      <c r="O204" s="57"/>
      <c r="P204" s="58" t="s">
        <v>70</v>
      </c>
      <c r="Q204" s="59">
        <f>Q205</f>
        <v>0.5</v>
      </c>
      <c r="R204" s="67">
        <f>R205</f>
        <v>0</v>
      </c>
    </row>
    <row r="205" spans="1:19" ht="45.75" customHeight="1" thickBot="1">
      <c r="A205" s="459"/>
      <c r="B205" s="445" t="s">
        <v>75</v>
      </c>
      <c r="C205" s="380" t="s">
        <v>314</v>
      </c>
      <c r="D205" s="79"/>
      <c r="E205" s="548"/>
      <c r="F205" s="548"/>
      <c r="G205" s="39"/>
      <c r="I205" s="46">
        <v>1</v>
      </c>
      <c r="J205" s="47">
        <f>IF(I205=1,'2) Paramétrage Outil'!$G$10,"")</f>
        <v>0</v>
      </c>
      <c r="K205" s="47">
        <f>IF(I205=2,'2) Paramétrage Outil'!$G$11,"")</f>
      </c>
      <c r="L205" s="47">
        <f>IF(I205=3,'2) Paramétrage Outil'!$G$12,"")</f>
      </c>
      <c r="M205" s="47">
        <f>IF(I205=4,'2) Paramétrage Outil'!$G$13,"")</f>
      </c>
      <c r="N205" s="47">
        <f>IF(I205=5,'2) Paramétrage Outil'!$G$14,"")</f>
      </c>
      <c r="O205" s="47">
        <f>IF(I205=6,'2) Paramétrage Outil'!$G$15,"")</f>
      </c>
      <c r="P205" s="48">
        <f>SUM(J205:O205)</f>
        <v>0</v>
      </c>
      <c r="Q205" s="37">
        <f>1/2</f>
        <v>0.5</v>
      </c>
      <c r="R205" s="50">
        <f>P205*Q205</f>
        <v>0</v>
      </c>
      <c r="S205" s="2"/>
    </row>
    <row r="206" spans="1:19" ht="15.75">
      <c r="A206" s="454"/>
      <c r="B206" s="439" t="s">
        <v>171</v>
      </c>
      <c r="C206" s="51" t="s">
        <v>56</v>
      </c>
      <c r="D206" s="84"/>
      <c r="E206" s="543"/>
      <c r="F206" s="544"/>
      <c r="G206" s="39"/>
      <c r="I206" s="65"/>
      <c r="J206" s="65"/>
      <c r="K206" s="65"/>
      <c r="L206" s="65"/>
      <c r="M206" s="65"/>
      <c r="N206" s="65"/>
      <c r="O206" s="65"/>
      <c r="P206" s="85"/>
      <c r="Q206" s="85"/>
      <c r="R206" s="85"/>
      <c r="S206" s="2"/>
    </row>
    <row r="207" spans="1:19" ht="78" customHeight="1">
      <c r="A207" s="500" t="s">
        <v>587</v>
      </c>
      <c r="B207" s="523" t="s">
        <v>315</v>
      </c>
      <c r="C207" s="360" t="s">
        <v>317</v>
      </c>
      <c r="D207" s="52"/>
      <c r="E207" s="539"/>
      <c r="F207" s="540"/>
      <c r="G207" s="53"/>
      <c r="I207" s="54"/>
      <c r="J207" s="54"/>
      <c r="K207" s="54"/>
      <c r="L207" s="54"/>
      <c r="M207" s="54"/>
      <c r="N207" s="54"/>
      <c r="O207" s="54"/>
      <c r="P207" s="54"/>
      <c r="Q207" s="65"/>
      <c r="R207" s="66"/>
      <c r="S207" s="2"/>
    </row>
    <row r="208" spans="1:19" ht="58.5" customHeight="1">
      <c r="A208" s="500"/>
      <c r="B208" s="525"/>
      <c r="C208" s="391" t="s">
        <v>316</v>
      </c>
      <c r="D208" s="52"/>
      <c r="E208" s="539"/>
      <c r="F208" s="540"/>
      <c r="G208" s="53"/>
      <c r="I208" s="54"/>
      <c r="J208" s="54"/>
      <c r="K208" s="54"/>
      <c r="L208" s="54"/>
      <c r="M208" s="54"/>
      <c r="N208" s="54"/>
      <c r="O208" s="54"/>
      <c r="P208" s="54"/>
      <c r="Q208" s="65"/>
      <c r="R208" s="66"/>
      <c r="S208" s="2"/>
    </row>
    <row r="209" spans="1:19" ht="23.25" customHeight="1">
      <c r="A209" s="500" t="s">
        <v>588</v>
      </c>
      <c r="B209" s="526" t="s">
        <v>318</v>
      </c>
      <c r="C209" s="384" t="s">
        <v>325</v>
      </c>
      <c r="D209" s="388"/>
      <c r="E209" s="539"/>
      <c r="F209" s="540"/>
      <c r="G209" s="53"/>
      <c r="I209" s="54"/>
      <c r="J209" s="54"/>
      <c r="K209" s="54"/>
      <c r="L209" s="54"/>
      <c r="M209" s="54"/>
      <c r="N209" s="54"/>
      <c r="O209" s="54"/>
      <c r="P209" s="54"/>
      <c r="Q209" s="65"/>
      <c r="R209" s="66"/>
      <c r="S209" s="2"/>
    </row>
    <row r="210" spans="1:19" ht="31.5" customHeight="1">
      <c r="A210" s="500"/>
      <c r="B210" s="527"/>
      <c r="C210" s="390" t="s">
        <v>319</v>
      </c>
      <c r="D210" s="388"/>
      <c r="E210" s="539"/>
      <c r="F210" s="540"/>
      <c r="G210" s="53"/>
      <c r="I210" s="54"/>
      <c r="J210" s="54"/>
      <c r="K210" s="54"/>
      <c r="L210" s="54"/>
      <c r="M210" s="54"/>
      <c r="N210" s="54"/>
      <c r="O210" s="54"/>
      <c r="P210" s="54"/>
      <c r="Q210" s="65"/>
      <c r="R210" s="66"/>
      <c r="S210" s="2"/>
    </row>
    <row r="211" spans="1:19" ht="32.25" customHeight="1">
      <c r="A211" s="500"/>
      <c r="B211" s="527"/>
      <c r="C211" s="386" t="s">
        <v>320</v>
      </c>
      <c r="D211" s="388"/>
      <c r="E211" s="539"/>
      <c r="F211" s="540"/>
      <c r="G211" s="53"/>
      <c r="I211" s="54"/>
      <c r="J211" s="54"/>
      <c r="K211" s="54"/>
      <c r="L211" s="54"/>
      <c r="M211" s="54"/>
      <c r="N211" s="54"/>
      <c r="O211" s="54"/>
      <c r="P211" s="54"/>
      <c r="Q211" s="65"/>
      <c r="R211" s="66"/>
      <c r="S211" s="2"/>
    </row>
    <row r="212" spans="1:19" ht="31.5" customHeight="1">
      <c r="A212" s="500"/>
      <c r="B212" s="527"/>
      <c r="C212" s="360" t="s">
        <v>326</v>
      </c>
      <c r="D212" s="52"/>
      <c r="E212" s="539"/>
      <c r="F212" s="540"/>
      <c r="G212" s="53"/>
      <c r="I212" s="54"/>
      <c r="J212" s="54"/>
      <c r="K212" s="54"/>
      <c r="L212" s="54"/>
      <c r="M212" s="54"/>
      <c r="N212" s="54"/>
      <c r="O212" s="54"/>
      <c r="P212" s="54"/>
      <c r="Q212" s="65"/>
      <c r="R212" s="66"/>
      <c r="S212" s="2"/>
    </row>
    <row r="213" spans="1:19" ht="25.5" customHeight="1">
      <c r="A213" s="500"/>
      <c r="B213" s="527"/>
      <c r="C213" s="384" t="s">
        <v>327</v>
      </c>
      <c r="D213" s="52"/>
      <c r="E213" s="539"/>
      <c r="F213" s="540"/>
      <c r="G213" s="53"/>
      <c r="I213" s="54"/>
      <c r="J213" s="54"/>
      <c r="K213" s="54"/>
      <c r="L213" s="54"/>
      <c r="M213" s="54"/>
      <c r="N213" s="54"/>
      <c r="O213" s="54"/>
      <c r="P213" s="54"/>
      <c r="Q213" s="65"/>
      <c r="R213" s="66"/>
      <c r="S213" s="2"/>
    </row>
    <row r="214" spans="1:19" ht="30.75" customHeight="1">
      <c r="A214" s="500"/>
      <c r="B214" s="527"/>
      <c r="C214" s="390" t="s">
        <v>321</v>
      </c>
      <c r="D214" s="52"/>
      <c r="E214" s="539"/>
      <c r="F214" s="540"/>
      <c r="G214" s="53"/>
      <c r="I214" s="54"/>
      <c r="J214" s="54"/>
      <c r="K214" s="54"/>
      <c r="L214" s="54"/>
      <c r="M214" s="54"/>
      <c r="N214" s="54"/>
      <c r="O214" s="54"/>
      <c r="P214" s="54"/>
      <c r="Q214" s="65"/>
      <c r="R214" s="66"/>
      <c r="S214" s="2"/>
    </row>
    <row r="215" spans="1:19" ht="33" customHeight="1">
      <c r="A215" s="500"/>
      <c r="B215" s="527"/>
      <c r="C215" s="390" t="s">
        <v>322</v>
      </c>
      <c r="D215" s="52"/>
      <c r="E215" s="539"/>
      <c r="F215" s="540"/>
      <c r="G215" s="53"/>
      <c r="I215" s="54"/>
      <c r="J215" s="54"/>
      <c r="K215" s="54"/>
      <c r="L215" s="54"/>
      <c r="M215" s="54"/>
      <c r="N215" s="54"/>
      <c r="O215" s="54"/>
      <c r="P215" s="54"/>
      <c r="Q215" s="65"/>
      <c r="R215" s="66"/>
      <c r="S215" s="2"/>
    </row>
    <row r="216" spans="1:19" ht="30.75" customHeight="1">
      <c r="A216" s="500"/>
      <c r="B216" s="527"/>
      <c r="C216" s="390" t="s">
        <v>323</v>
      </c>
      <c r="D216" s="52"/>
      <c r="E216" s="539"/>
      <c r="F216" s="540"/>
      <c r="G216" s="53"/>
      <c r="I216" s="54"/>
      <c r="J216" s="54"/>
      <c r="K216" s="54"/>
      <c r="L216" s="54"/>
      <c r="M216" s="54"/>
      <c r="N216" s="54"/>
      <c r="O216" s="54"/>
      <c r="P216" s="54"/>
      <c r="Q216" s="65"/>
      <c r="R216" s="66"/>
      <c r="S216" s="2"/>
    </row>
    <row r="217" spans="1:19" ht="23.25" customHeight="1">
      <c r="A217" s="500"/>
      <c r="B217" s="527"/>
      <c r="C217" s="392" t="s">
        <v>328</v>
      </c>
      <c r="D217" s="388"/>
      <c r="E217" s="539"/>
      <c r="F217" s="540"/>
      <c r="G217" s="53"/>
      <c r="I217" s="54"/>
      <c r="J217" s="54"/>
      <c r="K217" s="54"/>
      <c r="L217" s="54"/>
      <c r="M217" s="54"/>
      <c r="N217" s="54"/>
      <c r="O217" s="54"/>
      <c r="P217" s="54"/>
      <c r="Q217" s="65"/>
      <c r="R217" s="66"/>
      <c r="S217" s="2"/>
    </row>
    <row r="218" spans="1:19" ht="32.25" customHeight="1">
      <c r="A218" s="500"/>
      <c r="B218" s="527"/>
      <c r="C218" s="390" t="s">
        <v>324</v>
      </c>
      <c r="D218" s="388"/>
      <c r="E218" s="539"/>
      <c r="F218" s="540"/>
      <c r="G218" s="53"/>
      <c r="I218" s="54"/>
      <c r="J218" s="54"/>
      <c r="K218" s="54"/>
      <c r="L218" s="54"/>
      <c r="M218" s="54"/>
      <c r="N218" s="54"/>
      <c r="O218" s="54"/>
      <c r="P218" s="54"/>
      <c r="Q218" s="65"/>
      <c r="R218" s="66"/>
      <c r="S218" s="2"/>
    </row>
    <row r="219" spans="1:19" ht="30.75" customHeight="1">
      <c r="A219" s="500"/>
      <c r="B219" s="530"/>
      <c r="C219" s="386" t="s">
        <v>329</v>
      </c>
      <c r="D219" s="388"/>
      <c r="E219" s="539"/>
      <c r="F219" s="540"/>
      <c r="G219" s="53"/>
      <c r="I219" s="54"/>
      <c r="J219" s="54"/>
      <c r="K219" s="54"/>
      <c r="L219" s="54"/>
      <c r="M219" s="54"/>
      <c r="N219" s="54"/>
      <c r="O219" s="54"/>
      <c r="P219" s="54"/>
      <c r="Q219" s="65"/>
      <c r="R219" s="66"/>
      <c r="S219" s="2"/>
    </row>
    <row r="220" spans="1:19" ht="23.25" customHeight="1">
      <c r="A220" s="500" t="s">
        <v>589</v>
      </c>
      <c r="B220" s="526" t="s">
        <v>537</v>
      </c>
      <c r="C220" s="393" t="s">
        <v>333</v>
      </c>
      <c r="D220" s="52"/>
      <c r="E220" s="539"/>
      <c r="F220" s="540"/>
      <c r="G220" s="53"/>
      <c r="I220" s="54"/>
      <c r="J220" s="54"/>
      <c r="K220" s="54"/>
      <c r="L220" s="54"/>
      <c r="M220" s="54"/>
      <c r="N220" s="54"/>
      <c r="O220" s="54"/>
      <c r="P220" s="54"/>
      <c r="Q220" s="65"/>
      <c r="R220" s="66"/>
      <c r="S220" s="2"/>
    </row>
    <row r="221" spans="1:19" ht="18.75" customHeight="1">
      <c r="A221" s="500"/>
      <c r="B221" s="527"/>
      <c r="C221" s="390" t="s">
        <v>330</v>
      </c>
      <c r="D221" s="52"/>
      <c r="E221" s="539"/>
      <c r="F221" s="540"/>
      <c r="G221" s="53"/>
      <c r="I221" s="54"/>
      <c r="J221" s="54"/>
      <c r="K221" s="54"/>
      <c r="L221" s="54"/>
      <c r="M221" s="54"/>
      <c r="N221" s="54"/>
      <c r="O221" s="54"/>
      <c r="P221" s="54"/>
      <c r="Q221" s="65"/>
      <c r="R221" s="66"/>
      <c r="S221" s="2"/>
    </row>
    <row r="222" spans="1:19" ht="48.75" customHeight="1">
      <c r="A222" s="500"/>
      <c r="B222" s="527"/>
      <c r="C222" s="390" t="s">
        <v>331</v>
      </c>
      <c r="D222" s="52"/>
      <c r="E222" s="539"/>
      <c r="F222" s="540"/>
      <c r="G222" s="53"/>
      <c r="I222" s="54"/>
      <c r="J222" s="54"/>
      <c r="K222" s="54"/>
      <c r="L222" s="54"/>
      <c r="M222" s="54"/>
      <c r="N222" s="54"/>
      <c r="O222" s="54"/>
      <c r="P222" s="54"/>
      <c r="Q222" s="65"/>
      <c r="R222" s="66"/>
      <c r="S222" s="2"/>
    </row>
    <row r="223" spans="1:19" ht="23.25" customHeight="1">
      <c r="A223" s="500"/>
      <c r="B223" s="527"/>
      <c r="C223" s="386" t="s">
        <v>332</v>
      </c>
      <c r="D223" s="52"/>
      <c r="E223" s="539"/>
      <c r="F223" s="540"/>
      <c r="G223" s="53"/>
      <c r="I223" s="54"/>
      <c r="J223" s="54"/>
      <c r="K223" s="54"/>
      <c r="L223" s="54"/>
      <c r="M223" s="54"/>
      <c r="N223" s="54"/>
      <c r="O223" s="54"/>
      <c r="P223" s="54"/>
      <c r="Q223" s="65"/>
      <c r="R223" s="66"/>
      <c r="S223" s="2"/>
    </row>
    <row r="224" spans="1:19" ht="37.5" customHeight="1">
      <c r="A224" s="500"/>
      <c r="B224" s="527"/>
      <c r="C224" s="362" t="s">
        <v>334</v>
      </c>
      <c r="D224" s="52"/>
      <c r="E224" s="539"/>
      <c r="F224" s="540"/>
      <c r="G224" s="53"/>
      <c r="I224" s="54"/>
      <c r="J224" s="54"/>
      <c r="K224" s="54"/>
      <c r="L224" s="54"/>
      <c r="M224" s="54"/>
      <c r="N224" s="54"/>
      <c r="O224" s="54"/>
      <c r="P224" s="54"/>
      <c r="Q224" s="65"/>
      <c r="R224" s="66"/>
      <c r="S224" s="2"/>
    </row>
    <row r="225" spans="1:19" ht="34.5" customHeight="1">
      <c r="A225" s="500"/>
      <c r="B225" s="527"/>
      <c r="C225" s="362" t="s">
        <v>335</v>
      </c>
      <c r="D225" s="52"/>
      <c r="E225" s="539"/>
      <c r="F225" s="540"/>
      <c r="G225" s="53"/>
      <c r="I225" s="54"/>
      <c r="J225" s="54"/>
      <c r="K225" s="54"/>
      <c r="L225" s="54"/>
      <c r="M225" s="54"/>
      <c r="N225" s="54"/>
      <c r="O225" s="54"/>
      <c r="P225" s="54"/>
      <c r="Q225" s="65"/>
      <c r="R225" s="66"/>
      <c r="S225" s="2"/>
    </row>
    <row r="226" spans="1:19" ht="54" customHeight="1">
      <c r="A226" s="500"/>
      <c r="B226" s="530"/>
      <c r="C226" s="394" t="s">
        <v>336</v>
      </c>
      <c r="D226" s="52"/>
      <c r="E226" s="539"/>
      <c r="F226" s="540"/>
      <c r="G226" s="53"/>
      <c r="I226" s="54"/>
      <c r="J226" s="54"/>
      <c r="K226" s="54"/>
      <c r="L226" s="54"/>
      <c r="M226" s="54"/>
      <c r="N226" s="54"/>
      <c r="O226" s="54"/>
      <c r="P226" s="54"/>
      <c r="Q226" s="65"/>
      <c r="R226" s="66"/>
      <c r="S226" s="2"/>
    </row>
    <row r="227" spans="1:19" ht="36.75" customHeight="1">
      <c r="A227" s="500" t="s">
        <v>590</v>
      </c>
      <c r="B227" s="526" t="s">
        <v>538</v>
      </c>
      <c r="C227" s="362" t="s">
        <v>339</v>
      </c>
      <c r="D227" s="52"/>
      <c r="E227" s="539"/>
      <c r="F227" s="540"/>
      <c r="G227" s="53"/>
      <c r="I227" s="54"/>
      <c r="J227" s="54"/>
      <c r="K227" s="54"/>
      <c r="L227" s="54"/>
      <c r="M227" s="54"/>
      <c r="N227" s="54"/>
      <c r="O227" s="54"/>
      <c r="P227" s="54"/>
      <c r="Q227" s="65"/>
      <c r="R227" s="66"/>
      <c r="S227" s="2"/>
    </row>
    <row r="228" spans="1:19" ht="27.75" customHeight="1">
      <c r="A228" s="500"/>
      <c r="B228" s="527"/>
      <c r="C228" s="362" t="s">
        <v>340</v>
      </c>
      <c r="D228" s="52"/>
      <c r="E228" s="539"/>
      <c r="F228" s="540"/>
      <c r="G228" s="53"/>
      <c r="I228" s="54"/>
      <c r="J228" s="54"/>
      <c r="K228" s="54"/>
      <c r="L228" s="54"/>
      <c r="M228" s="54"/>
      <c r="N228" s="54"/>
      <c r="O228" s="54"/>
      <c r="P228" s="54"/>
      <c r="Q228" s="65"/>
      <c r="R228" s="66"/>
      <c r="S228" s="2"/>
    </row>
    <row r="229" spans="1:19" ht="25.5" customHeight="1">
      <c r="A229" s="500"/>
      <c r="B229" s="527"/>
      <c r="C229" s="365" t="s">
        <v>341</v>
      </c>
      <c r="D229" s="388"/>
      <c r="E229" s="539"/>
      <c r="F229" s="540"/>
      <c r="G229" s="53"/>
      <c r="I229" s="54"/>
      <c r="J229" s="54"/>
      <c r="K229" s="54"/>
      <c r="L229" s="54"/>
      <c r="M229" s="54"/>
      <c r="N229" s="54"/>
      <c r="O229" s="54"/>
      <c r="P229" s="54"/>
      <c r="Q229" s="65"/>
      <c r="R229" s="66"/>
      <c r="S229" s="2"/>
    </row>
    <row r="230" spans="1:18" s="400" customFormat="1" ht="48.75" customHeight="1">
      <c r="A230" s="500"/>
      <c r="B230" s="527"/>
      <c r="C230" s="390" t="s">
        <v>337</v>
      </c>
      <c r="D230" s="398"/>
      <c r="E230" s="613"/>
      <c r="F230" s="614"/>
      <c r="G230" s="399"/>
      <c r="Q230" s="401"/>
      <c r="R230" s="402"/>
    </row>
    <row r="231" spans="1:19" ht="47.25" customHeight="1">
      <c r="A231" s="500"/>
      <c r="B231" s="530"/>
      <c r="C231" s="390" t="s">
        <v>338</v>
      </c>
      <c r="D231" s="388"/>
      <c r="E231" s="539"/>
      <c r="F231" s="540"/>
      <c r="G231" s="53"/>
      <c r="I231" s="54"/>
      <c r="J231" s="54"/>
      <c r="K231" s="54"/>
      <c r="L231" s="54"/>
      <c r="M231" s="54"/>
      <c r="N231" s="54"/>
      <c r="O231" s="54"/>
      <c r="P231" s="54"/>
      <c r="Q231" s="65"/>
      <c r="R231" s="66"/>
      <c r="S231" s="2"/>
    </row>
    <row r="232" spans="1:19" ht="33.75" customHeight="1">
      <c r="A232" s="500" t="s">
        <v>591</v>
      </c>
      <c r="B232" s="526" t="s">
        <v>342</v>
      </c>
      <c r="C232" s="396" t="s">
        <v>354</v>
      </c>
      <c r="D232" s="388"/>
      <c r="E232" s="539"/>
      <c r="F232" s="540"/>
      <c r="G232" s="53"/>
      <c r="I232" s="54"/>
      <c r="J232" s="54"/>
      <c r="K232" s="54"/>
      <c r="L232" s="54"/>
      <c r="M232" s="54"/>
      <c r="N232" s="54"/>
      <c r="O232" s="54"/>
      <c r="P232" s="54"/>
      <c r="Q232" s="65"/>
      <c r="R232" s="66"/>
      <c r="S232" s="2"/>
    </row>
    <row r="233" spans="1:19" ht="19.5" customHeight="1">
      <c r="A233" s="500"/>
      <c r="B233" s="527"/>
      <c r="C233" s="390" t="s">
        <v>343</v>
      </c>
      <c r="D233" s="388"/>
      <c r="E233" s="539"/>
      <c r="F233" s="540"/>
      <c r="G233" s="53"/>
      <c r="I233" s="54"/>
      <c r="J233" s="54"/>
      <c r="K233" s="54"/>
      <c r="L233" s="54"/>
      <c r="M233" s="54"/>
      <c r="N233" s="54"/>
      <c r="O233" s="54"/>
      <c r="P233" s="54"/>
      <c r="Q233" s="65"/>
      <c r="R233" s="66"/>
      <c r="S233" s="2"/>
    </row>
    <row r="234" spans="1:19" ht="29.25" customHeight="1">
      <c r="A234" s="500"/>
      <c r="B234" s="527"/>
      <c r="C234" s="390" t="s">
        <v>344</v>
      </c>
      <c r="D234" s="388"/>
      <c r="E234" s="539"/>
      <c r="F234" s="540"/>
      <c r="G234" s="53"/>
      <c r="I234" s="54"/>
      <c r="J234" s="54"/>
      <c r="K234" s="54"/>
      <c r="L234" s="54"/>
      <c r="M234" s="54"/>
      <c r="N234" s="54"/>
      <c r="O234" s="54"/>
      <c r="P234" s="54"/>
      <c r="Q234" s="65"/>
      <c r="R234" s="66"/>
      <c r="S234" s="2"/>
    </row>
    <row r="235" spans="1:19" ht="28.5" customHeight="1">
      <c r="A235" s="500"/>
      <c r="B235" s="527"/>
      <c r="C235" s="390" t="s">
        <v>345</v>
      </c>
      <c r="D235" s="388"/>
      <c r="E235" s="539"/>
      <c r="F235" s="540"/>
      <c r="G235" s="53"/>
      <c r="I235" s="54"/>
      <c r="J235" s="54"/>
      <c r="K235" s="54"/>
      <c r="L235" s="54"/>
      <c r="M235" s="54"/>
      <c r="N235" s="54"/>
      <c r="O235" s="54"/>
      <c r="P235" s="54"/>
      <c r="Q235" s="65"/>
      <c r="R235" s="66"/>
      <c r="S235" s="2"/>
    </row>
    <row r="236" spans="1:19" ht="48.75" customHeight="1">
      <c r="A236" s="500"/>
      <c r="B236" s="527"/>
      <c r="C236" s="390" t="s">
        <v>346</v>
      </c>
      <c r="D236" s="388"/>
      <c r="E236" s="539"/>
      <c r="F236" s="540"/>
      <c r="G236" s="53"/>
      <c r="I236" s="54"/>
      <c r="J236" s="54"/>
      <c r="K236" s="54"/>
      <c r="L236" s="54"/>
      <c r="M236" s="54"/>
      <c r="N236" s="54"/>
      <c r="O236" s="54"/>
      <c r="P236" s="54"/>
      <c r="Q236" s="65"/>
      <c r="R236" s="66"/>
      <c r="S236" s="2"/>
    </row>
    <row r="237" spans="1:19" ht="45.75" customHeight="1">
      <c r="A237" s="500"/>
      <c r="B237" s="527"/>
      <c r="C237" s="390" t="s">
        <v>347</v>
      </c>
      <c r="D237" s="388"/>
      <c r="E237" s="539"/>
      <c r="F237" s="540"/>
      <c r="G237" s="53"/>
      <c r="I237" s="54"/>
      <c r="J237" s="54"/>
      <c r="K237" s="54"/>
      <c r="L237" s="54"/>
      <c r="M237" s="54"/>
      <c r="N237" s="54"/>
      <c r="O237" s="54"/>
      <c r="P237" s="54"/>
      <c r="Q237" s="65"/>
      <c r="R237" s="66"/>
      <c r="S237" s="2"/>
    </row>
    <row r="238" spans="1:19" ht="39" customHeight="1">
      <c r="A238" s="500"/>
      <c r="B238" s="527"/>
      <c r="C238" s="384" t="s">
        <v>355</v>
      </c>
      <c r="D238" s="388"/>
      <c r="E238" s="539"/>
      <c r="F238" s="540"/>
      <c r="G238" s="53"/>
      <c r="I238" s="54"/>
      <c r="J238" s="54"/>
      <c r="K238" s="54"/>
      <c r="L238" s="54"/>
      <c r="M238" s="54"/>
      <c r="N238" s="54"/>
      <c r="O238" s="54"/>
      <c r="P238" s="54"/>
      <c r="Q238" s="65"/>
      <c r="R238" s="66"/>
      <c r="S238" s="2"/>
    </row>
    <row r="239" spans="1:19" ht="33.75" customHeight="1">
      <c r="A239" s="500"/>
      <c r="B239" s="527"/>
      <c r="C239" s="390" t="s">
        <v>348</v>
      </c>
      <c r="D239" s="388"/>
      <c r="E239" s="539"/>
      <c r="F239" s="540"/>
      <c r="G239" s="53"/>
      <c r="I239" s="54"/>
      <c r="J239" s="54"/>
      <c r="K239" s="54"/>
      <c r="L239" s="54"/>
      <c r="M239" s="54"/>
      <c r="N239" s="54"/>
      <c r="O239" s="54"/>
      <c r="P239" s="54"/>
      <c r="Q239" s="65"/>
      <c r="R239" s="66"/>
      <c r="S239" s="2"/>
    </row>
    <row r="240" spans="1:19" ht="46.5" customHeight="1">
      <c r="A240" s="500"/>
      <c r="B240" s="527"/>
      <c r="C240" s="390" t="s">
        <v>349</v>
      </c>
      <c r="D240" s="388"/>
      <c r="E240" s="539"/>
      <c r="F240" s="540"/>
      <c r="G240" s="53"/>
      <c r="I240" s="54"/>
      <c r="J240" s="54"/>
      <c r="K240" s="54"/>
      <c r="L240" s="54"/>
      <c r="M240" s="54"/>
      <c r="N240" s="54"/>
      <c r="O240" s="54"/>
      <c r="P240" s="54"/>
      <c r="Q240" s="65"/>
      <c r="R240" s="66"/>
      <c r="S240" s="2"/>
    </row>
    <row r="241" spans="1:19" ht="60.75" customHeight="1">
      <c r="A241" s="500"/>
      <c r="B241" s="527"/>
      <c r="C241" s="386" t="s">
        <v>350</v>
      </c>
      <c r="D241" s="388"/>
      <c r="E241" s="539"/>
      <c r="F241" s="540"/>
      <c r="G241" s="53"/>
      <c r="I241" s="54"/>
      <c r="J241" s="54"/>
      <c r="K241" s="54"/>
      <c r="L241" s="54"/>
      <c r="M241" s="54"/>
      <c r="N241" s="54"/>
      <c r="O241" s="54"/>
      <c r="P241" s="54"/>
      <c r="Q241" s="65"/>
      <c r="R241" s="66"/>
      <c r="S241" s="2"/>
    </row>
    <row r="242" spans="1:19" ht="42.75" customHeight="1">
      <c r="A242" s="500"/>
      <c r="B242" s="527"/>
      <c r="C242" s="391" t="s">
        <v>356</v>
      </c>
      <c r="D242" s="52"/>
      <c r="E242" s="539"/>
      <c r="F242" s="540"/>
      <c r="G242" s="53"/>
      <c r="I242" s="54"/>
      <c r="J242" s="54"/>
      <c r="K242" s="54"/>
      <c r="L242" s="54"/>
      <c r="M242" s="54"/>
      <c r="N242" s="54"/>
      <c r="O242" s="54"/>
      <c r="P242" s="54"/>
      <c r="Q242" s="65"/>
      <c r="R242" s="66"/>
      <c r="S242" s="2"/>
    </row>
    <row r="243" spans="1:19" ht="24" customHeight="1">
      <c r="A243" s="500"/>
      <c r="B243" s="527"/>
      <c r="C243" s="397" t="s">
        <v>357</v>
      </c>
      <c r="D243" s="388"/>
      <c r="E243" s="539"/>
      <c r="F243" s="540"/>
      <c r="G243" s="53"/>
      <c r="I243" s="54"/>
      <c r="J243" s="54"/>
      <c r="K243" s="54"/>
      <c r="L243" s="54"/>
      <c r="M243" s="54"/>
      <c r="N243" s="54"/>
      <c r="O243" s="54"/>
      <c r="P243" s="54"/>
      <c r="Q243" s="65"/>
      <c r="R243" s="66"/>
      <c r="S243" s="2"/>
    </row>
    <row r="244" spans="1:19" ht="18" customHeight="1">
      <c r="A244" s="500"/>
      <c r="B244" s="527"/>
      <c r="C244" s="390" t="s">
        <v>351</v>
      </c>
      <c r="D244" s="388"/>
      <c r="E244" s="539"/>
      <c r="F244" s="540"/>
      <c r="G244" s="53"/>
      <c r="I244" s="54"/>
      <c r="J244" s="54"/>
      <c r="K244" s="54"/>
      <c r="L244" s="54"/>
      <c r="M244" s="54"/>
      <c r="N244" s="54"/>
      <c r="O244" s="54"/>
      <c r="P244" s="54"/>
      <c r="Q244" s="65"/>
      <c r="R244" s="66"/>
      <c r="S244" s="2"/>
    </row>
    <row r="245" spans="1:19" ht="17.25" customHeight="1">
      <c r="A245" s="500"/>
      <c r="B245" s="527"/>
      <c r="C245" s="390" t="s">
        <v>352</v>
      </c>
      <c r="D245" s="388"/>
      <c r="E245" s="539"/>
      <c r="F245" s="540"/>
      <c r="G245" s="53"/>
      <c r="I245" s="54"/>
      <c r="J245" s="54"/>
      <c r="K245" s="54"/>
      <c r="L245" s="54"/>
      <c r="M245" s="54"/>
      <c r="N245" s="54"/>
      <c r="O245" s="54"/>
      <c r="P245" s="54"/>
      <c r="Q245" s="65"/>
      <c r="R245" s="66"/>
      <c r="S245" s="2"/>
    </row>
    <row r="246" spans="1:19" ht="66.75" customHeight="1">
      <c r="A246" s="500"/>
      <c r="B246" s="530"/>
      <c r="C246" s="386" t="s">
        <v>353</v>
      </c>
      <c r="D246" s="388"/>
      <c r="E246" s="539"/>
      <c r="F246" s="540"/>
      <c r="G246" s="53"/>
      <c r="I246" s="54"/>
      <c r="J246" s="54"/>
      <c r="K246" s="54"/>
      <c r="L246" s="54"/>
      <c r="M246" s="54"/>
      <c r="N246" s="54"/>
      <c r="O246" s="54"/>
      <c r="P246" s="54"/>
      <c r="Q246" s="65"/>
      <c r="R246" s="66"/>
      <c r="S246" s="2"/>
    </row>
    <row r="247" spans="1:19" ht="40.5" customHeight="1" thickBot="1">
      <c r="A247" s="460"/>
      <c r="B247" s="603" t="s">
        <v>358</v>
      </c>
      <c r="C247" s="604"/>
      <c r="D247" s="603"/>
      <c r="E247" s="603"/>
      <c r="F247" s="603"/>
      <c r="G247" s="605"/>
      <c r="I247" s="65"/>
      <c r="J247" s="65"/>
      <c r="K247" s="65"/>
      <c r="L247" s="65"/>
      <c r="M247" s="65"/>
      <c r="N247" s="65"/>
      <c r="O247" s="65"/>
      <c r="P247" s="85"/>
      <c r="Q247" s="85"/>
      <c r="R247" s="85"/>
      <c r="S247" s="2"/>
    </row>
    <row r="248" spans="1:19" ht="36" customHeight="1" thickBot="1">
      <c r="A248" s="460"/>
      <c r="B248" s="531" t="s">
        <v>539</v>
      </c>
      <c r="C248" s="532"/>
      <c r="D248" s="38" t="s">
        <v>91</v>
      </c>
      <c r="E248" s="543" t="s">
        <v>92</v>
      </c>
      <c r="F248" s="544"/>
      <c r="G248" s="39" t="s">
        <v>119</v>
      </c>
      <c r="I248" s="56"/>
      <c r="J248" s="57"/>
      <c r="K248" s="57"/>
      <c r="L248" s="57"/>
      <c r="M248" s="57"/>
      <c r="N248" s="57"/>
      <c r="O248" s="57"/>
      <c r="P248" s="58" t="s">
        <v>70</v>
      </c>
      <c r="Q248" s="59">
        <f>Q249</f>
        <v>0.5</v>
      </c>
      <c r="R248" s="67">
        <f>R249</f>
        <v>0</v>
      </c>
      <c r="S248" s="2"/>
    </row>
    <row r="249" spans="1:18" ht="33" customHeight="1" thickBot="1">
      <c r="A249" s="460"/>
      <c r="B249" s="446" t="s">
        <v>49</v>
      </c>
      <c r="C249" s="351" t="s">
        <v>359</v>
      </c>
      <c r="D249" s="353"/>
      <c r="E249" s="548"/>
      <c r="F249" s="548"/>
      <c r="G249" s="39"/>
      <c r="I249" s="86">
        <v>1</v>
      </c>
      <c r="J249" s="47">
        <f>IF(I249=1,'2) Paramétrage Outil'!$G$10,"")</f>
        <v>0</v>
      </c>
      <c r="K249" s="47">
        <f>IF(I249=2,'2) Paramétrage Outil'!$G$11,"")</f>
      </c>
      <c r="L249" s="47">
        <f>IF(I249=3,'2) Paramétrage Outil'!$G$12,"")</f>
      </c>
      <c r="M249" s="47">
        <f>IF(I249=4,'2) Paramétrage Outil'!$G$13,"")</f>
      </c>
      <c r="N249" s="47">
        <f>IF(I249=5,'2) Paramétrage Outil'!$G$14,"")</f>
      </c>
      <c r="O249" s="47">
        <f>IF(I249=6,'2) Paramétrage Outil'!$G$15,"")</f>
      </c>
      <c r="P249" s="48">
        <f>SUM(J249:O249)</f>
        <v>0</v>
      </c>
      <c r="Q249" s="37">
        <f>1/2</f>
        <v>0.5</v>
      </c>
      <c r="R249" s="50">
        <f>P249*Q249</f>
        <v>0</v>
      </c>
    </row>
    <row r="250" spans="1:18" ht="15">
      <c r="A250" s="453"/>
      <c r="B250" s="439" t="s">
        <v>360</v>
      </c>
      <c r="C250" s="51" t="s">
        <v>56</v>
      </c>
      <c r="D250" s="87"/>
      <c r="E250" s="552"/>
      <c r="F250" s="553"/>
      <c r="G250" s="88"/>
      <c r="J250" s="2"/>
      <c r="P250" s="2"/>
      <c r="Q250" s="2"/>
      <c r="R250" s="2"/>
    </row>
    <row r="251" spans="1:18" ht="90">
      <c r="A251" s="461" t="s">
        <v>592</v>
      </c>
      <c r="B251" s="526" t="s">
        <v>361</v>
      </c>
      <c r="C251" s="367" t="s">
        <v>372</v>
      </c>
      <c r="D251" s="87"/>
      <c r="E251" s="90"/>
      <c r="F251" s="91"/>
      <c r="G251" s="88"/>
      <c r="J251" s="2"/>
      <c r="P251" s="2"/>
      <c r="Q251" s="2"/>
      <c r="R251" s="2"/>
    </row>
    <row r="252" spans="1:18" ht="30">
      <c r="A252" s="500" t="s">
        <v>593</v>
      </c>
      <c r="B252" s="527"/>
      <c r="C252" s="367" t="s">
        <v>373</v>
      </c>
      <c r="D252" s="87"/>
      <c r="E252" s="90"/>
      <c r="F252" s="91"/>
      <c r="G252" s="88"/>
      <c r="J252" s="2"/>
      <c r="P252" s="2"/>
      <c r="Q252" s="2"/>
      <c r="R252" s="2"/>
    </row>
    <row r="253" spans="1:18" ht="30">
      <c r="A253" s="500"/>
      <c r="B253" s="527"/>
      <c r="C253" s="367" t="s">
        <v>374</v>
      </c>
      <c r="D253" s="87"/>
      <c r="E253" s="90"/>
      <c r="F253" s="91"/>
      <c r="G253" s="88"/>
      <c r="J253" s="2"/>
      <c r="P253" s="2"/>
      <c r="Q253" s="2"/>
      <c r="R253" s="2"/>
    </row>
    <row r="254" spans="1:18" ht="45">
      <c r="A254" s="500"/>
      <c r="B254" s="527"/>
      <c r="C254" s="367" t="s">
        <v>375</v>
      </c>
      <c r="D254" s="87"/>
      <c r="E254" s="90"/>
      <c r="F254" s="91"/>
      <c r="G254" s="88"/>
      <c r="J254" s="2"/>
      <c r="P254" s="2"/>
      <c r="Q254" s="2"/>
      <c r="R254" s="2"/>
    </row>
    <row r="255" spans="1:18" ht="30">
      <c r="A255" s="500"/>
      <c r="B255" s="527"/>
      <c r="C255" s="381" t="s">
        <v>376</v>
      </c>
      <c r="D255" s="87"/>
      <c r="E255" s="90"/>
      <c r="F255" s="91"/>
      <c r="G255" s="88"/>
      <c r="J255" s="2"/>
      <c r="P255" s="2"/>
      <c r="Q255" s="2"/>
      <c r="R255" s="2"/>
    </row>
    <row r="256" spans="1:18" ht="15">
      <c r="A256" s="500"/>
      <c r="B256" s="527"/>
      <c r="C256" s="390" t="s">
        <v>362</v>
      </c>
      <c r="D256" s="87"/>
      <c r="E256" s="90"/>
      <c r="F256" s="91"/>
      <c r="G256" s="88"/>
      <c r="J256" s="2"/>
      <c r="P256" s="2"/>
      <c r="Q256" s="2"/>
      <c r="R256" s="2"/>
    </row>
    <row r="257" spans="1:18" ht="30">
      <c r="A257" s="500"/>
      <c r="B257" s="527"/>
      <c r="C257" s="386" t="s">
        <v>363</v>
      </c>
      <c r="D257" s="87"/>
      <c r="E257" s="90"/>
      <c r="F257" s="91"/>
      <c r="G257" s="88"/>
      <c r="J257" s="2"/>
      <c r="P257" s="2"/>
      <c r="Q257" s="2"/>
      <c r="R257" s="2"/>
    </row>
    <row r="258" spans="1:18" ht="30">
      <c r="A258" s="500"/>
      <c r="B258" s="527"/>
      <c r="C258" s="384" t="s">
        <v>377</v>
      </c>
      <c r="D258" s="87"/>
      <c r="E258" s="90"/>
      <c r="F258" s="91"/>
      <c r="G258" s="88"/>
      <c r="J258" s="2"/>
      <c r="P258" s="2"/>
      <c r="Q258" s="2"/>
      <c r="R258" s="2"/>
    </row>
    <row r="259" spans="1:18" ht="15">
      <c r="A259" s="500"/>
      <c r="B259" s="527"/>
      <c r="C259" s="390" t="s">
        <v>364</v>
      </c>
      <c r="D259" s="87"/>
      <c r="E259" s="90"/>
      <c r="F259" s="91"/>
      <c r="G259" s="88"/>
      <c r="J259" s="2"/>
      <c r="P259" s="2"/>
      <c r="Q259" s="2"/>
      <c r="R259" s="2"/>
    </row>
    <row r="260" spans="1:18" ht="15">
      <c r="A260" s="500"/>
      <c r="B260" s="527"/>
      <c r="C260" s="390" t="s">
        <v>365</v>
      </c>
      <c r="D260" s="87"/>
      <c r="E260" s="90"/>
      <c r="F260" s="91"/>
      <c r="G260" s="88"/>
      <c r="J260" s="2"/>
      <c r="P260" s="2"/>
      <c r="Q260" s="2"/>
      <c r="R260" s="2"/>
    </row>
    <row r="261" spans="1:18" ht="15">
      <c r="A261" s="500"/>
      <c r="B261" s="527"/>
      <c r="C261" s="386" t="s">
        <v>366</v>
      </c>
      <c r="D261" s="87"/>
      <c r="E261" s="90"/>
      <c r="F261" s="91"/>
      <c r="G261" s="88"/>
      <c r="J261" s="2"/>
      <c r="P261" s="2"/>
      <c r="Q261" s="2"/>
      <c r="R261" s="2"/>
    </row>
    <row r="262" spans="1:18" ht="30">
      <c r="A262" s="500"/>
      <c r="B262" s="527"/>
      <c r="C262" s="381" t="s">
        <v>378</v>
      </c>
      <c r="D262" s="87"/>
      <c r="E262" s="90"/>
      <c r="F262" s="91"/>
      <c r="G262" s="88"/>
      <c r="J262" s="2"/>
      <c r="P262" s="2"/>
      <c r="Q262" s="2"/>
      <c r="R262" s="2"/>
    </row>
    <row r="263" spans="1:18" ht="30">
      <c r="A263" s="500"/>
      <c r="B263" s="527"/>
      <c r="C263" s="390" t="s">
        <v>367</v>
      </c>
      <c r="D263" s="87"/>
      <c r="E263" s="90"/>
      <c r="F263" s="91"/>
      <c r="G263" s="88"/>
      <c r="J263" s="2"/>
      <c r="P263" s="2"/>
      <c r="Q263" s="2"/>
      <c r="R263" s="2"/>
    </row>
    <row r="264" spans="1:18" ht="30">
      <c r="A264" s="500"/>
      <c r="B264" s="527"/>
      <c r="C264" s="386" t="s">
        <v>368</v>
      </c>
      <c r="D264" s="87"/>
      <c r="E264" s="90"/>
      <c r="F264" s="91"/>
      <c r="G264" s="88"/>
      <c r="J264" s="2"/>
      <c r="P264" s="2"/>
      <c r="Q264" s="2"/>
      <c r="R264" s="2"/>
    </row>
    <row r="265" spans="1:18" ht="30.75">
      <c r="A265" s="500"/>
      <c r="B265" s="527"/>
      <c r="C265" s="367" t="s">
        <v>379</v>
      </c>
      <c r="D265" s="87"/>
      <c r="E265" s="90"/>
      <c r="F265" s="91"/>
      <c r="G265" s="88"/>
      <c r="J265" s="2"/>
      <c r="P265" s="2"/>
      <c r="Q265" s="2"/>
      <c r="R265" s="2"/>
    </row>
    <row r="266" spans="1:18" ht="30.75">
      <c r="A266" s="500"/>
      <c r="B266" s="527"/>
      <c r="C266" s="381" t="s">
        <v>380</v>
      </c>
      <c r="D266" s="87"/>
      <c r="E266" s="90"/>
      <c r="F266" s="91"/>
      <c r="G266" s="88"/>
      <c r="J266" s="2"/>
      <c r="P266" s="2"/>
      <c r="Q266" s="2"/>
      <c r="R266" s="2"/>
    </row>
    <row r="267" spans="1:18" ht="15">
      <c r="A267" s="500"/>
      <c r="B267" s="527"/>
      <c r="C267" s="390" t="s">
        <v>369</v>
      </c>
      <c r="D267" s="87"/>
      <c r="E267" s="90"/>
      <c r="F267" s="91"/>
      <c r="G267" s="88"/>
      <c r="J267" s="2"/>
      <c r="P267" s="2"/>
      <c r="Q267" s="2"/>
      <c r="R267" s="2"/>
    </row>
    <row r="268" spans="1:18" ht="15">
      <c r="A268" s="500"/>
      <c r="B268" s="527"/>
      <c r="C268" s="390" t="s">
        <v>370</v>
      </c>
      <c r="D268" s="87"/>
      <c r="E268" s="90"/>
      <c r="F268" s="91"/>
      <c r="G268" s="88"/>
      <c r="J268" s="2"/>
      <c r="P268" s="2"/>
      <c r="Q268" s="2"/>
      <c r="R268" s="2"/>
    </row>
    <row r="269" spans="1:18" ht="15">
      <c r="A269" s="500"/>
      <c r="B269" s="527"/>
      <c r="C269" s="386" t="s">
        <v>371</v>
      </c>
      <c r="D269" s="87"/>
      <c r="E269" s="90"/>
      <c r="F269" s="91"/>
      <c r="G269" s="88"/>
      <c r="J269" s="2"/>
      <c r="P269" s="2"/>
      <c r="Q269" s="2"/>
      <c r="R269" s="2"/>
    </row>
    <row r="270" spans="1:18" ht="45">
      <c r="A270" s="500"/>
      <c r="B270" s="530"/>
      <c r="C270" s="366" t="s">
        <v>381</v>
      </c>
      <c r="D270" s="87"/>
      <c r="E270" s="90"/>
      <c r="F270" s="91"/>
      <c r="G270" s="88"/>
      <c r="J270" s="2"/>
      <c r="P270" s="2"/>
      <c r="Q270" s="2"/>
      <c r="R270" s="2"/>
    </row>
    <row r="271" spans="1:18" ht="45">
      <c r="A271" s="500" t="s">
        <v>594</v>
      </c>
      <c r="B271" s="545" t="s">
        <v>382</v>
      </c>
      <c r="C271" s="360" t="s">
        <v>384</v>
      </c>
      <c r="D271" s="87"/>
      <c r="E271" s="90"/>
      <c r="F271" s="91"/>
      <c r="G271" s="88"/>
      <c r="J271" s="2"/>
      <c r="P271" s="2"/>
      <c r="Q271" s="2"/>
      <c r="R271" s="2"/>
    </row>
    <row r="272" spans="1:7" ht="44.25" customHeight="1" thickBot="1">
      <c r="A272" s="500"/>
      <c r="B272" s="586"/>
      <c r="C272" s="360" t="s">
        <v>383</v>
      </c>
      <c r="D272" s="87"/>
      <c r="E272" s="552"/>
      <c r="F272" s="553"/>
      <c r="G272" s="88"/>
    </row>
    <row r="273" spans="1:18" ht="33" customHeight="1" thickBot="1">
      <c r="A273" s="462"/>
      <c r="B273" s="531" t="s">
        <v>413</v>
      </c>
      <c r="C273" s="532"/>
      <c r="D273" s="38" t="s">
        <v>91</v>
      </c>
      <c r="E273" s="543" t="s">
        <v>92</v>
      </c>
      <c r="F273" s="544"/>
      <c r="G273" s="39" t="s">
        <v>119</v>
      </c>
      <c r="I273" s="56"/>
      <c r="J273" s="57"/>
      <c r="K273" s="57"/>
      <c r="L273" s="57"/>
      <c r="M273" s="57"/>
      <c r="N273" s="57"/>
      <c r="O273" s="57"/>
      <c r="P273" s="58" t="s">
        <v>70</v>
      </c>
      <c r="Q273" s="59">
        <f>Q274</f>
        <v>0.3333333333333333</v>
      </c>
      <c r="R273" s="67">
        <f>R274</f>
        <v>0</v>
      </c>
    </row>
    <row r="274" spans="1:18" ht="33" customHeight="1" thickBot="1">
      <c r="A274" s="462"/>
      <c r="B274" s="446" t="s">
        <v>48</v>
      </c>
      <c r="C274" s="403" t="s">
        <v>540</v>
      </c>
      <c r="D274" s="353"/>
      <c r="E274" s="548"/>
      <c r="F274" s="548"/>
      <c r="G274" s="39"/>
      <c r="I274" s="86">
        <v>1</v>
      </c>
      <c r="J274" s="47">
        <f>IF(I274=1,'2) Paramétrage Outil'!$G$10,"")</f>
        <v>0</v>
      </c>
      <c r="K274" s="47">
        <f>IF(I274=2,'2) Paramétrage Outil'!$G$11,"")</f>
      </c>
      <c r="L274" s="47">
        <f>IF(I274=3,'2) Paramétrage Outil'!$G$12,"")</f>
      </c>
      <c r="M274" s="47">
        <f>IF(I274=4,'2) Paramétrage Outil'!$G$13,"")</f>
      </c>
      <c r="N274" s="47">
        <f>IF(I274=5,'2) Paramétrage Outil'!$G$14,"")</f>
      </c>
      <c r="O274" s="47">
        <f>IF(I274=6,'2) Paramétrage Outil'!$G$15,"")</f>
      </c>
      <c r="P274" s="48">
        <f>SUM(J274:O274)</f>
        <v>0</v>
      </c>
      <c r="Q274" s="37">
        <f>1/3</f>
        <v>0.3333333333333333</v>
      </c>
      <c r="R274" s="50">
        <f>P274*Q274</f>
        <v>0</v>
      </c>
    </row>
    <row r="275" spans="1:7" ht="15.75">
      <c r="A275" s="454"/>
      <c r="B275" s="439" t="s">
        <v>149</v>
      </c>
      <c r="C275" s="51" t="s">
        <v>56</v>
      </c>
      <c r="D275" s="87"/>
      <c r="E275" s="552"/>
      <c r="F275" s="553"/>
      <c r="G275" s="88"/>
    </row>
    <row r="276" spans="1:7" ht="15" customHeight="1">
      <c r="A276" s="500" t="s">
        <v>595</v>
      </c>
      <c r="B276" s="608" t="s">
        <v>385</v>
      </c>
      <c r="C276" s="361" t="s">
        <v>389</v>
      </c>
      <c r="D276" s="87"/>
      <c r="E276" s="90"/>
      <c r="F276" s="91"/>
      <c r="G276" s="88"/>
    </row>
    <row r="277" spans="1:7" ht="30">
      <c r="A277" s="500"/>
      <c r="B277" s="616"/>
      <c r="C277" s="395" t="s">
        <v>390</v>
      </c>
      <c r="D277" s="87"/>
      <c r="E277" s="90"/>
      <c r="F277" s="91"/>
      <c r="G277" s="88"/>
    </row>
    <row r="278" spans="1:7" ht="15">
      <c r="A278" s="500"/>
      <c r="B278" s="616"/>
      <c r="C278" s="390" t="s">
        <v>386</v>
      </c>
      <c r="D278" s="87"/>
      <c r="E278" s="90"/>
      <c r="F278" s="91"/>
      <c r="G278" s="88"/>
    </row>
    <row r="279" spans="1:7" ht="30">
      <c r="A279" s="500"/>
      <c r="B279" s="616"/>
      <c r="C279" s="390" t="s">
        <v>387</v>
      </c>
      <c r="D279" s="87"/>
      <c r="E279" s="90"/>
      <c r="F279" s="91"/>
      <c r="G279" s="88"/>
    </row>
    <row r="280" spans="1:7" ht="15">
      <c r="A280" s="500"/>
      <c r="B280" s="609"/>
      <c r="C280" s="386" t="s">
        <v>388</v>
      </c>
      <c r="D280" s="87"/>
      <c r="E280" s="90"/>
      <c r="F280" s="91"/>
      <c r="G280" s="88"/>
    </row>
    <row r="281" spans="1:7" ht="15">
      <c r="A281" s="500" t="s">
        <v>596</v>
      </c>
      <c r="B281" s="526" t="s">
        <v>391</v>
      </c>
      <c r="C281" s="360" t="s">
        <v>392</v>
      </c>
      <c r="D281" s="87"/>
      <c r="E281" s="90"/>
      <c r="F281" s="91"/>
      <c r="G281" s="88"/>
    </row>
    <row r="282" spans="1:7" ht="30">
      <c r="A282" s="500"/>
      <c r="B282" s="527"/>
      <c r="C282" s="360" t="s">
        <v>395</v>
      </c>
      <c r="D282" s="87"/>
      <c r="E282" s="90"/>
      <c r="F282" s="91"/>
      <c r="G282" s="88"/>
    </row>
    <row r="283" spans="1:7" ht="45">
      <c r="A283" s="500"/>
      <c r="B283" s="527"/>
      <c r="C283" s="360" t="s">
        <v>541</v>
      </c>
      <c r="D283" s="87"/>
      <c r="E283" s="90"/>
      <c r="F283" s="91"/>
      <c r="G283" s="88"/>
    </row>
    <row r="284" spans="1:7" ht="30">
      <c r="A284" s="500"/>
      <c r="B284" s="527"/>
      <c r="C284" s="360" t="s">
        <v>394</v>
      </c>
      <c r="D284" s="87"/>
      <c r="E284" s="90"/>
      <c r="F284" s="91"/>
      <c r="G284" s="88"/>
    </row>
    <row r="285" spans="1:7" ht="60">
      <c r="A285" s="500"/>
      <c r="B285" s="530"/>
      <c r="C285" s="360" t="s">
        <v>393</v>
      </c>
      <c r="D285" s="87"/>
      <c r="E285" s="90"/>
      <c r="F285" s="91"/>
      <c r="G285" s="88"/>
    </row>
    <row r="286" spans="1:7" ht="15">
      <c r="A286" s="500" t="s">
        <v>597</v>
      </c>
      <c r="B286" s="526" t="s">
        <v>396</v>
      </c>
      <c r="C286" s="365" t="s">
        <v>401</v>
      </c>
      <c r="D286" s="87"/>
      <c r="E286" s="90"/>
      <c r="F286" s="91"/>
      <c r="G286" s="88"/>
    </row>
    <row r="287" spans="1:7" ht="15">
      <c r="A287" s="500"/>
      <c r="B287" s="527"/>
      <c r="C287" s="390" t="s">
        <v>397</v>
      </c>
      <c r="D287" s="87"/>
      <c r="E287" s="90"/>
      <c r="F287" s="91"/>
      <c r="G287" s="88"/>
    </row>
    <row r="288" spans="1:7" ht="15">
      <c r="A288" s="500"/>
      <c r="B288" s="527"/>
      <c r="C288" s="386" t="s">
        <v>398</v>
      </c>
      <c r="D288" s="87"/>
      <c r="E288" s="90"/>
      <c r="F288" s="91"/>
      <c r="G288" s="88"/>
    </row>
    <row r="289" spans="1:7" ht="30">
      <c r="A289" s="500"/>
      <c r="B289" s="527"/>
      <c r="C289" s="379" t="s">
        <v>402</v>
      </c>
      <c r="D289" s="87"/>
      <c r="E289" s="90"/>
      <c r="F289" s="91"/>
      <c r="G289" s="88"/>
    </row>
    <row r="290" spans="1:7" ht="45">
      <c r="A290" s="500"/>
      <c r="B290" s="527"/>
      <c r="C290" s="395" t="s">
        <v>403</v>
      </c>
      <c r="D290" s="87"/>
      <c r="E290" s="90"/>
      <c r="F290" s="91"/>
      <c r="G290" s="88"/>
    </row>
    <row r="291" spans="1:7" ht="30">
      <c r="A291" s="500"/>
      <c r="B291" s="527"/>
      <c r="C291" s="390" t="s">
        <v>399</v>
      </c>
      <c r="D291" s="87"/>
      <c r="E291" s="90"/>
      <c r="F291" s="91"/>
      <c r="G291" s="88"/>
    </row>
    <row r="292" spans="1:7" ht="45">
      <c r="A292" s="500"/>
      <c r="B292" s="527"/>
      <c r="C292" s="386" t="s">
        <v>400</v>
      </c>
      <c r="D292" s="87"/>
      <c r="E292" s="90"/>
      <c r="F292" s="91"/>
      <c r="G292" s="88"/>
    </row>
    <row r="293" spans="1:7" ht="45">
      <c r="A293" s="500"/>
      <c r="B293" s="530"/>
      <c r="C293" s="404" t="s">
        <v>404</v>
      </c>
      <c r="D293" s="87"/>
      <c r="E293" s="90"/>
      <c r="F293" s="91"/>
      <c r="G293" s="88"/>
    </row>
    <row r="294" spans="1:7" ht="42" customHeight="1">
      <c r="A294" s="500" t="s">
        <v>598</v>
      </c>
      <c r="B294" s="526" t="s">
        <v>407</v>
      </c>
      <c r="C294" s="405" t="s">
        <v>408</v>
      </c>
      <c r="D294" s="87"/>
      <c r="E294" s="90"/>
      <c r="F294" s="91"/>
      <c r="G294" s="88"/>
    </row>
    <row r="295" spans="1:7" ht="22.5" customHeight="1">
      <c r="A295" s="500"/>
      <c r="B295" s="527"/>
      <c r="C295" s="405" t="s">
        <v>409</v>
      </c>
      <c r="D295" s="87"/>
      <c r="E295" s="90"/>
      <c r="F295" s="91"/>
      <c r="G295" s="88"/>
    </row>
    <row r="296" spans="1:7" ht="30">
      <c r="A296" s="500"/>
      <c r="B296" s="527"/>
      <c r="C296" s="405" t="s">
        <v>410</v>
      </c>
      <c r="D296" s="87"/>
      <c r="E296" s="90"/>
      <c r="F296" s="91"/>
      <c r="G296" s="88"/>
    </row>
    <row r="297" spans="1:7" ht="27.75" customHeight="1">
      <c r="A297" s="500"/>
      <c r="B297" s="527"/>
      <c r="C297" s="405" t="s">
        <v>411</v>
      </c>
      <c r="D297" s="87"/>
      <c r="E297" s="90"/>
      <c r="F297" s="91"/>
      <c r="G297" s="88"/>
    </row>
    <row r="298" spans="1:7" ht="30.75" thickBot="1">
      <c r="A298" s="500"/>
      <c r="B298" s="530"/>
      <c r="C298" s="405" t="s">
        <v>412</v>
      </c>
      <c r="D298" s="87"/>
      <c r="E298" s="90"/>
      <c r="F298" s="91"/>
      <c r="G298" s="88"/>
    </row>
    <row r="299" spans="1:18" ht="33" customHeight="1" thickBot="1">
      <c r="A299" s="462"/>
      <c r="B299" s="531" t="s">
        <v>405</v>
      </c>
      <c r="C299" s="532"/>
      <c r="D299" s="38" t="s">
        <v>91</v>
      </c>
      <c r="E299" s="543" t="s">
        <v>92</v>
      </c>
      <c r="F299" s="544"/>
      <c r="G299" s="39" t="s">
        <v>119</v>
      </c>
      <c r="I299" s="56"/>
      <c r="J299" s="57"/>
      <c r="K299" s="57"/>
      <c r="L299" s="57"/>
      <c r="M299" s="57"/>
      <c r="N299" s="57"/>
      <c r="O299" s="57"/>
      <c r="P299" s="58" t="s">
        <v>70</v>
      </c>
      <c r="Q299" s="59">
        <f>Q300+Q316</f>
        <v>1</v>
      </c>
      <c r="R299" s="67">
        <f>R300+R316</f>
        <v>0</v>
      </c>
    </row>
    <row r="300" spans="1:18" ht="33" customHeight="1" thickBot="1">
      <c r="A300" s="462"/>
      <c r="B300" s="446" t="s">
        <v>29</v>
      </c>
      <c r="C300" s="351" t="s">
        <v>406</v>
      </c>
      <c r="D300" s="353"/>
      <c r="E300" s="548"/>
      <c r="F300" s="548"/>
      <c r="G300" s="39"/>
      <c r="I300" s="86">
        <v>1</v>
      </c>
      <c r="J300" s="47">
        <f>IF(I300=1,'2) Paramétrage Outil'!$G$10,"")</f>
        <v>0</v>
      </c>
      <c r="K300" s="47">
        <f>IF(I300=2,'2) Paramétrage Outil'!$G$11,"")</f>
      </c>
      <c r="L300" s="47">
        <f>IF(I300=3,'2) Paramétrage Outil'!$G$12,"")</f>
      </c>
      <c r="M300" s="47">
        <f>IF(I300=4,'2) Paramétrage Outil'!$G$13,"")</f>
      </c>
      <c r="N300" s="47">
        <f>IF(I300=5,'2) Paramétrage Outil'!$G$14,"")</f>
      </c>
      <c r="O300" s="47">
        <f>IF(I300=6,'2) Paramétrage Outil'!$G$15,"")</f>
      </c>
      <c r="P300" s="48">
        <f>SUM(J300:O300)</f>
        <v>0</v>
      </c>
      <c r="Q300" s="37">
        <f>1/2</f>
        <v>0.5</v>
      </c>
      <c r="R300" s="50">
        <f>P300*Q300</f>
        <v>0</v>
      </c>
    </row>
    <row r="301" spans="1:7" ht="15.75">
      <c r="A301" s="454"/>
      <c r="B301" s="439" t="s">
        <v>149</v>
      </c>
      <c r="C301" s="51" t="s">
        <v>56</v>
      </c>
      <c r="D301" s="87"/>
      <c r="E301" s="552"/>
      <c r="F301" s="553"/>
      <c r="G301" s="88"/>
    </row>
    <row r="302" spans="1:7" ht="15.75" customHeight="1">
      <c r="A302" s="500" t="s">
        <v>599</v>
      </c>
      <c r="B302" s="608" t="s">
        <v>414</v>
      </c>
      <c r="C302" s="367" t="s">
        <v>419</v>
      </c>
      <c r="D302" s="87"/>
      <c r="E302" s="90"/>
      <c r="F302" s="91"/>
      <c r="G302" s="88"/>
    </row>
    <row r="303" spans="1:7" ht="15">
      <c r="A303" s="500"/>
      <c r="B303" s="616"/>
      <c r="C303" s="367" t="s">
        <v>420</v>
      </c>
      <c r="D303" s="87"/>
      <c r="E303" s="90"/>
      <c r="F303" s="91"/>
      <c r="G303" s="88"/>
    </row>
    <row r="304" spans="1:7" ht="15.75">
      <c r="A304" s="500"/>
      <c r="B304" s="616"/>
      <c r="C304" s="367" t="s">
        <v>421</v>
      </c>
      <c r="D304" s="87"/>
      <c r="E304" s="90"/>
      <c r="F304" s="91"/>
      <c r="G304" s="88"/>
    </row>
    <row r="305" spans="1:7" ht="15">
      <c r="A305" s="500"/>
      <c r="B305" s="616"/>
      <c r="C305" s="367" t="s">
        <v>422</v>
      </c>
      <c r="D305" s="87"/>
      <c r="E305" s="90"/>
      <c r="F305" s="91"/>
      <c r="G305" s="88"/>
    </row>
    <row r="306" spans="1:7" ht="30">
      <c r="A306" s="500"/>
      <c r="B306" s="616"/>
      <c r="C306" s="367" t="s">
        <v>423</v>
      </c>
      <c r="D306" s="87"/>
      <c r="E306" s="90"/>
      <c r="F306" s="91"/>
      <c r="G306" s="88"/>
    </row>
    <row r="307" spans="1:7" ht="30">
      <c r="A307" s="500"/>
      <c r="B307" s="616"/>
      <c r="C307" s="367" t="s">
        <v>424</v>
      </c>
      <c r="D307" s="87"/>
      <c r="E307" s="90"/>
      <c r="F307" s="91"/>
      <c r="G307" s="88"/>
    </row>
    <row r="308" spans="1:7" ht="15">
      <c r="A308" s="500"/>
      <c r="B308" s="616"/>
      <c r="C308" s="367" t="s">
        <v>426</v>
      </c>
      <c r="D308" s="87"/>
      <c r="E308" s="90"/>
      <c r="F308" s="91"/>
      <c r="G308" s="88"/>
    </row>
    <row r="309" spans="1:7" ht="15">
      <c r="A309" s="500"/>
      <c r="B309" s="616"/>
      <c r="C309" s="381" t="s">
        <v>425</v>
      </c>
      <c r="D309" s="87"/>
      <c r="E309" s="90"/>
      <c r="F309" s="91"/>
      <c r="G309" s="88"/>
    </row>
    <row r="310" spans="1:7" ht="15.75">
      <c r="A310" s="500"/>
      <c r="B310" s="616"/>
      <c r="C310" s="381" t="s">
        <v>427</v>
      </c>
      <c r="D310" s="406"/>
      <c r="E310" s="90"/>
      <c r="F310" s="91"/>
      <c r="G310" s="88"/>
    </row>
    <row r="311" spans="1:7" ht="15">
      <c r="A311" s="500"/>
      <c r="B311" s="616"/>
      <c r="C311" s="390" t="s">
        <v>415</v>
      </c>
      <c r="D311" s="406"/>
      <c r="E311" s="90"/>
      <c r="F311" s="91"/>
      <c r="G311" s="88"/>
    </row>
    <row r="312" spans="1:7" ht="30">
      <c r="A312" s="500"/>
      <c r="B312" s="616"/>
      <c r="C312" s="390" t="s">
        <v>416</v>
      </c>
      <c r="D312" s="406"/>
      <c r="E312" s="90"/>
      <c r="F312" s="91"/>
      <c r="G312" s="88"/>
    </row>
    <row r="313" spans="1:7" ht="30">
      <c r="A313" s="500"/>
      <c r="B313" s="616"/>
      <c r="C313" s="390" t="s">
        <v>417</v>
      </c>
      <c r="D313" s="406"/>
      <c r="E313" s="90"/>
      <c r="F313" s="91"/>
      <c r="G313" s="88"/>
    </row>
    <row r="314" spans="1:7" ht="33" customHeight="1">
      <c r="A314" s="500"/>
      <c r="B314" s="616"/>
      <c r="C314" s="386" t="s">
        <v>418</v>
      </c>
      <c r="D314" s="406"/>
      <c r="E314" s="552"/>
      <c r="F314" s="553"/>
      <c r="G314" s="88"/>
    </row>
    <row r="315" spans="1:7" ht="33" customHeight="1" thickBot="1">
      <c r="A315" s="500"/>
      <c r="B315" s="609"/>
      <c r="C315" s="367" t="s">
        <v>428</v>
      </c>
      <c r="D315" s="87"/>
      <c r="E315" s="552"/>
      <c r="F315" s="553"/>
      <c r="G315" s="88"/>
    </row>
    <row r="316" spans="1:18" ht="33" customHeight="1" thickBot="1">
      <c r="A316" s="463"/>
      <c r="B316" s="446" t="s">
        <v>30</v>
      </c>
      <c r="C316" s="351" t="s">
        <v>429</v>
      </c>
      <c r="D316" s="352"/>
      <c r="E316" s="548"/>
      <c r="F316" s="548"/>
      <c r="G316" s="39"/>
      <c r="I316" s="86">
        <v>1</v>
      </c>
      <c r="J316" s="47">
        <f>IF(I316=1,'2) Paramétrage Outil'!$G$10,"")</f>
        <v>0</v>
      </c>
      <c r="K316" s="47">
        <f>IF(I316=2,'2) Paramétrage Outil'!$G$11,"")</f>
      </c>
      <c r="L316" s="47">
        <f>IF(I316=3,'2) Paramétrage Outil'!$G$12,"")</f>
      </c>
      <c r="M316" s="47">
        <f>IF(I316=4,'2) Paramétrage Outil'!$G$13,"")</f>
      </c>
      <c r="N316" s="47">
        <f>IF(I316=5,'2) Paramétrage Outil'!$G$14,"")</f>
      </c>
      <c r="O316" s="47">
        <f>IF(I316=6,'2) Paramétrage Outil'!$G$15,"")</f>
      </c>
      <c r="P316" s="48">
        <f>SUM(J316:O316)</f>
        <v>0</v>
      </c>
      <c r="Q316" s="37">
        <f>1/2</f>
        <v>0.5</v>
      </c>
      <c r="R316" s="50">
        <f>P316*Q316</f>
        <v>0</v>
      </c>
    </row>
    <row r="317" spans="1:7" ht="15">
      <c r="A317" s="453"/>
      <c r="B317" s="439" t="s">
        <v>149</v>
      </c>
      <c r="C317" s="51" t="s">
        <v>56</v>
      </c>
      <c r="D317" s="87"/>
      <c r="E317" s="552"/>
      <c r="F317" s="553"/>
      <c r="G317" s="88"/>
    </row>
    <row r="318" spans="1:7" ht="32.25" customHeight="1">
      <c r="A318" s="500" t="s">
        <v>601</v>
      </c>
      <c r="B318" s="526" t="s">
        <v>430</v>
      </c>
      <c r="C318" s="363" t="s">
        <v>431</v>
      </c>
      <c r="D318" s="87"/>
      <c r="E318" s="552"/>
      <c r="F318" s="553"/>
      <c r="G318" s="88"/>
    </row>
    <row r="319" spans="1:7" ht="33" customHeight="1">
      <c r="A319" s="500"/>
      <c r="B319" s="527"/>
      <c r="C319" s="363" t="s">
        <v>432</v>
      </c>
      <c r="D319" s="87"/>
      <c r="E319" s="552"/>
      <c r="F319" s="553"/>
      <c r="G319" s="88"/>
    </row>
    <row r="320" spans="1:7" ht="33" customHeight="1">
      <c r="A320" s="500"/>
      <c r="B320" s="527"/>
      <c r="C320" s="361" t="s">
        <v>433</v>
      </c>
      <c r="D320" s="87"/>
      <c r="E320" s="552"/>
      <c r="F320" s="553"/>
      <c r="G320" s="88"/>
    </row>
    <row r="321" spans="1:7" ht="33" customHeight="1" thickBot="1">
      <c r="A321" s="500"/>
      <c r="B321" s="530"/>
      <c r="C321" s="407" t="s">
        <v>434</v>
      </c>
      <c r="D321" s="87"/>
      <c r="E321" s="552"/>
      <c r="F321" s="553"/>
      <c r="G321" s="88"/>
    </row>
    <row r="322" spans="1:18" ht="33" customHeight="1" thickBot="1">
      <c r="A322" s="462"/>
      <c r="B322" s="531" t="s">
        <v>484</v>
      </c>
      <c r="C322" s="532"/>
      <c r="D322" s="38" t="s">
        <v>91</v>
      </c>
      <c r="E322" s="543" t="s">
        <v>92</v>
      </c>
      <c r="F322" s="544"/>
      <c r="G322" s="39" t="s">
        <v>119</v>
      </c>
      <c r="I322" s="56"/>
      <c r="J322" s="57"/>
      <c r="K322" s="57"/>
      <c r="L322" s="57"/>
      <c r="M322" s="57"/>
      <c r="N322" s="57"/>
      <c r="O322" s="57"/>
      <c r="P322" s="58" t="s">
        <v>70</v>
      </c>
      <c r="Q322" s="59">
        <f>Q323</f>
        <v>0.5</v>
      </c>
      <c r="R322" s="67">
        <f>R323</f>
        <v>0</v>
      </c>
    </row>
    <row r="323" spans="1:18" ht="33" customHeight="1" thickBot="1">
      <c r="A323" s="462"/>
      <c r="B323" s="446" t="s">
        <v>55</v>
      </c>
      <c r="C323" s="403" t="s">
        <v>435</v>
      </c>
      <c r="D323" s="353"/>
      <c r="E323" s="548"/>
      <c r="F323" s="548"/>
      <c r="G323" s="39"/>
      <c r="I323" s="86">
        <v>1</v>
      </c>
      <c r="J323" s="47">
        <f>IF(I323=1,'2) Paramétrage Outil'!$G$10,"")</f>
        <v>0</v>
      </c>
      <c r="K323" s="47">
        <f>IF(I323=2,'2) Paramétrage Outil'!$G$11,"")</f>
      </c>
      <c r="L323" s="47">
        <f>IF(I323=3,'2) Paramétrage Outil'!$G$12,"")</f>
      </c>
      <c r="M323" s="47">
        <f>IF(I323=4,'2) Paramétrage Outil'!$G$13,"")</f>
      </c>
      <c r="N323" s="47">
        <f>IF(I323=5,'2) Paramétrage Outil'!$G$14,"")</f>
      </c>
      <c r="O323" s="47">
        <f>IF(I323=6,'2) Paramétrage Outil'!$G$15,"")</f>
      </c>
      <c r="P323" s="48">
        <f>SUM(J323:O323)</f>
        <v>0</v>
      </c>
      <c r="Q323" s="37">
        <f>1/2</f>
        <v>0.5</v>
      </c>
      <c r="R323" s="50">
        <f>P323*Q323</f>
        <v>0</v>
      </c>
    </row>
    <row r="324" spans="1:7" ht="15.75">
      <c r="A324" s="454"/>
      <c r="B324" s="439" t="s">
        <v>149</v>
      </c>
      <c r="C324" s="51" t="s">
        <v>56</v>
      </c>
      <c r="D324" s="87"/>
      <c r="E324" s="552"/>
      <c r="F324" s="553"/>
      <c r="G324" s="88"/>
    </row>
    <row r="325" spans="1:7" ht="27" customHeight="1">
      <c r="A325" s="500" t="s">
        <v>600</v>
      </c>
      <c r="B325" s="545" t="s">
        <v>436</v>
      </c>
      <c r="C325" s="407" t="s">
        <v>438</v>
      </c>
      <c r="D325" s="87"/>
      <c r="E325" s="552"/>
      <c r="F325" s="553"/>
      <c r="G325" s="88"/>
    </row>
    <row r="326" spans="1:7" ht="27.75" customHeight="1">
      <c r="A326" s="500"/>
      <c r="B326" s="585"/>
      <c r="C326" s="363" t="s">
        <v>437</v>
      </c>
      <c r="D326" s="87"/>
      <c r="E326" s="552"/>
      <c r="F326" s="553"/>
      <c r="G326" s="88"/>
    </row>
    <row r="327" spans="1:7" ht="20.25" customHeight="1">
      <c r="A327" s="500"/>
      <c r="B327" s="585"/>
      <c r="C327" s="363" t="s">
        <v>439</v>
      </c>
      <c r="D327" s="87"/>
      <c r="E327" s="552"/>
      <c r="F327" s="553"/>
      <c r="G327" s="88"/>
    </row>
    <row r="328" spans="1:7" ht="25.5" customHeight="1" thickBot="1">
      <c r="A328" s="500"/>
      <c r="B328" s="586"/>
      <c r="C328" s="363" t="s">
        <v>440</v>
      </c>
      <c r="D328" s="87"/>
      <c r="E328" s="552"/>
      <c r="F328" s="553"/>
      <c r="G328" s="88"/>
    </row>
    <row r="329" spans="1:18" ht="33" customHeight="1" thickBot="1">
      <c r="A329" s="462"/>
      <c r="B329" s="531" t="s">
        <v>542</v>
      </c>
      <c r="C329" s="532"/>
      <c r="D329" s="38" t="s">
        <v>91</v>
      </c>
      <c r="E329" s="543" t="s">
        <v>92</v>
      </c>
      <c r="F329" s="544"/>
      <c r="G329" s="39" t="s">
        <v>119</v>
      </c>
      <c r="I329" s="56"/>
      <c r="J329" s="57"/>
      <c r="K329" s="57"/>
      <c r="L329" s="57"/>
      <c r="M329" s="57"/>
      <c r="N329" s="57"/>
      <c r="O329" s="57"/>
      <c r="P329" s="58" t="s">
        <v>70</v>
      </c>
      <c r="Q329" s="59">
        <f>Q330</f>
        <v>0.3333333333333333</v>
      </c>
      <c r="R329" s="67">
        <f>R330</f>
        <v>0</v>
      </c>
    </row>
    <row r="330" spans="1:18" ht="33" customHeight="1" thickBot="1">
      <c r="A330" s="462"/>
      <c r="B330" s="446" t="s">
        <v>60</v>
      </c>
      <c r="C330" s="403" t="s">
        <v>441</v>
      </c>
      <c r="D330" s="353"/>
      <c r="E330" s="548"/>
      <c r="F330" s="548"/>
      <c r="G330" s="39"/>
      <c r="I330" s="86">
        <v>1</v>
      </c>
      <c r="J330" s="47">
        <f>IF(I330=1,'2) Paramétrage Outil'!$G$10,"")</f>
        <v>0</v>
      </c>
      <c r="K330" s="47">
        <f>IF(I330=2,'2) Paramétrage Outil'!$G$11,"")</f>
      </c>
      <c r="L330" s="47">
        <f>IF(I330=3,'2) Paramétrage Outil'!$G$12,"")</f>
      </c>
      <c r="M330" s="47">
        <f>IF(I330=4,'2) Paramétrage Outil'!$G$13,"")</f>
      </c>
      <c r="N330" s="47">
        <f>IF(I330=5,'2) Paramétrage Outil'!$G$14,"")</f>
      </c>
      <c r="O330" s="47">
        <f>IF(I330=6,'2) Paramétrage Outil'!$G$15,"")</f>
      </c>
      <c r="P330" s="48">
        <f>SUM(J330:O330)</f>
        <v>0</v>
      </c>
      <c r="Q330" s="37">
        <f>1/3</f>
        <v>0.3333333333333333</v>
      </c>
      <c r="R330" s="50">
        <f>P330*Q330</f>
        <v>0</v>
      </c>
    </row>
    <row r="331" spans="1:7" ht="15.75">
      <c r="A331" s="454"/>
      <c r="B331" s="439" t="s">
        <v>149</v>
      </c>
      <c r="C331" s="51" t="s">
        <v>56</v>
      </c>
      <c r="D331" s="87"/>
      <c r="E331" s="552"/>
      <c r="F331" s="553"/>
      <c r="G331" s="88"/>
    </row>
    <row r="332" spans="1:7" ht="45" customHeight="1">
      <c r="A332" s="500" t="s">
        <v>602</v>
      </c>
      <c r="B332" s="526" t="s">
        <v>442</v>
      </c>
      <c r="C332" s="361" t="s">
        <v>448</v>
      </c>
      <c r="D332" s="87"/>
      <c r="E332" s="90"/>
      <c r="F332" s="91"/>
      <c r="G332" s="88"/>
    </row>
    <row r="333" spans="1:7" ht="45">
      <c r="A333" s="500"/>
      <c r="B333" s="527"/>
      <c r="C333" s="396" t="s">
        <v>449</v>
      </c>
      <c r="D333" s="87"/>
      <c r="E333" s="90"/>
      <c r="F333" s="91"/>
      <c r="G333" s="88"/>
    </row>
    <row r="334" spans="1:7" ht="21.75" customHeight="1">
      <c r="A334" s="500"/>
      <c r="B334" s="527"/>
      <c r="C334" s="391" t="s">
        <v>450</v>
      </c>
      <c r="D334" s="406"/>
      <c r="E334" s="90"/>
      <c r="F334" s="91"/>
      <c r="G334" s="88"/>
    </row>
    <row r="335" spans="1:7" ht="45">
      <c r="A335" s="500"/>
      <c r="B335" s="527"/>
      <c r="C335" s="390" t="s">
        <v>443</v>
      </c>
      <c r="D335" s="406"/>
      <c r="E335" s="90"/>
      <c r="F335" s="91"/>
      <c r="G335" s="88"/>
    </row>
    <row r="336" spans="1:7" ht="45">
      <c r="A336" s="500"/>
      <c r="B336" s="527"/>
      <c r="C336" s="386" t="s">
        <v>444</v>
      </c>
      <c r="D336" s="406"/>
      <c r="E336" s="90"/>
      <c r="F336" s="91"/>
      <c r="G336" s="88"/>
    </row>
    <row r="337" spans="1:7" ht="30">
      <c r="A337" s="500"/>
      <c r="B337" s="527"/>
      <c r="C337" s="396" t="s">
        <v>451</v>
      </c>
      <c r="D337" s="87"/>
      <c r="E337" s="90"/>
      <c r="F337" s="91"/>
      <c r="G337" s="88"/>
    </row>
    <row r="338" spans="1:7" ht="22.5" customHeight="1">
      <c r="A338" s="500"/>
      <c r="B338" s="612"/>
      <c r="C338" s="391" t="s">
        <v>452</v>
      </c>
      <c r="D338" s="406"/>
      <c r="E338" s="90"/>
      <c r="F338" s="91"/>
      <c r="G338" s="88"/>
    </row>
    <row r="339" spans="1:7" ht="30">
      <c r="A339" s="500"/>
      <c r="B339" s="612"/>
      <c r="C339" s="390" t="s">
        <v>445</v>
      </c>
      <c r="D339" s="406"/>
      <c r="E339" s="90"/>
      <c r="F339" s="91"/>
      <c r="G339" s="88"/>
    </row>
    <row r="340" spans="1:7" ht="30">
      <c r="A340" s="500"/>
      <c r="B340" s="612"/>
      <c r="C340" s="390" t="s">
        <v>446</v>
      </c>
      <c r="D340" s="406"/>
      <c r="E340" s="90"/>
      <c r="F340" s="91"/>
      <c r="G340" s="88"/>
    </row>
    <row r="341" spans="1:7" ht="60">
      <c r="A341" s="500"/>
      <c r="B341" s="609"/>
      <c r="C341" s="386" t="s">
        <v>447</v>
      </c>
      <c r="D341" s="406"/>
      <c r="E341" s="90"/>
      <c r="F341" s="91"/>
      <c r="G341" s="88"/>
    </row>
    <row r="342" spans="1:7" ht="33" customHeight="1" thickBot="1">
      <c r="A342" s="464"/>
      <c r="B342" s="610" t="s">
        <v>453</v>
      </c>
      <c r="C342" s="610"/>
      <c r="D342" s="610"/>
      <c r="E342" s="610"/>
      <c r="F342" s="610"/>
      <c r="G342" s="611"/>
    </row>
    <row r="343" spans="1:18" ht="33" customHeight="1" thickBot="1">
      <c r="A343" s="464"/>
      <c r="B343" s="606" t="s">
        <v>485</v>
      </c>
      <c r="C343" s="607"/>
      <c r="D343" s="38" t="s">
        <v>91</v>
      </c>
      <c r="E343" s="543" t="s">
        <v>92</v>
      </c>
      <c r="F343" s="544"/>
      <c r="G343" s="39" t="s">
        <v>119</v>
      </c>
      <c r="I343" s="56"/>
      <c r="J343" s="57"/>
      <c r="K343" s="57"/>
      <c r="L343" s="57"/>
      <c r="M343" s="57"/>
      <c r="N343" s="57"/>
      <c r="O343" s="57"/>
      <c r="P343" s="58" t="s">
        <v>70</v>
      </c>
      <c r="Q343" s="59">
        <f>Q344</f>
        <v>0.3333333333333333</v>
      </c>
      <c r="R343" s="67">
        <f>R344</f>
        <v>0</v>
      </c>
    </row>
    <row r="344" spans="1:18" ht="33" customHeight="1" thickBot="1">
      <c r="A344" s="464"/>
      <c r="B344" s="447" t="s">
        <v>36</v>
      </c>
      <c r="C344" s="408" t="s">
        <v>543</v>
      </c>
      <c r="D344" s="93"/>
      <c r="E344" s="548"/>
      <c r="F344" s="548"/>
      <c r="G344" s="39"/>
      <c r="I344" s="86">
        <v>1</v>
      </c>
      <c r="J344" s="47">
        <f>IF(I344=1,'2) Paramétrage Outil'!$G$10,"")</f>
        <v>0</v>
      </c>
      <c r="K344" s="47">
        <f>IF(I344=2,'2) Paramétrage Outil'!$G$11,"")</f>
      </c>
      <c r="L344" s="47">
        <f>IF(I344=3,'2) Paramétrage Outil'!$G$12,"")</f>
      </c>
      <c r="M344" s="47">
        <f>IF(I344=4,'2) Paramétrage Outil'!$G$13,"")</f>
      </c>
      <c r="N344" s="47">
        <f>IF(I344=5,'2) Paramétrage Outil'!$G$14,"")</f>
      </c>
      <c r="O344" s="47">
        <f>IF(I344=6,'2) Paramétrage Outil'!$G$15,"")</f>
      </c>
      <c r="P344" s="48">
        <f>SUM(J344:O344)</f>
        <v>0</v>
      </c>
      <c r="Q344" s="37">
        <f>1/3</f>
        <v>0.3333333333333333</v>
      </c>
      <c r="R344" s="50">
        <f>P344*Q344</f>
        <v>0</v>
      </c>
    </row>
    <row r="345" spans="1:7" ht="15">
      <c r="A345" s="453"/>
      <c r="B345" s="439" t="s">
        <v>149</v>
      </c>
      <c r="C345" s="51" t="s">
        <v>56</v>
      </c>
      <c r="D345" s="87"/>
      <c r="E345" s="552"/>
      <c r="F345" s="553"/>
      <c r="G345" s="88"/>
    </row>
    <row r="346" spans="1:7" ht="47.25" customHeight="1">
      <c r="A346" s="500" t="s">
        <v>603</v>
      </c>
      <c r="B346" s="608" t="s">
        <v>454</v>
      </c>
      <c r="C346" s="375" t="s">
        <v>455</v>
      </c>
      <c r="D346" s="87"/>
      <c r="E346" s="552"/>
      <c r="F346" s="553"/>
      <c r="G346" s="88"/>
    </row>
    <row r="347" spans="1:7" ht="53.25" customHeight="1" thickBot="1">
      <c r="A347" s="500"/>
      <c r="B347" s="609"/>
      <c r="C347" s="361" t="s">
        <v>456</v>
      </c>
      <c r="D347" s="87"/>
      <c r="E347" s="552"/>
      <c r="F347" s="553"/>
      <c r="G347" s="88"/>
    </row>
    <row r="348" spans="1:18" ht="33" customHeight="1" thickBot="1">
      <c r="A348" s="454"/>
      <c r="B348" s="606" t="s">
        <v>465</v>
      </c>
      <c r="C348" s="607"/>
      <c r="D348" s="38" t="s">
        <v>91</v>
      </c>
      <c r="E348" s="543" t="s">
        <v>92</v>
      </c>
      <c r="F348" s="544"/>
      <c r="G348" s="39" t="s">
        <v>119</v>
      </c>
      <c r="I348" s="56"/>
      <c r="J348" s="57"/>
      <c r="K348" s="57"/>
      <c r="L348" s="57"/>
      <c r="M348" s="57"/>
      <c r="N348" s="57"/>
      <c r="O348" s="57"/>
      <c r="P348" s="58" t="s">
        <v>70</v>
      </c>
      <c r="Q348" s="59">
        <f>Q349</f>
        <v>0.5</v>
      </c>
      <c r="R348" s="67">
        <f>R349</f>
        <v>0</v>
      </c>
    </row>
    <row r="349" spans="1:18" ht="33" customHeight="1" thickBot="1">
      <c r="A349" s="454"/>
      <c r="B349" s="447" t="s">
        <v>47</v>
      </c>
      <c r="C349" s="92" t="s">
        <v>467</v>
      </c>
      <c r="D349" s="93"/>
      <c r="E349" s="548"/>
      <c r="F349" s="548"/>
      <c r="G349" s="39"/>
      <c r="I349" s="86">
        <v>1</v>
      </c>
      <c r="J349" s="47">
        <f>IF(I349=1,'2) Paramétrage Outil'!$G$10,"")</f>
        <v>0</v>
      </c>
      <c r="K349" s="47">
        <f>IF(I349=2,'2) Paramétrage Outil'!$G$11,"")</f>
      </c>
      <c r="L349" s="47">
        <f>IF(I349=3,'2) Paramétrage Outil'!$G$12,"")</f>
      </c>
      <c r="M349" s="47">
        <f>IF(I349=4,'2) Paramétrage Outil'!$G$13,"")</f>
      </c>
      <c r="N349" s="47">
        <f>IF(I349=5,'2) Paramétrage Outil'!$G$14,"")</f>
      </c>
      <c r="O349" s="47">
        <f>IF(I349=6,'2) Paramétrage Outil'!$G$15,"")</f>
      </c>
      <c r="P349" s="48">
        <f>SUM(J349:O349)</f>
        <v>0</v>
      </c>
      <c r="Q349" s="37">
        <f>1/2</f>
        <v>0.5</v>
      </c>
      <c r="R349" s="50">
        <f>P349*Q349</f>
        <v>0</v>
      </c>
    </row>
    <row r="350" spans="1:7" ht="15.75">
      <c r="A350" s="454"/>
      <c r="B350" s="439" t="s">
        <v>57</v>
      </c>
      <c r="C350" s="51" t="s">
        <v>56</v>
      </c>
      <c r="D350" s="87"/>
      <c r="E350" s="552"/>
      <c r="F350" s="553"/>
      <c r="G350" s="88"/>
    </row>
    <row r="351" spans="1:7" ht="30">
      <c r="A351" s="500" t="s">
        <v>604</v>
      </c>
      <c r="B351" s="526" t="s">
        <v>468</v>
      </c>
      <c r="C351" s="367" t="s">
        <v>461</v>
      </c>
      <c r="D351" s="87"/>
      <c r="E351" s="90"/>
      <c r="F351" s="91"/>
      <c r="G351" s="88"/>
    </row>
    <row r="352" spans="1:19" ht="24" customHeight="1" thickBot="1">
      <c r="A352" s="500"/>
      <c r="B352" s="527"/>
      <c r="C352" s="363" t="s">
        <v>462</v>
      </c>
      <c r="D352" s="87"/>
      <c r="E352" s="409"/>
      <c r="F352" s="406"/>
      <c r="G352" s="88"/>
      <c r="J352" s="271"/>
      <c r="P352" s="2"/>
      <c r="Q352" s="410"/>
      <c r="R352" s="2"/>
      <c r="S352" s="2"/>
    </row>
    <row r="353" spans="1:18" ht="40.5" customHeight="1" thickBot="1">
      <c r="A353" s="465"/>
      <c r="B353" s="606" t="s">
        <v>486</v>
      </c>
      <c r="C353" s="607"/>
      <c r="D353" s="38" t="s">
        <v>91</v>
      </c>
      <c r="E353" s="543" t="s">
        <v>92</v>
      </c>
      <c r="F353" s="544"/>
      <c r="G353" s="39" t="s">
        <v>119</v>
      </c>
      <c r="I353" s="56"/>
      <c r="J353" s="57"/>
      <c r="K353" s="57"/>
      <c r="L353" s="57"/>
      <c r="M353" s="57"/>
      <c r="N353" s="57"/>
      <c r="O353" s="57"/>
      <c r="P353" s="58" t="s">
        <v>70</v>
      </c>
      <c r="Q353" s="59">
        <f>Q354</f>
        <v>0.3333333333333333</v>
      </c>
      <c r="R353" s="67">
        <f>R354</f>
        <v>0</v>
      </c>
    </row>
    <row r="354" spans="1:18" ht="33" customHeight="1" thickBot="1">
      <c r="A354" s="465"/>
      <c r="B354" s="447" t="s">
        <v>73</v>
      </c>
      <c r="C354" s="92" t="s">
        <v>466</v>
      </c>
      <c r="D354" s="93"/>
      <c r="E354" s="548"/>
      <c r="F354" s="548"/>
      <c r="G354" s="39"/>
      <c r="I354" s="86">
        <v>1</v>
      </c>
      <c r="J354" s="47">
        <f>IF(I354=1,'2) Paramétrage Outil'!$G$10,"")</f>
        <v>0</v>
      </c>
      <c r="K354" s="47">
        <f>IF(I354=2,'2) Paramétrage Outil'!$G$11,"")</f>
      </c>
      <c r="L354" s="47">
        <f>IF(I354=3,'2) Paramétrage Outil'!$G$12,"")</f>
      </c>
      <c r="M354" s="47">
        <f>IF(I354=4,'2) Paramétrage Outil'!$G$13,"")</f>
      </c>
      <c r="N354" s="47">
        <f>IF(I354=5,'2) Paramétrage Outil'!$G$14,"")</f>
      </c>
      <c r="O354" s="47">
        <f>IF(I354=6,'2) Paramétrage Outil'!$G$15,"")</f>
      </c>
      <c r="P354" s="48">
        <f>SUM(J354:O354)</f>
        <v>0</v>
      </c>
      <c r="Q354" s="37">
        <f>1/3</f>
        <v>0.3333333333333333</v>
      </c>
      <c r="R354" s="50">
        <f>P354*Q354</f>
        <v>0</v>
      </c>
    </row>
    <row r="355" spans="1:7" ht="15.75">
      <c r="A355" s="454"/>
      <c r="B355" s="439" t="s">
        <v>57</v>
      </c>
      <c r="C355" s="51" t="s">
        <v>56</v>
      </c>
      <c r="D355" s="87"/>
      <c r="E355" s="552"/>
      <c r="F355" s="553"/>
      <c r="G355" s="88"/>
    </row>
    <row r="356" spans="1:7" ht="15" customHeight="1">
      <c r="A356" s="500" t="s">
        <v>605</v>
      </c>
      <c r="B356" s="521" t="s">
        <v>457</v>
      </c>
      <c r="C356" s="360" t="s">
        <v>461</v>
      </c>
      <c r="D356" s="87"/>
      <c r="E356" s="90"/>
      <c r="F356" s="91"/>
      <c r="G356" s="88"/>
    </row>
    <row r="357" spans="1:7" ht="15">
      <c r="A357" s="500"/>
      <c r="B357" s="521"/>
      <c r="C357" s="360" t="s">
        <v>462</v>
      </c>
      <c r="D357" s="87"/>
      <c r="E357" s="90"/>
      <c r="F357" s="91"/>
      <c r="G357" s="88"/>
    </row>
    <row r="358" spans="1:7" ht="15">
      <c r="A358" s="500"/>
      <c r="B358" s="521"/>
      <c r="C358" s="384" t="s">
        <v>450</v>
      </c>
      <c r="D358" s="87"/>
      <c r="E358" s="90"/>
      <c r="F358" s="91"/>
      <c r="G358" s="88"/>
    </row>
    <row r="359" spans="1:7" ht="30">
      <c r="A359" s="500"/>
      <c r="B359" s="521"/>
      <c r="C359" s="390" t="s">
        <v>458</v>
      </c>
      <c r="D359" s="87"/>
      <c r="E359" s="90"/>
      <c r="F359" s="91"/>
      <c r="G359" s="88"/>
    </row>
    <row r="360" spans="1:7" ht="15">
      <c r="A360" s="500"/>
      <c r="B360" s="521"/>
      <c r="C360" s="390" t="s">
        <v>459</v>
      </c>
      <c r="D360" s="87"/>
      <c r="E360" s="90"/>
      <c r="F360" s="91"/>
      <c r="G360" s="88"/>
    </row>
    <row r="361" spans="1:7" ht="15">
      <c r="A361" s="500"/>
      <c r="B361" s="521"/>
      <c r="C361" s="386" t="s">
        <v>460</v>
      </c>
      <c r="D361" s="87"/>
      <c r="E361" s="90"/>
      <c r="F361" s="91"/>
      <c r="G361" s="88"/>
    </row>
    <row r="362" spans="1:7" ht="15">
      <c r="A362" s="500"/>
      <c r="B362" s="521"/>
      <c r="C362" s="360" t="s">
        <v>463</v>
      </c>
      <c r="D362" s="87"/>
      <c r="E362" s="90"/>
      <c r="F362" s="91"/>
      <c r="G362" s="88"/>
    </row>
    <row r="363" spans="1:7" ht="45">
      <c r="A363" s="500"/>
      <c r="B363" s="521"/>
      <c r="C363" s="360" t="s">
        <v>464</v>
      </c>
      <c r="D363" s="87"/>
      <c r="E363" s="90"/>
      <c r="F363" s="91"/>
      <c r="G363" s="88"/>
    </row>
    <row r="364" ht="33" customHeight="1">
      <c r="A364" s="270"/>
    </row>
    <row r="365" spans="1:4" ht="33" customHeight="1">
      <c r="A365" s="270"/>
      <c r="C365" s="2"/>
      <c r="D365" s="2"/>
    </row>
    <row r="366" spans="3:4" ht="33" customHeight="1">
      <c r="C366" s="2"/>
      <c r="D366" s="2"/>
    </row>
    <row r="367" spans="3:4" ht="33" customHeight="1">
      <c r="C367" s="2"/>
      <c r="D367" s="2"/>
    </row>
    <row r="368" spans="3:4" ht="33" customHeight="1">
      <c r="C368" s="2"/>
      <c r="D368" s="2"/>
    </row>
    <row r="369" spans="3:4" ht="33" customHeight="1">
      <c r="C369" s="2"/>
      <c r="D369" s="2"/>
    </row>
    <row r="370" spans="3:4" ht="33" customHeight="1">
      <c r="C370" s="2"/>
      <c r="D370" s="2"/>
    </row>
    <row r="371" spans="3:4" ht="33" customHeight="1">
      <c r="C371" s="2"/>
      <c r="D371" s="2"/>
    </row>
    <row r="372" spans="3:4" ht="33" customHeight="1">
      <c r="C372" s="2"/>
      <c r="D372" s="2"/>
    </row>
    <row r="373" spans="3:4" ht="33" customHeight="1">
      <c r="C373" s="2"/>
      <c r="D373" s="2"/>
    </row>
  </sheetData>
  <sheetProtection/>
  <mergeCells count="364">
    <mergeCell ref="E200:F200"/>
    <mergeCell ref="E201:F201"/>
    <mergeCell ref="E202:F202"/>
    <mergeCell ref="E203:F203"/>
    <mergeCell ref="E194:F194"/>
    <mergeCell ref="E195:F195"/>
    <mergeCell ref="E196:F196"/>
    <mergeCell ref="E197:F197"/>
    <mergeCell ref="E198:F198"/>
    <mergeCell ref="E199:F199"/>
    <mergeCell ref="E184:F184"/>
    <mergeCell ref="E189:F189"/>
    <mergeCell ref="E190:F190"/>
    <mergeCell ref="E191:F191"/>
    <mergeCell ref="E192:F192"/>
    <mergeCell ref="E193:F193"/>
    <mergeCell ref="E176:F176"/>
    <mergeCell ref="E177:F177"/>
    <mergeCell ref="E178:F178"/>
    <mergeCell ref="E179:F179"/>
    <mergeCell ref="E180:F180"/>
    <mergeCell ref="E183:F183"/>
    <mergeCell ref="E170:F170"/>
    <mergeCell ref="E171:F171"/>
    <mergeCell ref="E172:F172"/>
    <mergeCell ref="E173:F173"/>
    <mergeCell ref="E174:F174"/>
    <mergeCell ref="E175:F175"/>
    <mergeCell ref="E163:F163"/>
    <mergeCell ref="E164:F164"/>
    <mergeCell ref="E165:F165"/>
    <mergeCell ref="E166:F166"/>
    <mergeCell ref="E167:F167"/>
    <mergeCell ref="E66:F66"/>
    <mergeCell ref="E68:F68"/>
    <mergeCell ref="E69:F69"/>
    <mergeCell ref="E76:F76"/>
    <mergeCell ref="B286:B293"/>
    <mergeCell ref="B294:B298"/>
    <mergeCell ref="B302:B315"/>
    <mergeCell ref="B318:B321"/>
    <mergeCell ref="B209:B219"/>
    <mergeCell ref="B232:B246"/>
    <mergeCell ref="B251:B270"/>
    <mergeCell ref="B271:B272"/>
    <mergeCell ref="B325:B328"/>
    <mergeCell ref="A9:A11"/>
    <mergeCell ref="B276:B280"/>
    <mergeCell ref="E240:F240"/>
    <mergeCell ref="E241:F241"/>
    <mergeCell ref="E242:F242"/>
    <mergeCell ref="E243:F243"/>
    <mergeCell ref="B281:B285"/>
    <mergeCell ref="E239:F239"/>
    <mergeCell ref="E246:F246"/>
    <mergeCell ref="E232:F232"/>
    <mergeCell ref="E233:F233"/>
    <mergeCell ref="E244:F244"/>
    <mergeCell ref="E245:F245"/>
    <mergeCell ref="E234:F234"/>
    <mergeCell ref="E235:F235"/>
    <mergeCell ref="E236:F236"/>
    <mergeCell ref="E237:F237"/>
    <mergeCell ref="E238:F238"/>
    <mergeCell ref="E209:F209"/>
    <mergeCell ref="E345:F345"/>
    <mergeCell ref="E350:F350"/>
    <mergeCell ref="E349:F349"/>
    <mergeCell ref="E324:F324"/>
    <mergeCell ref="E325:F325"/>
    <mergeCell ref="E326:F326"/>
    <mergeCell ref="E229:F229"/>
    <mergeCell ref="E230:F230"/>
    <mergeCell ref="E231:F231"/>
    <mergeCell ref="E355:F355"/>
    <mergeCell ref="B351:B352"/>
    <mergeCell ref="E347:F347"/>
    <mergeCell ref="E329:F329"/>
    <mergeCell ref="E331:F331"/>
    <mergeCell ref="E346:F346"/>
    <mergeCell ref="E348:F348"/>
    <mergeCell ref="E344:F344"/>
    <mergeCell ref="B332:B341"/>
    <mergeCell ref="E299:F299"/>
    <mergeCell ref="E330:F330"/>
    <mergeCell ref="E300:F300"/>
    <mergeCell ref="E301:F301"/>
    <mergeCell ref="E318:F318"/>
    <mergeCell ref="E319:F319"/>
    <mergeCell ref="E320:F320"/>
    <mergeCell ref="E321:F321"/>
    <mergeCell ref="E322:F322"/>
    <mergeCell ref="E354:F354"/>
    <mergeCell ref="E315:F315"/>
    <mergeCell ref="E316:F316"/>
    <mergeCell ref="E317:F317"/>
    <mergeCell ref="E274:F274"/>
    <mergeCell ref="E275:F275"/>
    <mergeCell ref="E323:F323"/>
    <mergeCell ref="E327:F327"/>
    <mergeCell ref="E328:F328"/>
    <mergeCell ref="E273:F273"/>
    <mergeCell ref="B356:B363"/>
    <mergeCell ref="B348:C348"/>
    <mergeCell ref="B353:C353"/>
    <mergeCell ref="B346:B347"/>
    <mergeCell ref="B329:C329"/>
    <mergeCell ref="B342:G342"/>
    <mergeCell ref="B343:C343"/>
    <mergeCell ref="E343:F343"/>
    <mergeCell ref="E353:F353"/>
    <mergeCell ref="E152:F152"/>
    <mergeCell ref="E314:F314"/>
    <mergeCell ref="B322:C322"/>
    <mergeCell ref="E249:F249"/>
    <mergeCell ref="B247:G247"/>
    <mergeCell ref="B248:C248"/>
    <mergeCell ref="E248:F248"/>
    <mergeCell ref="E272:F272"/>
    <mergeCell ref="B273:C273"/>
    <mergeCell ref="E187:F187"/>
    <mergeCell ref="E188:F188"/>
    <mergeCell ref="E213:F213"/>
    <mergeCell ref="E214:F214"/>
    <mergeCell ref="E125:F125"/>
    <mergeCell ref="E182:F182"/>
    <mergeCell ref="E160:F160"/>
    <mergeCell ref="E151:F151"/>
    <mergeCell ref="E204:F204"/>
    <mergeCell ref="E130:F130"/>
    <mergeCell ref="B185:C185"/>
    <mergeCell ref="B188:B197"/>
    <mergeCell ref="B198:B203"/>
    <mergeCell ref="B151:B152"/>
    <mergeCell ref="B153:B155"/>
    <mergeCell ref="B156:B158"/>
    <mergeCell ref="B163:B170"/>
    <mergeCell ref="B171:B177"/>
    <mergeCell ref="B132:C132"/>
    <mergeCell ref="B73:C73"/>
    <mergeCell ref="B77:B81"/>
    <mergeCell ref="B148:B150"/>
    <mergeCell ref="B91:B100"/>
    <mergeCell ref="B105:B110"/>
    <mergeCell ref="B113:B118"/>
    <mergeCell ref="B160:C160"/>
    <mergeCell ref="E93:F93"/>
    <mergeCell ref="E94:F94"/>
    <mergeCell ref="E98:F98"/>
    <mergeCell ref="E107:F107"/>
    <mergeCell ref="E105:F105"/>
    <mergeCell ref="B102:C102"/>
    <mergeCell ref="B10:C10"/>
    <mergeCell ref="E10:F10"/>
    <mergeCell ref="E37:F37"/>
    <mergeCell ref="B37:C37"/>
    <mergeCell ref="E12:F12"/>
    <mergeCell ref="E90:F90"/>
    <mergeCell ref="E52:F52"/>
    <mergeCell ref="E53:F53"/>
    <mergeCell ref="E40:F40"/>
    <mergeCell ref="E205:F205"/>
    <mergeCell ref="E72:F72"/>
    <mergeCell ref="E42:F42"/>
    <mergeCell ref="E38:F38"/>
    <mergeCell ref="E39:F39"/>
    <mergeCell ref="E41:F41"/>
    <mergeCell ref="E96:F96"/>
    <mergeCell ref="E100:F100"/>
    <mergeCell ref="E112:F112"/>
    <mergeCell ref="E92:F92"/>
    <mergeCell ref="E208:F208"/>
    <mergeCell ref="E222:F222"/>
    <mergeCell ref="E223:F223"/>
    <mergeCell ref="E73:F73"/>
    <mergeCell ref="B18:B22"/>
    <mergeCell ref="E18:F18"/>
    <mergeCell ref="E26:F26"/>
    <mergeCell ref="B207:B208"/>
    <mergeCell ref="E206:F206"/>
    <mergeCell ref="B220:B226"/>
    <mergeCell ref="B227:B231"/>
    <mergeCell ref="E215:F215"/>
    <mergeCell ref="E216:F216"/>
    <mergeCell ref="E217:F217"/>
    <mergeCell ref="E218:F218"/>
    <mergeCell ref="E220:F220"/>
    <mergeCell ref="E221:F221"/>
    <mergeCell ref="E228:F228"/>
    <mergeCell ref="E219:F219"/>
    <mergeCell ref="E108:F108"/>
    <mergeCell ref="E121:F121"/>
    <mergeCell ref="E129:F129"/>
    <mergeCell ref="E207:F207"/>
    <mergeCell ref="E210:F210"/>
    <mergeCell ref="E211:F211"/>
    <mergeCell ref="E212:F212"/>
    <mergeCell ref="E141:F141"/>
    <mergeCell ref="E150:F150"/>
    <mergeCell ref="E224:F224"/>
    <mergeCell ref="E225:F225"/>
    <mergeCell ref="E226:F226"/>
    <mergeCell ref="B143:B147"/>
    <mergeCell ref="E250:F250"/>
    <mergeCell ref="E161:F161"/>
    <mergeCell ref="E146:F146"/>
    <mergeCell ref="E147:F147"/>
    <mergeCell ref="E148:F148"/>
    <mergeCell ref="E149:F149"/>
    <mergeCell ref="E106:F106"/>
    <mergeCell ref="B127:B131"/>
    <mergeCell ref="E110:F110"/>
    <mergeCell ref="E109:F109"/>
    <mergeCell ref="E75:F75"/>
    <mergeCell ref="E95:F95"/>
    <mergeCell ref="E97:F97"/>
    <mergeCell ref="E89:F89"/>
    <mergeCell ref="E102:F102"/>
    <mergeCell ref="E91:F91"/>
    <mergeCell ref="E70:F70"/>
    <mergeCell ref="E50:F50"/>
    <mergeCell ref="E11:F11"/>
    <mergeCell ref="E17:F17"/>
    <mergeCell ref="E51:F51"/>
    <mergeCell ref="E24:F24"/>
    <mergeCell ref="E45:F45"/>
    <mergeCell ref="E46:F46"/>
    <mergeCell ref="Q3:Q4"/>
    <mergeCell ref="E25:F25"/>
    <mergeCell ref="D4:F4"/>
    <mergeCell ref="D5:F5"/>
    <mergeCell ref="Q6:Q7"/>
    <mergeCell ref="E16:F16"/>
    <mergeCell ref="E15:F15"/>
    <mergeCell ref="E22:F22"/>
    <mergeCell ref="E21:F21"/>
    <mergeCell ref="E20:F20"/>
    <mergeCell ref="B2:G2"/>
    <mergeCell ref="B3:G3"/>
    <mergeCell ref="I5:I7"/>
    <mergeCell ref="E133:F133"/>
    <mergeCell ref="E134:F134"/>
    <mergeCell ref="E23:F23"/>
    <mergeCell ref="E103:F103"/>
    <mergeCell ref="D6:F6"/>
    <mergeCell ref="B9:G9"/>
    <mergeCell ref="E74:F74"/>
    <mergeCell ref="B101:G101"/>
    <mergeCell ref="B122:B124"/>
    <mergeCell ref="B135:B139"/>
    <mergeCell ref="E138:F138"/>
    <mergeCell ref="E104:F104"/>
    <mergeCell ref="E111:F111"/>
    <mergeCell ref="E135:F135"/>
    <mergeCell ref="E99:F99"/>
    <mergeCell ref="E82:F82"/>
    <mergeCell ref="E120:F120"/>
    <mergeCell ref="E119:F119"/>
    <mergeCell ref="E137:F137"/>
    <mergeCell ref="E127:F127"/>
    <mergeCell ref="E139:F140"/>
    <mergeCell ref="E136:F136"/>
    <mergeCell ref="E128:F128"/>
    <mergeCell ref="E131:F131"/>
    <mergeCell ref="E186:F186"/>
    <mergeCell ref="E181:F181"/>
    <mergeCell ref="E143:F143"/>
    <mergeCell ref="E144:F144"/>
    <mergeCell ref="E145:F145"/>
    <mergeCell ref="E153:F153"/>
    <mergeCell ref="E154:F154"/>
    <mergeCell ref="E168:F168"/>
    <mergeCell ref="E169:F169"/>
    <mergeCell ref="E185:F185"/>
    <mergeCell ref="B179:B184"/>
    <mergeCell ref="E227:F227"/>
    <mergeCell ref="B84:B88"/>
    <mergeCell ref="E113:F118"/>
    <mergeCell ref="E122:F124"/>
    <mergeCell ref="E142:F142"/>
    <mergeCell ref="E162:F162"/>
    <mergeCell ref="E155:F155"/>
    <mergeCell ref="B25:B28"/>
    <mergeCell ref="B48:B49"/>
    <mergeCell ref="E43:F43"/>
    <mergeCell ref="B53:B59"/>
    <mergeCell ref="E47:F47"/>
    <mergeCell ref="E48:F48"/>
    <mergeCell ref="E49:F49"/>
    <mergeCell ref="E44:F44"/>
    <mergeCell ref="E54:F59"/>
    <mergeCell ref="E27:F27"/>
    <mergeCell ref="B299:C299"/>
    <mergeCell ref="B204:C204"/>
    <mergeCell ref="B159:G159"/>
    <mergeCell ref="B119:C119"/>
    <mergeCell ref="E64:F64"/>
    <mergeCell ref="E67:F67"/>
    <mergeCell ref="B68:B69"/>
    <mergeCell ref="E83:F83"/>
    <mergeCell ref="E126:F126"/>
    <mergeCell ref="E77:F81"/>
    <mergeCell ref="E84:F88"/>
    <mergeCell ref="E156:F158"/>
    <mergeCell ref="E71:F71"/>
    <mergeCell ref="E19:F19"/>
    <mergeCell ref="B31:B34"/>
    <mergeCell ref="B35:B36"/>
    <mergeCell ref="B40:B42"/>
    <mergeCell ref="B46:B47"/>
    <mergeCell ref="E60:F60"/>
    <mergeCell ref="B60:B67"/>
    <mergeCell ref="A13:A15"/>
    <mergeCell ref="A18:A22"/>
    <mergeCell ref="A25:A30"/>
    <mergeCell ref="A31:A34"/>
    <mergeCell ref="A35:A36"/>
    <mergeCell ref="A91:A100"/>
    <mergeCell ref="A143:A147"/>
    <mergeCell ref="A40:A43"/>
    <mergeCell ref="A46:A49"/>
    <mergeCell ref="A52:A59"/>
    <mergeCell ref="A60:A69"/>
    <mergeCell ref="A77:A81"/>
    <mergeCell ref="A84:A88"/>
    <mergeCell ref="A148:A150"/>
    <mergeCell ref="A151:A152"/>
    <mergeCell ref="A153:A155"/>
    <mergeCell ref="A156:A158"/>
    <mergeCell ref="A332:A341"/>
    <mergeCell ref="A105:A110"/>
    <mergeCell ref="A113:A118"/>
    <mergeCell ref="A122:A124"/>
    <mergeCell ref="A127:A131"/>
    <mergeCell ref="A135:A139"/>
    <mergeCell ref="A163:A170"/>
    <mergeCell ref="A171:A177"/>
    <mergeCell ref="A179:A184"/>
    <mergeCell ref="A302:A315"/>
    <mergeCell ref="A318:A321"/>
    <mergeCell ref="A325:A328"/>
    <mergeCell ref="A188:A197"/>
    <mergeCell ref="A198:A203"/>
    <mergeCell ref="A207:A208"/>
    <mergeCell ref="A209:A219"/>
    <mergeCell ref="A252:A270"/>
    <mergeCell ref="A294:A298"/>
    <mergeCell ref="A346:A347"/>
    <mergeCell ref="A351:A352"/>
    <mergeCell ref="A356:A363"/>
    <mergeCell ref="A220:A226"/>
    <mergeCell ref="A227:A231"/>
    <mergeCell ref="A232:A246"/>
    <mergeCell ref="A271:A272"/>
    <mergeCell ref="A276:A280"/>
    <mergeCell ref="A281:A285"/>
    <mergeCell ref="A286:A293"/>
  </mergeCells>
  <printOptions horizontalCentered="1"/>
  <pageMargins left="0.39000000000000007" right="0.39000000000000007" top="0.39000000000000007" bottom="0.39000000000000007" header="0.12000000000000001" footer="0.12000000000000001"/>
  <pageSetup firstPageNumber="1" useFirstPageNumber="1" orientation="landscape" paperSize="9" r:id="rId4"/>
  <headerFooter alignWithMargins="0">
    <oddHeader>&amp;L© 2012 O.AMMAR, V.BOURDIN, G. Farges&amp;RAutoévaluation UELP - v2012</oddHeader>
    <oddFooter>&amp;L&amp;F&amp;C&amp;A&amp;R&amp;P/&amp;N</oddFooter>
  </headerFooter>
  <drawing r:id="rId3"/>
  <legacyDrawing r:id="rId2"/>
</worksheet>
</file>

<file path=xl/worksheets/sheet4.xml><?xml version="1.0" encoding="utf-8"?>
<worksheet xmlns="http://schemas.openxmlformats.org/spreadsheetml/2006/main" xmlns:r="http://schemas.openxmlformats.org/officeDocument/2006/relationships">
  <dimension ref="A1:W83"/>
  <sheetViews>
    <sheetView view="pageLayout" zoomScaleNormal="60" workbookViewId="0" topLeftCell="G1">
      <selection activeCell="G14" sqref="G14"/>
    </sheetView>
  </sheetViews>
  <sheetFormatPr defaultColWidth="10.8515625" defaultRowHeight="12.75"/>
  <cols>
    <col min="1" max="1" width="47.00390625" style="2" customWidth="1"/>
    <col min="2" max="2" width="45.7109375" style="2" customWidth="1"/>
    <col min="3" max="3" width="44.8515625" style="95" customWidth="1"/>
    <col min="4" max="4" width="47.421875" style="95" customWidth="1"/>
    <col min="5" max="5" width="28.00390625" style="240" customWidth="1"/>
    <col min="6" max="6" width="6.00390625" style="198" customWidth="1"/>
    <col min="7" max="7" width="12.8515625" style="198" customWidth="1"/>
    <col min="8" max="8" width="6.00390625" style="198" customWidth="1"/>
    <col min="9" max="16" width="17.8515625" style="2" customWidth="1"/>
    <col min="17" max="17" width="5.8515625" style="54" customWidth="1"/>
    <col min="18" max="18" width="10.00390625" style="2" customWidth="1"/>
    <col min="19" max="21" width="10.00390625" style="61" customWidth="1"/>
    <col min="22" max="16384" width="10.8515625" style="2" customWidth="1"/>
  </cols>
  <sheetData>
    <row r="1" spans="1:21" ht="18.75" customHeight="1">
      <c r="A1" s="127"/>
      <c r="B1" s="128" t="str">
        <f>'2) Paramétrage Outil'!C1</f>
        <v>Autodiagnostic :</v>
      </c>
      <c r="C1" s="129" t="s">
        <v>37</v>
      </c>
      <c r="D1" s="130"/>
      <c r="E1" s="1"/>
      <c r="F1" s="131"/>
      <c r="G1" s="131"/>
      <c r="H1" s="131"/>
      <c r="R1" s="61"/>
      <c r="U1" s="2"/>
    </row>
    <row r="2" spans="1:21" ht="27" customHeight="1">
      <c r="A2" s="617" t="str">
        <f>'2) Paramétrage Outil'!A2:G2</f>
        <v>Grille d'autoévaluation - Référentiel Service Formation NF214</v>
      </c>
      <c r="B2" s="618"/>
      <c r="C2" s="618"/>
      <c r="D2" s="618"/>
      <c r="E2" s="619"/>
      <c r="F2" s="131"/>
      <c r="G2" s="131"/>
      <c r="H2" s="131"/>
      <c r="R2" s="61"/>
      <c r="U2" s="2"/>
    </row>
    <row r="3" spans="1:21" ht="19.5" customHeight="1">
      <c r="A3" s="620" t="str">
        <f>'2) Paramétrage Outil'!A3:G3</f>
        <v>Avertissement : toute zone blanche peut être remplie ou modifiée. Les données peuvent ensuite être utilisées dans d'autres onglets</v>
      </c>
      <c r="B3" s="620"/>
      <c r="C3" s="620"/>
      <c r="D3" s="620"/>
      <c r="E3" s="620"/>
      <c r="F3" s="132"/>
      <c r="G3" s="132"/>
      <c r="H3" s="132"/>
      <c r="R3" s="61"/>
      <c r="U3" s="2"/>
    </row>
    <row r="4" spans="1:21" ht="27.75" customHeight="1">
      <c r="A4" s="133">
        <f>'2) Paramétrage Outil'!B4</f>
        <v>0</v>
      </c>
      <c r="B4" s="621">
        <f>'3) Grille d''évaluation'!D4</f>
        <v>0</v>
      </c>
      <c r="C4" s="621"/>
      <c r="D4" s="621"/>
      <c r="E4" s="134" t="s">
        <v>53</v>
      </c>
      <c r="F4" s="135"/>
      <c r="G4" s="136"/>
      <c r="H4" s="136"/>
      <c r="I4" s="137"/>
      <c r="J4" s="138"/>
      <c r="K4" s="138"/>
      <c r="L4" s="138"/>
      <c r="M4" s="138"/>
      <c r="N4" s="138"/>
      <c r="O4" s="138"/>
      <c r="P4" s="138"/>
      <c r="R4" s="139" t="s">
        <v>114</v>
      </c>
      <c r="S4" s="140"/>
      <c r="T4" s="140"/>
      <c r="U4" s="141"/>
    </row>
    <row r="5" spans="1:21" ht="27.75" customHeight="1">
      <c r="A5" s="133" t="str">
        <f>'2) Paramétrage Outil'!B5</f>
        <v>Etablissement et date :  </v>
      </c>
      <c r="B5" s="622">
        <f>'3) Grille d''évaluation'!D5</f>
        <v>0</v>
      </c>
      <c r="C5" s="622"/>
      <c r="D5" s="622"/>
      <c r="E5" s="142"/>
      <c r="F5" s="136"/>
      <c r="G5" s="143" t="s">
        <v>38</v>
      </c>
      <c r="H5" s="136"/>
      <c r="I5" s="144" t="s">
        <v>12</v>
      </c>
      <c r="J5" s="145"/>
      <c r="K5" s="145"/>
      <c r="L5" s="145"/>
      <c r="M5" s="145"/>
      <c r="N5" s="145"/>
      <c r="O5" s="145"/>
      <c r="P5" s="146"/>
      <c r="R5" s="634" t="s">
        <v>39</v>
      </c>
      <c r="S5" s="635"/>
      <c r="T5" s="635"/>
      <c r="U5" s="636"/>
    </row>
    <row r="6" spans="1:21" ht="27.75" customHeight="1">
      <c r="A6" s="147" t="str">
        <f>'2) Paramétrage Outil'!B6</f>
        <v>Nom et Fonction du signataire :</v>
      </c>
      <c r="B6" s="637">
        <f>'3) Grille d''évaluation'!D6</f>
        <v>0</v>
      </c>
      <c r="C6" s="637"/>
      <c r="D6" s="637"/>
      <c r="E6" s="148"/>
      <c r="F6" s="149"/>
      <c r="G6" s="150" t="s">
        <v>40</v>
      </c>
      <c r="H6" s="149"/>
      <c r="I6" s="631" t="str">
        <f>'2) Paramétrage Outil'!A8</f>
        <v>1 : Prénom NOM, Fonction</v>
      </c>
      <c r="J6" s="631" t="str">
        <f>'2) Paramétrage Outil'!A9</f>
        <v>2 : Prénom NOM, Fonction</v>
      </c>
      <c r="K6" s="631">
        <f>'2) Paramétrage Outil'!A10</f>
        <v>0</v>
      </c>
      <c r="L6" s="631">
        <f>'2) Paramétrage Outil'!A11</f>
        <v>0</v>
      </c>
      <c r="M6" s="631">
        <f>'2) Paramétrage Outil'!A12</f>
        <v>0</v>
      </c>
      <c r="N6" s="631">
        <f>'2) Paramétrage Outil'!A13</f>
        <v>0</v>
      </c>
      <c r="O6" s="631">
        <f>'2) Paramétrage Outil'!A14</f>
        <v>0</v>
      </c>
      <c r="P6" s="631">
        <f>'2) Paramétrage Outil'!A15</f>
        <v>0</v>
      </c>
      <c r="R6" s="640" t="s">
        <v>88</v>
      </c>
      <c r="S6" s="640" t="s">
        <v>89</v>
      </c>
      <c r="T6" s="640" t="s">
        <v>116</v>
      </c>
      <c r="U6" s="638" t="s">
        <v>41</v>
      </c>
    </row>
    <row r="7" spans="1:21" ht="22.5" customHeight="1">
      <c r="A7" s="151" t="s">
        <v>117</v>
      </c>
      <c r="B7" s="152"/>
      <c r="C7" s="153"/>
      <c r="D7" s="154"/>
      <c r="E7" s="155"/>
      <c r="F7" s="156"/>
      <c r="G7" s="150" t="s">
        <v>103</v>
      </c>
      <c r="H7" s="149"/>
      <c r="I7" s="631"/>
      <c r="J7" s="631"/>
      <c r="K7" s="631"/>
      <c r="L7" s="631"/>
      <c r="M7" s="631"/>
      <c r="N7" s="631"/>
      <c r="O7" s="631"/>
      <c r="P7" s="631"/>
      <c r="R7" s="640"/>
      <c r="S7" s="640"/>
      <c r="T7" s="640"/>
      <c r="U7" s="638"/>
    </row>
    <row r="8" spans="1:21" s="94" customFormat="1" ht="24" customHeight="1">
      <c r="A8" s="157" t="str">
        <f>'3) Grille d''évaluation'!C8</f>
        <v>Mesurer la maîtrise des processus du référentiel Service Formation NF214</v>
      </c>
      <c r="B8" s="158"/>
      <c r="C8" s="159"/>
      <c r="D8" s="160"/>
      <c r="E8" s="161"/>
      <c r="F8" s="162"/>
      <c r="G8" s="163" t="s">
        <v>104</v>
      </c>
      <c r="H8" s="164"/>
      <c r="I8" s="631"/>
      <c r="J8" s="631"/>
      <c r="K8" s="631"/>
      <c r="L8" s="631"/>
      <c r="M8" s="631"/>
      <c r="N8" s="631"/>
      <c r="O8" s="631"/>
      <c r="P8" s="631"/>
      <c r="Q8" s="54"/>
      <c r="R8" s="639"/>
      <c r="S8" s="639"/>
      <c r="T8" s="639"/>
      <c r="U8" s="639"/>
    </row>
    <row r="9" spans="1:21" s="94" customFormat="1" ht="24" customHeight="1">
      <c r="A9" s="629" t="s">
        <v>11</v>
      </c>
      <c r="B9" s="630"/>
      <c r="C9" s="630"/>
      <c r="D9" s="630"/>
      <c r="E9" s="630"/>
      <c r="F9" s="162"/>
      <c r="G9" s="346"/>
      <c r="H9" s="164"/>
      <c r="I9" s="347"/>
      <c r="J9" s="347"/>
      <c r="K9" s="347"/>
      <c r="L9" s="347"/>
      <c r="M9" s="347"/>
      <c r="N9" s="347"/>
      <c r="O9" s="347"/>
      <c r="P9" s="347"/>
      <c r="Q9" s="54"/>
      <c r="R9" s="348"/>
      <c r="S9" s="348"/>
      <c r="T9" s="348"/>
      <c r="U9" s="348"/>
    </row>
    <row r="10" spans="1:21" s="94" customFormat="1" ht="25.5" customHeight="1">
      <c r="A10" s="624" t="s">
        <v>106</v>
      </c>
      <c r="B10" s="625"/>
      <c r="C10" s="165"/>
      <c r="D10" s="166"/>
      <c r="E10" s="167" t="s">
        <v>13</v>
      </c>
      <c r="F10" s="168"/>
      <c r="G10" s="169"/>
      <c r="H10" s="164"/>
      <c r="Q10" s="54"/>
      <c r="R10" s="170"/>
      <c r="S10" s="170"/>
      <c r="T10" s="170"/>
      <c r="U10" s="170"/>
    </row>
    <row r="11" spans="1:21" s="176" customFormat="1" ht="25.5" customHeight="1">
      <c r="A11" s="626"/>
      <c r="B11" s="627"/>
      <c r="C11" s="171"/>
      <c r="D11" s="171"/>
      <c r="E11" s="172">
        <f>AVERAGE(E12:E28)</f>
        <v>0.11848739495798319</v>
      </c>
      <c r="F11" s="173"/>
      <c r="G11" s="54"/>
      <c r="H11" s="174"/>
      <c r="I11" s="54"/>
      <c r="J11" s="54"/>
      <c r="K11" s="54"/>
      <c r="L11" s="54"/>
      <c r="M11" s="54"/>
      <c r="N11" s="54"/>
      <c r="O11" s="54"/>
      <c r="P11" s="54"/>
      <c r="Q11" s="169"/>
      <c r="R11" s="175"/>
      <c r="S11" s="175"/>
      <c r="T11" s="175"/>
      <c r="U11" s="175"/>
    </row>
    <row r="12" spans="1:21" s="176" customFormat="1" ht="25.5" customHeight="1">
      <c r="A12" s="241" t="str">
        <f>'3) Grille d''évaluation'!B10</f>
        <v>A 1  Communication — Promotion</v>
      </c>
      <c r="B12" s="242"/>
      <c r="C12" s="242"/>
      <c r="D12" s="242"/>
      <c r="E12" s="243">
        <f>IF(SUM(I12:P12)=0,G12,AVERAGE(I12:P12))</f>
        <v>0.5333333333333333</v>
      </c>
      <c r="F12" s="173"/>
      <c r="G12" s="177">
        <f>'3) Grille d''évaluation'!R10</f>
        <v>0.5333333333333333</v>
      </c>
      <c r="H12" s="174"/>
      <c r="I12" s="178"/>
      <c r="J12" s="179"/>
      <c r="K12" s="179"/>
      <c r="L12" s="179"/>
      <c r="M12" s="180"/>
      <c r="N12" s="180"/>
      <c r="O12" s="180"/>
      <c r="P12" s="180"/>
      <c r="Q12" s="181"/>
      <c r="R12" s="182">
        <f>IF(SUM(I12:P12)=0,'3) Grille d''évaluation'!R10,AVERAGE(I12:P12))</f>
        <v>0.5333333333333333</v>
      </c>
      <c r="S12" s="182">
        <f aca="true" t="shared" si="0" ref="S12:S20">R12+U12</f>
        <v>0.5333333333333333</v>
      </c>
      <c r="T12" s="182">
        <f aca="true" t="shared" si="1" ref="T12:T20">R12-U12</f>
        <v>0.5333333333333333</v>
      </c>
      <c r="U12" s="183">
        <f aca="true" t="shared" si="2" ref="U12:U20">IF(SUM(I12:P12)=0,0,STDEV(I12:P12))</f>
        <v>0</v>
      </c>
    </row>
    <row r="13" spans="1:21" ht="25.5" customHeight="1">
      <c r="A13" s="241" t="str">
        <f>'3) Grille d''évaluation'!B37</f>
        <v>A 2 Offres — Catalogue</v>
      </c>
      <c r="B13" s="244"/>
      <c r="C13" s="244"/>
      <c r="D13" s="244"/>
      <c r="E13" s="243">
        <f>IF(SUM(I13:P13)=0,G13,AVERAGE(I13:P13))</f>
        <v>0.5</v>
      </c>
      <c r="F13" s="184"/>
      <c r="G13" s="177">
        <f>'3) Grille d''évaluation'!R37</f>
        <v>0.5</v>
      </c>
      <c r="H13" s="174"/>
      <c r="I13" s="178"/>
      <c r="J13" s="179"/>
      <c r="K13" s="179"/>
      <c r="L13" s="179"/>
      <c r="M13" s="180"/>
      <c r="N13" s="180"/>
      <c r="O13" s="180"/>
      <c r="P13" s="180"/>
      <c r="Q13" s="169"/>
      <c r="R13" s="182">
        <f>IF(SUM(I13:P13)=0,'3) Grille d''évaluation'!R37,AVERAGE(I13:P13))</f>
        <v>0.5</v>
      </c>
      <c r="S13" s="182">
        <f t="shared" si="0"/>
        <v>0.5</v>
      </c>
      <c r="T13" s="182">
        <f t="shared" si="1"/>
        <v>0.5</v>
      </c>
      <c r="U13" s="183">
        <f t="shared" si="2"/>
        <v>0</v>
      </c>
    </row>
    <row r="14" spans="1:21" ht="25.5" customHeight="1">
      <c r="A14" s="241" t="str">
        <f>'3) Grille d''évaluation'!B73</f>
        <v>A 3 Proposition de formation en réponse à une demande </v>
      </c>
      <c r="B14" s="244"/>
      <c r="C14" s="244"/>
      <c r="D14" s="244"/>
      <c r="E14" s="243">
        <f>IF(SUM(I14:P14)=0,G14,AVERAGE(I14:P14))</f>
        <v>0.11428571428571428</v>
      </c>
      <c r="F14" s="184"/>
      <c r="G14" s="177">
        <f>'3) Grille d''évaluation'!R73</f>
        <v>0.11428571428571428</v>
      </c>
      <c r="H14" s="174"/>
      <c r="I14" s="178"/>
      <c r="J14" s="179"/>
      <c r="K14" s="179"/>
      <c r="L14" s="179"/>
      <c r="M14" s="180"/>
      <c r="N14" s="180"/>
      <c r="O14" s="180"/>
      <c r="P14" s="180"/>
      <c r="Q14" s="169"/>
      <c r="R14" s="182">
        <f>IF(SUM(I14:P14)=0,'3) Grille d''évaluation'!R73,AVERAGE(I14:P14))</f>
        <v>0.11428571428571428</v>
      </c>
      <c r="S14" s="182">
        <f t="shared" si="0"/>
        <v>0.11428571428571428</v>
      </c>
      <c r="T14" s="182">
        <f t="shared" si="1"/>
        <v>0.11428571428571428</v>
      </c>
      <c r="U14" s="183">
        <f t="shared" si="2"/>
        <v>0</v>
      </c>
    </row>
    <row r="15" spans="1:21" ht="25.5" customHeight="1">
      <c r="A15" s="245" t="str">
        <f>'3) Grille d''évaluation'!B102</f>
        <v>B 1 Accueil commercial </v>
      </c>
      <c r="B15" s="246"/>
      <c r="C15" s="246"/>
      <c r="D15" s="246"/>
      <c r="E15" s="247">
        <f aca="true" t="shared" si="3" ref="E15:E28">IF(SUM(I15:P15)=0,G15,AVERAGE(I15:P15))</f>
        <v>0.26666666666666666</v>
      </c>
      <c r="F15" s="184"/>
      <c r="G15" s="177">
        <f>'3) Grille d''évaluation'!R102</f>
        <v>0.26666666666666666</v>
      </c>
      <c r="H15" s="174"/>
      <c r="I15" s="178"/>
      <c r="J15" s="179"/>
      <c r="K15" s="179"/>
      <c r="L15" s="179"/>
      <c r="M15" s="180"/>
      <c r="N15" s="180"/>
      <c r="O15" s="180"/>
      <c r="P15" s="180"/>
      <c r="Q15" s="169"/>
      <c r="R15" s="182">
        <f>IF(SUM(I15:P15)=0,'3) Grille d''évaluation'!R102,AVERAGE(I15:P15))</f>
        <v>0.26666666666666666</v>
      </c>
      <c r="S15" s="182">
        <f t="shared" si="0"/>
        <v>0.26666666666666666</v>
      </c>
      <c r="T15" s="182">
        <f t="shared" si="1"/>
        <v>0.26666666666666666</v>
      </c>
      <c r="U15" s="183">
        <f t="shared" si="2"/>
        <v>0</v>
      </c>
    </row>
    <row r="16" spans="1:21" ht="25.5" customHeight="1">
      <c r="A16" s="245" t="str">
        <f>'3) Grille d''évaluation'!B119</f>
        <v>B 2  Prise en compte d'une demande</v>
      </c>
      <c r="B16" s="246"/>
      <c r="C16" s="246"/>
      <c r="D16" s="246"/>
      <c r="E16" s="247">
        <f t="shared" si="3"/>
        <v>0.30000000000000004</v>
      </c>
      <c r="F16" s="184"/>
      <c r="G16" s="177">
        <f>'3) Grille d''évaluation'!R119</f>
        <v>0.30000000000000004</v>
      </c>
      <c r="H16" s="174"/>
      <c r="I16" s="178"/>
      <c r="J16" s="179"/>
      <c r="K16" s="179"/>
      <c r="L16" s="179"/>
      <c r="M16" s="180"/>
      <c r="N16" s="180"/>
      <c r="O16" s="180"/>
      <c r="P16" s="180"/>
      <c r="Q16" s="169"/>
      <c r="R16" s="182">
        <f>IF(SUM(I16:P16)=0,'3) Grille d''évaluation'!R119,AVERAGE(I16:P16))</f>
        <v>0.30000000000000004</v>
      </c>
      <c r="S16" s="182">
        <f t="shared" si="0"/>
        <v>0.30000000000000004</v>
      </c>
      <c r="T16" s="182">
        <f t="shared" si="1"/>
        <v>0.30000000000000004</v>
      </c>
      <c r="U16" s="183">
        <f t="shared" si="2"/>
        <v>0</v>
      </c>
    </row>
    <row r="17" spans="1:21" ht="25.5" customHeight="1">
      <c r="A17" s="245" t="str">
        <f>'3) Grille d''évaluation'!B132</f>
        <v>B 3  Traitement de la demande et de la commande</v>
      </c>
      <c r="B17" s="246"/>
      <c r="C17" s="246"/>
      <c r="D17" s="246"/>
      <c r="E17" s="247">
        <f t="shared" si="3"/>
        <v>0.30000000000000004</v>
      </c>
      <c r="F17" s="184"/>
      <c r="G17" s="177">
        <f>'3) Grille d''évaluation'!R132</f>
        <v>0.30000000000000004</v>
      </c>
      <c r="H17" s="174"/>
      <c r="I17" s="178"/>
      <c r="J17" s="179"/>
      <c r="K17" s="179"/>
      <c r="L17" s="179"/>
      <c r="M17" s="180"/>
      <c r="N17" s="180"/>
      <c r="O17" s="180"/>
      <c r="P17" s="180"/>
      <c r="Q17" s="169"/>
      <c r="R17" s="182">
        <f>IF(SUM(I17:P17)=0,'3) Grille d''évaluation'!R132,AVERAGE(I17:P17))</f>
        <v>0.30000000000000004</v>
      </c>
      <c r="S17" s="182">
        <f t="shared" si="0"/>
        <v>0.30000000000000004</v>
      </c>
      <c r="T17" s="182">
        <f t="shared" si="1"/>
        <v>0.30000000000000004</v>
      </c>
      <c r="U17" s="183">
        <f t="shared" si="2"/>
        <v>0</v>
      </c>
    </row>
    <row r="18" spans="1:21" ht="25.5" customHeight="1">
      <c r="A18" s="248" t="str">
        <f>'3) Grille d''évaluation'!B160</f>
        <v>C 1  Identification des données d'entrée</v>
      </c>
      <c r="B18" s="249"/>
      <c r="C18" s="249"/>
      <c r="D18" s="249"/>
      <c r="E18" s="250">
        <f t="shared" si="3"/>
        <v>0</v>
      </c>
      <c r="F18" s="184"/>
      <c r="G18" s="177">
        <f>'3) Grille d''évaluation'!R160</f>
        <v>0</v>
      </c>
      <c r="H18" s="174"/>
      <c r="I18" s="178"/>
      <c r="J18" s="179"/>
      <c r="K18" s="179"/>
      <c r="L18" s="179"/>
      <c r="M18" s="180"/>
      <c r="N18" s="180"/>
      <c r="O18" s="180"/>
      <c r="P18" s="180"/>
      <c r="Q18" s="169"/>
      <c r="R18" s="182">
        <f>IF(SUM(I18:P18)=0,'3) Grille d''évaluation'!R160,AVERAGE(I18:P18))</f>
        <v>0</v>
      </c>
      <c r="S18" s="182">
        <f t="shared" si="0"/>
        <v>0</v>
      </c>
      <c r="T18" s="182">
        <f t="shared" si="1"/>
        <v>0</v>
      </c>
      <c r="U18" s="183">
        <f t="shared" si="2"/>
        <v>0</v>
      </c>
    </row>
    <row r="19" spans="1:21" ht="25.5" customHeight="1">
      <c r="A19" s="248" t="str">
        <f>'3) Grille d''évaluation'!B185</f>
        <v>C 2  Réalisation du produit pédagogique</v>
      </c>
      <c r="B19" s="249"/>
      <c r="C19" s="249"/>
      <c r="D19" s="249"/>
      <c r="E19" s="250">
        <f>IF(SUM(I19:P19)=0,G19,AVERAGE(I19:P19))</f>
        <v>0</v>
      </c>
      <c r="F19" s="184"/>
      <c r="G19" s="177">
        <f>'3) Grille d''évaluation'!R185</f>
        <v>0</v>
      </c>
      <c r="H19" s="174"/>
      <c r="I19" s="178"/>
      <c r="J19" s="179"/>
      <c r="K19" s="179"/>
      <c r="L19" s="179"/>
      <c r="M19" s="180"/>
      <c r="N19" s="180"/>
      <c r="O19" s="180"/>
      <c r="P19" s="180"/>
      <c r="Q19" s="169"/>
      <c r="R19" s="182">
        <f>IF(SUM(I19:P19)=0,'3) Grille d''évaluation'!R185,AVERAGE(I19:P19))</f>
        <v>0</v>
      </c>
      <c r="S19" s="182">
        <f t="shared" si="0"/>
        <v>0</v>
      </c>
      <c r="T19" s="182">
        <f t="shared" si="1"/>
        <v>0</v>
      </c>
      <c r="U19" s="183">
        <f t="shared" si="2"/>
        <v>0</v>
      </c>
    </row>
    <row r="20" spans="1:21" ht="25.5" customHeight="1">
      <c r="A20" s="248" t="str">
        <f>'3) Grille d''évaluation'!B204</f>
        <v>C 3  Organisation de l'action de formation</v>
      </c>
      <c r="B20" s="249"/>
      <c r="C20" s="249"/>
      <c r="D20" s="249"/>
      <c r="E20" s="250">
        <f t="shared" si="3"/>
        <v>0</v>
      </c>
      <c r="F20" s="184"/>
      <c r="G20" s="177">
        <f>'3) Grille d''évaluation'!R204</f>
        <v>0</v>
      </c>
      <c r="H20" s="174"/>
      <c r="I20" s="178"/>
      <c r="J20" s="179"/>
      <c r="K20" s="179"/>
      <c r="L20" s="179"/>
      <c r="M20" s="180"/>
      <c r="N20" s="180"/>
      <c r="O20" s="180"/>
      <c r="P20" s="180"/>
      <c r="Q20" s="169"/>
      <c r="R20" s="182">
        <f>IF(SUM(I20:P20)=0,'3) Grille d''évaluation'!R204,AVERAGE(I20:P20))</f>
        <v>0</v>
      </c>
      <c r="S20" s="182">
        <f t="shared" si="0"/>
        <v>0</v>
      </c>
      <c r="T20" s="182">
        <f t="shared" si="1"/>
        <v>0</v>
      </c>
      <c r="U20" s="183">
        <f t="shared" si="2"/>
        <v>0</v>
      </c>
    </row>
    <row r="21" spans="1:21" ht="25.5" customHeight="1">
      <c r="A21" s="251" t="str">
        <f>'3) Grille d''évaluation'!B248</f>
        <v>D 1 Organisation de l'accueil</v>
      </c>
      <c r="B21" s="252"/>
      <c r="C21" s="252"/>
      <c r="D21" s="252"/>
      <c r="E21" s="253">
        <f t="shared" si="3"/>
        <v>0</v>
      </c>
      <c r="F21" s="184"/>
      <c r="G21" s="177">
        <f>'3) Grille d''évaluation'!R248</f>
        <v>0</v>
      </c>
      <c r="H21" s="174"/>
      <c r="I21" s="178"/>
      <c r="J21" s="179"/>
      <c r="K21" s="179"/>
      <c r="L21" s="179"/>
      <c r="M21" s="180"/>
      <c r="N21" s="180"/>
      <c r="O21" s="180"/>
      <c r="P21" s="180"/>
      <c r="Q21" s="169"/>
      <c r="R21" s="182">
        <f>IF(SUM(I21:P21)=0,'3) Grille d''évaluation'!R248,AVERAGE(I21:P21))</f>
        <v>0</v>
      </c>
      <c r="S21" s="182">
        <f aca="true" t="shared" si="4" ref="S21:S28">R21+U21</f>
        <v>0</v>
      </c>
      <c r="T21" s="182">
        <f aca="true" t="shared" si="5" ref="T21:T28">R21-U21</f>
        <v>0</v>
      </c>
      <c r="U21" s="183">
        <f aca="true" t="shared" si="6" ref="U21:U28">IF(SUM(I21:P21)=0,0,STDEV(I21:P21))</f>
        <v>0</v>
      </c>
    </row>
    <row r="22" spans="1:21" ht="25.5" customHeight="1">
      <c r="A22" s="251" t="str">
        <f>'3) Grille d''évaluation'!B273</f>
        <v>D 2 Déroulement de l'action de formation</v>
      </c>
      <c r="B22" s="252"/>
      <c r="C22" s="252"/>
      <c r="D22" s="252"/>
      <c r="E22" s="253">
        <f t="shared" si="3"/>
        <v>0</v>
      </c>
      <c r="F22" s="184"/>
      <c r="G22" s="177">
        <f>'3) Grille d''évaluation'!R273</f>
        <v>0</v>
      </c>
      <c r="H22" s="174"/>
      <c r="I22" s="178"/>
      <c r="J22" s="179"/>
      <c r="K22" s="179"/>
      <c r="L22" s="179"/>
      <c r="M22" s="180"/>
      <c r="N22" s="180"/>
      <c r="O22" s="180"/>
      <c r="P22" s="180"/>
      <c r="Q22" s="169"/>
      <c r="R22" s="182">
        <f>IF(SUM(I22:P22)=0,'3) Grille d''évaluation'!R273,AVERAGE(I22:P22))</f>
        <v>0</v>
      </c>
      <c r="S22" s="182">
        <f t="shared" si="4"/>
        <v>0</v>
      </c>
      <c r="T22" s="182">
        <f t="shared" si="5"/>
        <v>0</v>
      </c>
      <c r="U22" s="183">
        <f t="shared" si="6"/>
        <v>0</v>
      </c>
    </row>
    <row r="23" spans="1:21" ht="25.5" customHeight="1">
      <c r="A23" s="251" t="str">
        <f>'3) Grille d''évaluation'!B299</f>
        <v>D 3  Déroulement du programme</v>
      </c>
      <c r="B23" s="252"/>
      <c r="C23" s="252"/>
      <c r="D23" s="252"/>
      <c r="E23" s="253">
        <f t="shared" si="3"/>
        <v>0</v>
      </c>
      <c r="F23" s="184"/>
      <c r="G23" s="177">
        <f>'3) Grille d''évaluation'!R299</f>
        <v>0</v>
      </c>
      <c r="H23" s="174"/>
      <c r="I23" s="178"/>
      <c r="J23" s="179"/>
      <c r="K23" s="179"/>
      <c r="L23" s="179"/>
      <c r="M23" s="180"/>
      <c r="N23" s="180"/>
      <c r="O23" s="180"/>
      <c r="P23" s="180"/>
      <c r="Q23" s="169"/>
      <c r="R23" s="182">
        <f>IF(SUM(I23:P23)=0,'3) Grille d''évaluation'!R299,AVERAGE(I23:P23))</f>
        <v>0</v>
      </c>
      <c r="S23" s="182">
        <f t="shared" si="4"/>
        <v>0</v>
      </c>
      <c r="T23" s="182">
        <f t="shared" si="5"/>
        <v>0</v>
      </c>
      <c r="U23" s="183">
        <f t="shared" si="6"/>
        <v>0</v>
      </c>
    </row>
    <row r="24" spans="1:21" ht="25.5" customHeight="1">
      <c r="A24" s="251" t="str">
        <f>'3) Grille d''évaluation'!B322</f>
        <v>D 4  Suivi de présence des apprenants</v>
      </c>
      <c r="B24" s="252"/>
      <c r="C24" s="252"/>
      <c r="D24" s="252"/>
      <c r="E24" s="253">
        <f t="shared" si="3"/>
        <v>0</v>
      </c>
      <c r="F24" s="184"/>
      <c r="G24" s="177">
        <f>'3) Grille d''évaluation'!R322</f>
        <v>0</v>
      </c>
      <c r="H24" s="174"/>
      <c r="I24" s="178"/>
      <c r="J24" s="179"/>
      <c r="K24" s="179"/>
      <c r="L24" s="179"/>
      <c r="M24" s="180"/>
      <c r="N24" s="180"/>
      <c r="O24" s="180"/>
      <c r="P24" s="180"/>
      <c r="Q24" s="169"/>
      <c r="R24" s="182">
        <f>IF(SUM(I24:P24)=0,'3) Grille d''évaluation'!R322,AVERAGE(I24:P24))</f>
        <v>0</v>
      </c>
      <c r="S24" s="182">
        <f>R24+U24</f>
        <v>0</v>
      </c>
      <c r="T24" s="182">
        <f>R24-U24</f>
        <v>0</v>
      </c>
      <c r="U24" s="183">
        <f>IF(SUM(I24:P24)=0,0,STDEV(I24:P24))</f>
        <v>0</v>
      </c>
    </row>
    <row r="25" spans="1:21" ht="25.5" customHeight="1">
      <c r="A25" s="251" t="str">
        <f>'3) Grille d''évaluation'!B329</f>
        <v>D 5  Attestation de reconnaissance des acquis</v>
      </c>
      <c r="B25" s="252"/>
      <c r="C25" s="252"/>
      <c r="D25" s="252"/>
      <c r="E25" s="253">
        <f t="shared" si="3"/>
        <v>0</v>
      </c>
      <c r="F25" s="184"/>
      <c r="G25" s="177">
        <f>'3) Grille d''évaluation'!R329</f>
        <v>0</v>
      </c>
      <c r="H25" s="174"/>
      <c r="I25" s="178"/>
      <c r="J25" s="179"/>
      <c r="K25" s="179"/>
      <c r="L25" s="179"/>
      <c r="M25" s="180"/>
      <c r="N25" s="180"/>
      <c r="O25" s="180"/>
      <c r="P25" s="180"/>
      <c r="Q25" s="169"/>
      <c r="R25" s="182">
        <f>IF(SUM(I25:P25)=0,'3) Grille d''évaluation'!R329,AVERAGE(I25:P25))</f>
        <v>0</v>
      </c>
      <c r="S25" s="182">
        <f>R25+U25</f>
        <v>0</v>
      </c>
      <c r="T25" s="182">
        <f>R25-U25</f>
        <v>0</v>
      </c>
      <c r="U25" s="183">
        <f>IF(SUM(I25:P25)=0,0,STDEV(I25:P25))</f>
        <v>0</v>
      </c>
    </row>
    <row r="26" spans="1:21" ht="25.5" customHeight="1">
      <c r="A26" s="254" t="str">
        <f>'3) Grille d''évaluation'!B343</f>
        <v>E 1  La formations font l'objet des évaluations internes</v>
      </c>
      <c r="B26" s="255"/>
      <c r="C26" s="255"/>
      <c r="D26" s="255"/>
      <c r="E26" s="256">
        <f t="shared" si="3"/>
        <v>0</v>
      </c>
      <c r="F26" s="184"/>
      <c r="G26" s="177">
        <f>'3) Grille d''évaluation'!R343</f>
        <v>0</v>
      </c>
      <c r="H26" s="174"/>
      <c r="I26" s="178"/>
      <c r="J26" s="179"/>
      <c r="K26" s="179"/>
      <c r="L26" s="179"/>
      <c r="M26" s="180"/>
      <c r="N26" s="180"/>
      <c r="O26" s="180"/>
      <c r="P26" s="180"/>
      <c r="Q26" s="169"/>
      <c r="R26" s="182">
        <f>IF(SUM(I26:P26)=0,'3) Grille d''évaluation'!R343,AVERAGE(I26:P26))</f>
        <v>0</v>
      </c>
      <c r="S26" s="182">
        <f t="shared" si="4"/>
        <v>0</v>
      </c>
      <c r="T26" s="182">
        <f t="shared" si="5"/>
        <v>0</v>
      </c>
      <c r="U26" s="183">
        <f t="shared" si="6"/>
        <v>0</v>
      </c>
    </row>
    <row r="27" spans="1:21" ht="25.5" customHeight="1">
      <c r="A27" s="254" t="str">
        <f>'3) Grille d''évaluation'!B348</f>
        <v>E 2  Evaluation des moyens mis en œuvre</v>
      </c>
      <c r="B27" s="255"/>
      <c r="C27" s="255"/>
      <c r="D27" s="255"/>
      <c r="E27" s="256">
        <f t="shared" si="3"/>
        <v>0</v>
      </c>
      <c r="F27" s="184"/>
      <c r="G27" s="177">
        <f>'3) Grille d''évaluation'!R348</f>
        <v>0</v>
      </c>
      <c r="H27" s="174"/>
      <c r="I27" s="178"/>
      <c r="J27" s="179"/>
      <c r="K27" s="179"/>
      <c r="L27" s="179"/>
      <c r="M27" s="180"/>
      <c r="N27" s="180"/>
      <c r="O27" s="180"/>
      <c r="P27" s="180"/>
      <c r="Q27" s="169"/>
      <c r="R27" s="182">
        <f>IF(SUM(I27:P27)=0,'3) Grille d''évaluation'!R348,AVERAGE(I27:P27))</f>
        <v>0</v>
      </c>
      <c r="S27" s="182">
        <f t="shared" si="4"/>
        <v>0</v>
      </c>
      <c r="T27" s="182">
        <f t="shared" si="5"/>
        <v>0</v>
      </c>
      <c r="U27" s="183">
        <f t="shared" si="6"/>
        <v>0</v>
      </c>
    </row>
    <row r="28" spans="1:21" ht="25.5" customHeight="1">
      <c r="A28" s="254" t="str">
        <f>'3) Grille d''évaluation'!B353</f>
        <v>E 3  Les formations font l'objet d'une amélioration continue</v>
      </c>
      <c r="B28" s="255"/>
      <c r="C28" s="255"/>
      <c r="D28" s="255"/>
      <c r="E28" s="256">
        <f t="shared" si="3"/>
        <v>0</v>
      </c>
      <c r="F28" s="184"/>
      <c r="G28" s="177">
        <f>'3) Grille d''évaluation'!R353</f>
        <v>0</v>
      </c>
      <c r="H28" s="174"/>
      <c r="I28" s="178"/>
      <c r="J28" s="179"/>
      <c r="K28" s="179"/>
      <c r="L28" s="179"/>
      <c r="M28" s="180"/>
      <c r="N28" s="180"/>
      <c r="O28" s="180"/>
      <c r="P28" s="180"/>
      <c r="Q28" s="169"/>
      <c r="R28" s="182">
        <f>IF(SUM(I28:P28)=0,'3) Grille d''évaluation'!R353,AVERAGE(I28:P28))</f>
        <v>0</v>
      </c>
      <c r="S28" s="182">
        <f t="shared" si="4"/>
        <v>0</v>
      </c>
      <c r="T28" s="182">
        <f t="shared" si="5"/>
        <v>0</v>
      </c>
      <c r="U28" s="183">
        <f t="shared" si="6"/>
        <v>0</v>
      </c>
    </row>
    <row r="29" spans="1:21" s="174" customFormat="1" ht="25.5" customHeight="1">
      <c r="A29" s="185" t="s">
        <v>42</v>
      </c>
      <c r="B29" s="185"/>
      <c r="C29" s="186" t="s">
        <v>43</v>
      </c>
      <c r="D29" s="187"/>
      <c r="E29" s="188"/>
      <c r="F29" s="184"/>
      <c r="G29" s="184"/>
      <c r="I29" s="189"/>
      <c r="J29" s="189"/>
      <c r="K29" s="189"/>
      <c r="L29" s="189"/>
      <c r="M29" s="189"/>
      <c r="N29" s="189"/>
      <c r="O29" s="189"/>
      <c r="P29" s="189"/>
      <c r="Q29" s="169"/>
      <c r="R29" s="168"/>
      <c r="S29" s="168"/>
      <c r="T29" s="168"/>
      <c r="U29" s="168"/>
    </row>
    <row r="30" spans="1:21" s="174" customFormat="1" ht="25.5" customHeight="1">
      <c r="A30" s="190" t="str">
        <f>'2) Paramétrage Outil'!A8</f>
        <v>1 : Prénom NOM, Fonction</v>
      </c>
      <c r="B30" s="190">
        <f>'2) Paramétrage Outil'!A12</f>
        <v>0</v>
      </c>
      <c r="C30" s="191"/>
      <c r="D30" s="192"/>
      <c r="E30" s="193"/>
      <c r="F30" s="184"/>
      <c r="G30" s="184"/>
      <c r="I30" s="189"/>
      <c r="J30" s="189"/>
      <c r="K30" s="189"/>
      <c r="L30" s="189"/>
      <c r="M30" s="189"/>
      <c r="N30" s="189"/>
      <c r="O30" s="189"/>
      <c r="P30" s="189"/>
      <c r="Q30" s="169"/>
      <c r="R30" s="168"/>
      <c r="S30" s="168"/>
      <c r="T30" s="168"/>
      <c r="U30" s="168"/>
    </row>
    <row r="31" spans="1:21" s="174" customFormat="1" ht="25.5" customHeight="1">
      <c r="A31" s="190" t="str">
        <f>'2) Paramétrage Outil'!A9</f>
        <v>2 : Prénom NOM, Fonction</v>
      </c>
      <c r="B31" s="190">
        <f>'2) Paramétrage Outil'!A13</f>
        <v>0</v>
      </c>
      <c r="C31" s="191"/>
      <c r="D31" s="192"/>
      <c r="E31" s="193"/>
      <c r="F31" s="184"/>
      <c r="G31" s="184"/>
      <c r="I31" s="189"/>
      <c r="J31" s="189"/>
      <c r="K31" s="189"/>
      <c r="L31" s="189"/>
      <c r="M31" s="189"/>
      <c r="N31" s="189"/>
      <c r="O31" s="189"/>
      <c r="P31" s="189"/>
      <c r="Q31" s="169"/>
      <c r="R31" s="168"/>
      <c r="S31" s="168"/>
      <c r="T31" s="168"/>
      <c r="U31" s="168"/>
    </row>
    <row r="32" spans="1:21" s="174" customFormat="1" ht="25.5" customHeight="1">
      <c r="A32" s="190">
        <f>'2) Paramétrage Outil'!A10</f>
        <v>0</v>
      </c>
      <c r="B32" s="190">
        <f>'2) Paramétrage Outil'!A14</f>
        <v>0</v>
      </c>
      <c r="C32" s="191"/>
      <c r="D32" s="192"/>
      <c r="E32" s="193"/>
      <c r="F32" s="184"/>
      <c r="G32" s="184"/>
      <c r="I32" s="189"/>
      <c r="J32" s="189"/>
      <c r="K32" s="189"/>
      <c r="L32" s="189"/>
      <c r="M32" s="189"/>
      <c r="N32" s="189"/>
      <c r="O32" s="189"/>
      <c r="P32" s="189"/>
      <c r="Q32" s="169"/>
      <c r="R32" s="168"/>
      <c r="S32" s="168"/>
      <c r="T32" s="168"/>
      <c r="U32" s="168"/>
    </row>
    <row r="33" spans="1:21" s="174" customFormat="1" ht="25.5" customHeight="1">
      <c r="A33" s="194">
        <f>'2) Paramétrage Outil'!A11</f>
        <v>0</v>
      </c>
      <c r="B33" s="194">
        <f>'2) Paramétrage Outil'!A15</f>
        <v>0</v>
      </c>
      <c r="C33" s="195"/>
      <c r="D33" s="196"/>
      <c r="E33" s="197"/>
      <c r="F33" s="198"/>
      <c r="G33" s="198"/>
      <c r="H33" s="198"/>
      <c r="Q33" s="169"/>
      <c r="S33" s="199"/>
      <c r="T33" s="199"/>
      <c r="U33" s="199"/>
    </row>
    <row r="34" spans="1:5" ht="28.5" customHeight="1">
      <c r="A34" s="200" t="str">
        <f>'3) Grille d''évaluation'!B10</f>
        <v>A 1  Communication — Promotion</v>
      </c>
      <c r="B34" s="201"/>
      <c r="C34" s="201"/>
      <c r="D34" s="201"/>
      <c r="E34" s="202"/>
    </row>
    <row r="35" spans="1:21" ht="27.75" customHeight="1">
      <c r="A35" s="203" t="str">
        <f>'3) Grille d''évaluation'!B11</f>
        <v>Réf A 1.1</v>
      </c>
      <c r="B35" s="633" t="str">
        <f>'3) Grille d''évaluation'!C11</f>
        <v>Information relatives à la demande</v>
      </c>
      <c r="C35" s="633"/>
      <c r="D35" s="633"/>
      <c r="E35" s="204">
        <f>IF(SUM(I35:P35)=0,G35,AVERAGE(I35:P35))</f>
        <v>0.6</v>
      </c>
      <c r="F35" s="184"/>
      <c r="G35" s="177">
        <f>'3) Grille d''évaluation'!P11</f>
        <v>0.6</v>
      </c>
      <c r="H35" s="174"/>
      <c r="I35" s="178"/>
      <c r="J35" s="179"/>
      <c r="K35" s="179"/>
      <c r="L35" s="179"/>
      <c r="M35" s="180"/>
      <c r="N35" s="180"/>
      <c r="O35" s="180"/>
      <c r="P35" s="180"/>
      <c r="R35" s="182">
        <f>IF(SUM(I35:P35)=0,'3) Grille d''évaluation'!P11,AVERAGE(I35:P35))</f>
        <v>0.6</v>
      </c>
      <c r="S35" s="182">
        <f>R35+U35</f>
        <v>0.6</v>
      </c>
      <c r="T35" s="182">
        <f>R35-U35</f>
        <v>0.6</v>
      </c>
      <c r="U35" s="183">
        <f>IF(SUM(I35:P35)=0,0,STDEV(I35:P35))</f>
        <v>0</v>
      </c>
    </row>
    <row r="36" spans="1:21" ht="27.75" customHeight="1">
      <c r="A36" s="203" t="str">
        <f>'3) Grille d''évaluation'!B16</f>
        <v>Réf A 1.2</v>
      </c>
      <c r="B36" s="623" t="str">
        <f>'3) Grille d''évaluation'!C16</f>
        <v>Informations sur l’organisme de formation</v>
      </c>
      <c r="C36" s="623"/>
      <c r="D36" s="623"/>
      <c r="E36" s="204">
        <f>IF(SUM(I36:P36)=0,G36,AVERAGE(I36:P36))</f>
        <v>0.8</v>
      </c>
      <c r="F36" s="184"/>
      <c r="G36" s="177">
        <f>'3) Grille d''évaluation'!P16</f>
        <v>0.8</v>
      </c>
      <c r="H36" s="174"/>
      <c r="I36" s="178"/>
      <c r="J36" s="179"/>
      <c r="K36" s="179"/>
      <c r="L36" s="179"/>
      <c r="M36" s="180"/>
      <c r="N36" s="180"/>
      <c r="O36" s="180"/>
      <c r="P36" s="180"/>
      <c r="R36" s="182">
        <f>IF(SUM(I36:P36)=0,'3) Grille d''évaluation'!P16,AVERAGE(I36:P36))</f>
        <v>0.8</v>
      </c>
      <c r="S36" s="182">
        <f>R36+U36</f>
        <v>0.8</v>
      </c>
      <c r="T36" s="182">
        <f>R36-U36</f>
        <v>0.8</v>
      </c>
      <c r="U36" s="183">
        <f>IF(SUM(I36:P36)=0,0,STDEV(I36:P36))</f>
        <v>0</v>
      </c>
    </row>
    <row r="37" spans="1:21" ht="27.75" customHeight="1">
      <c r="A37" s="203" t="str">
        <f>'3) Grille d''évaluation'!B23</f>
        <v>Réf A 1.3 </v>
      </c>
      <c r="B37" s="623" t="str">
        <f>'3) Grille d''évaluation'!C23</f>
        <v>Activité générale</v>
      </c>
      <c r="C37" s="623"/>
      <c r="D37" s="623"/>
      <c r="E37" s="204">
        <f>IF(SUM(I37:P37)=0,G37,AVERAGE(I37:P37))</f>
        <v>0.2</v>
      </c>
      <c r="F37" s="184"/>
      <c r="G37" s="177">
        <f>'3) Grille d''évaluation'!P23</f>
        <v>0.2</v>
      </c>
      <c r="H37" s="174"/>
      <c r="I37" s="178"/>
      <c r="J37" s="179"/>
      <c r="K37" s="179"/>
      <c r="L37" s="179"/>
      <c r="M37" s="180"/>
      <c r="N37" s="180"/>
      <c r="O37" s="180"/>
      <c r="P37" s="180"/>
      <c r="R37" s="182">
        <f>IF(SUM(I37:P37)=0,'3) Grille d''évaluation'!P23,AVERAGE(I37:P37))</f>
        <v>0.2</v>
      </c>
      <c r="S37" s="182">
        <f>R37+U37</f>
        <v>0.2</v>
      </c>
      <c r="T37" s="182">
        <f>R37-U37</f>
        <v>0.2</v>
      </c>
      <c r="U37" s="183">
        <f>IF(SUM(I37:P37)=0,0,STDEV(I37:P37))</f>
        <v>0</v>
      </c>
    </row>
    <row r="38" spans="1:5" ht="27" customHeight="1">
      <c r="A38" s="200" t="str">
        <f>'3) Grille d''évaluation'!B37</f>
        <v>A 2 Offres — Catalogue</v>
      </c>
      <c r="B38" s="201"/>
      <c r="C38" s="201"/>
      <c r="D38" s="201"/>
      <c r="E38" s="202"/>
    </row>
    <row r="39" spans="1:21" ht="27.75" customHeight="1">
      <c r="A39" s="203" t="str">
        <f>'3) Grille d''évaluation'!B38</f>
        <v>Réf A 2.1 </v>
      </c>
      <c r="B39" s="623" t="str">
        <f>'3) Grille d''évaluation'!C38</f>
        <v>Désignation de l'action de formation</v>
      </c>
      <c r="C39" s="623"/>
      <c r="D39" s="623"/>
      <c r="E39" s="204">
        <f>IF(SUM(I39:P39)=0,G39,AVERAGE(I39:P39))</f>
        <v>0.6</v>
      </c>
      <c r="F39" s="184"/>
      <c r="G39" s="177">
        <f>'3) Grille d''évaluation'!P38</f>
        <v>0.6</v>
      </c>
      <c r="H39" s="174"/>
      <c r="I39" s="178"/>
      <c r="J39" s="179"/>
      <c r="K39" s="179"/>
      <c r="L39" s="179"/>
      <c r="M39" s="180"/>
      <c r="N39" s="180"/>
      <c r="O39" s="180"/>
      <c r="P39" s="180"/>
      <c r="Q39" s="205"/>
      <c r="R39" s="182">
        <f>IF(SUM(I39:P39)=0,'3) Grille d''évaluation'!P38,AVERAGE(I39:P39))</f>
        <v>0.6</v>
      </c>
      <c r="S39" s="182">
        <f>R39+U39</f>
        <v>0.6</v>
      </c>
      <c r="T39" s="182">
        <f>R39-U39</f>
        <v>0.6</v>
      </c>
      <c r="U39" s="183">
        <f>IF(SUM(I39:P39)=0,0,STDEV(I39:P39))</f>
        <v>0</v>
      </c>
    </row>
    <row r="40" spans="1:21" ht="27.75" customHeight="1">
      <c r="A40" s="203" t="str">
        <f>'3) Grille d''évaluation'!B44</f>
        <v>Réf A 2.2</v>
      </c>
      <c r="B40" s="623" t="str">
        <f>'3) Grille d''évaluation'!C44</f>
        <v>Conditions d'accès et d'inscription</v>
      </c>
      <c r="C40" s="623"/>
      <c r="D40" s="623"/>
      <c r="E40" s="204">
        <f>IF(SUM(I40:P40)=0,G40,AVERAGE(I40:P40))</f>
        <v>0.2</v>
      </c>
      <c r="F40" s="184"/>
      <c r="G40" s="177">
        <f>'3) Grille d''évaluation'!P44</f>
        <v>0.2</v>
      </c>
      <c r="H40" s="174"/>
      <c r="I40" s="178"/>
      <c r="J40" s="179"/>
      <c r="K40" s="179"/>
      <c r="L40" s="179"/>
      <c r="M40" s="180"/>
      <c r="N40" s="180"/>
      <c r="O40" s="180"/>
      <c r="P40" s="180"/>
      <c r="R40" s="182">
        <f>IF(SUM(I40:P40)=0,'3) Grille d''évaluation'!P44,AVERAGE(I40:P40))</f>
        <v>0.2</v>
      </c>
      <c r="S40" s="182">
        <f>R40+U40</f>
        <v>0.2</v>
      </c>
      <c r="T40" s="182">
        <f>R40-U40</f>
        <v>0.2</v>
      </c>
      <c r="U40" s="183">
        <f>IF(SUM(I40:P40)=0,0,STDEV(I40:P40))</f>
        <v>0</v>
      </c>
    </row>
    <row r="41" spans="1:21" ht="27.75" customHeight="1">
      <c r="A41" s="203" t="str">
        <f>'3) Grille d''évaluation'!B50</f>
        <v>Réf A 2.3</v>
      </c>
      <c r="B41" s="623" t="str">
        <f>'3) Grille d''évaluation'!C50</f>
        <v>Organisation générale</v>
      </c>
      <c r="C41" s="623"/>
      <c r="D41" s="623"/>
      <c r="E41" s="204">
        <f>IF(SUM(I41:P41)=0,G41,AVERAGE(I41:P41))</f>
        <v>0.6</v>
      </c>
      <c r="F41" s="184"/>
      <c r="G41" s="177">
        <f>'3) Grille d''évaluation'!P50</f>
        <v>0.6</v>
      </c>
      <c r="H41" s="174"/>
      <c r="I41" s="178"/>
      <c r="J41" s="179"/>
      <c r="K41" s="179"/>
      <c r="L41" s="179"/>
      <c r="M41" s="180"/>
      <c r="N41" s="180"/>
      <c r="O41" s="180"/>
      <c r="P41" s="180"/>
      <c r="R41" s="182">
        <f>IF(SUM(I41:P41)=0,'3) Grille d''évaluation'!P50,AVERAGE(I41:P41))</f>
        <v>0.6</v>
      </c>
      <c r="S41" s="182">
        <f>R41+U41</f>
        <v>0.6</v>
      </c>
      <c r="T41" s="182">
        <f>R41-U41</f>
        <v>0.6</v>
      </c>
      <c r="U41" s="183">
        <f>IF(SUM(I41:P41)=0,0,STDEV(I41:P41))</f>
        <v>0</v>
      </c>
    </row>
    <row r="42" spans="1:21" ht="27.75" customHeight="1">
      <c r="A42" s="203" t="str">
        <f>'3) Grille d''évaluation'!B70</f>
        <v>Réf A 2.4</v>
      </c>
      <c r="B42" s="623" t="str">
        <f>'3) Grille d''évaluation'!C70</f>
        <v>Eléments administratifs et financiers</v>
      </c>
      <c r="C42" s="623"/>
      <c r="D42" s="623"/>
      <c r="E42" s="204">
        <f>IF(SUM(I42:P42)=0,G42,AVERAGE(I42:P42))</f>
        <v>0.6</v>
      </c>
      <c r="F42" s="184"/>
      <c r="G42" s="177">
        <f>'3) Grille d''évaluation'!P70</f>
        <v>0.6</v>
      </c>
      <c r="H42" s="174"/>
      <c r="I42" s="178"/>
      <c r="J42" s="179"/>
      <c r="K42" s="179"/>
      <c r="L42" s="179"/>
      <c r="M42" s="180"/>
      <c r="N42" s="180"/>
      <c r="O42" s="180"/>
      <c r="P42" s="180"/>
      <c r="R42" s="182">
        <f>IF(SUM(I42:P42)=0,'3) Grille d''évaluation'!P70,AVERAGE(I42:P42))</f>
        <v>0.6</v>
      </c>
      <c r="S42" s="182">
        <f>R42+U42</f>
        <v>0.6</v>
      </c>
      <c r="T42" s="182">
        <f>R42-U42</f>
        <v>0.6</v>
      </c>
      <c r="U42" s="183">
        <f>IF(SUM(I42:P42)=0,0,STDEV(I42:P42))</f>
        <v>0</v>
      </c>
    </row>
    <row r="43" spans="1:5" ht="27" customHeight="1">
      <c r="A43" s="200" t="str">
        <f>'3) Grille d''évaluation'!B73</f>
        <v>A 3 Proposition de formation en réponse à une demande </v>
      </c>
      <c r="B43" s="201"/>
      <c r="C43" s="201"/>
      <c r="D43" s="201"/>
      <c r="E43" s="202"/>
    </row>
    <row r="44" spans="1:21" ht="27.75" customHeight="1">
      <c r="A44" s="206" t="str">
        <f>'3) Grille d''évaluation'!B74</f>
        <v>Réf A 3.1 </v>
      </c>
      <c r="B44" s="633" t="str">
        <f>'3) Grille d''évaluation'!C74</f>
        <v>Désignation de l'action de formation</v>
      </c>
      <c r="C44" s="633"/>
      <c r="D44" s="633"/>
      <c r="E44" s="204">
        <f>IF(SUM(I44:P44)=0,G44,AVERAGE(I44:P44))</f>
        <v>0.4</v>
      </c>
      <c r="F44" s="184"/>
      <c r="G44" s="177">
        <f>'3) Grille d''évaluation'!P74</f>
        <v>0.4</v>
      </c>
      <c r="H44" s="174"/>
      <c r="I44" s="178"/>
      <c r="J44" s="179"/>
      <c r="K44" s="179"/>
      <c r="L44" s="179"/>
      <c r="M44" s="180"/>
      <c r="N44" s="180"/>
      <c r="O44" s="180"/>
      <c r="P44" s="180"/>
      <c r="R44" s="182">
        <f>IF(SUM(I44:P44)=0,'3) Grille d''évaluation'!P74,AVERAGE(I44:P44))</f>
        <v>0.4</v>
      </c>
      <c r="S44" s="182">
        <f>R44+U44</f>
        <v>0.4</v>
      </c>
      <c r="T44" s="182">
        <f>R44-U44</f>
        <v>0.4</v>
      </c>
      <c r="U44" s="183">
        <f>IF(SUM(I44:P44)=0,0,STDEV(I44:P44))</f>
        <v>0</v>
      </c>
    </row>
    <row r="45" spans="1:21" ht="27.75" customHeight="1">
      <c r="A45" s="203" t="str">
        <f>'3) Grille d''évaluation'!B82</f>
        <v>Réf A 3.2</v>
      </c>
      <c r="B45" s="623" t="str">
        <f>'3) Grille d''évaluation'!C82</f>
        <v>Organisation générale</v>
      </c>
      <c r="C45" s="623"/>
      <c r="D45" s="623"/>
      <c r="E45" s="204">
        <f>IF(SUM(I45:P45)=0,G45,AVERAGE(I45:P45))</f>
        <v>0</v>
      </c>
      <c r="F45" s="184"/>
      <c r="G45" s="177">
        <f>'3) Grille d''évaluation'!P82</f>
        <v>0</v>
      </c>
      <c r="H45" s="174"/>
      <c r="I45" s="178"/>
      <c r="J45" s="179"/>
      <c r="K45" s="179"/>
      <c r="L45" s="179"/>
      <c r="M45" s="180"/>
      <c r="N45" s="180"/>
      <c r="O45" s="180"/>
      <c r="P45" s="180"/>
      <c r="R45" s="182">
        <f>IF(SUM(I45:P45)=0,'3) Grille d''évaluation'!P82,AVERAGE(I45:P45))</f>
        <v>0</v>
      </c>
      <c r="S45" s="182">
        <f>R45+U45</f>
        <v>0</v>
      </c>
      <c r="T45" s="182">
        <f>R45-U45</f>
        <v>0</v>
      </c>
      <c r="U45" s="183">
        <f>IF(SUM(I45:P45)=0,0,STDEV(I45:P45))</f>
        <v>0</v>
      </c>
    </row>
    <row r="46" spans="1:21" ht="27.75" customHeight="1">
      <c r="A46" s="203" t="str">
        <f>'3) Grille d''évaluation'!B89</f>
        <v>Réf A 3.3</v>
      </c>
      <c r="B46" s="623" t="str">
        <f>'3) Grille d''évaluation'!C89</f>
        <v>Eléments pédagogique</v>
      </c>
      <c r="C46" s="623"/>
      <c r="D46" s="623"/>
      <c r="E46" s="204">
        <f>IF(SUM(I46:P46)=0,G46,AVERAGE(I46:P46))</f>
        <v>0.4</v>
      </c>
      <c r="F46" s="184"/>
      <c r="G46" s="177">
        <f>'3) Grille d''évaluation'!P89</f>
        <v>0.4</v>
      </c>
      <c r="H46" s="174"/>
      <c r="I46" s="178"/>
      <c r="J46" s="179"/>
      <c r="K46" s="179"/>
      <c r="L46" s="179"/>
      <c r="M46" s="180"/>
      <c r="N46" s="180"/>
      <c r="O46" s="180"/>
      <c r="P46" s="180"/>
      <c r="R46" s="182">
        <f>IF(SUM(I46:P46)=0,'3) Grille d''évaluation'!P89,AVERAGE(I46:P46))</f>
        <v>0.4</v>
      </c>
      <c r="S46" s="182">
        <f>R46+U46</f>
        <v>0.4</v>
      </c>
      <c r="T46" s="182">
        <f>R46-U46</f>
        <v>0.4</v>
      </c>
      <c r="U46" s="183">
        <f>IF(SUM(I46:P46)=0,0,STDEV(I46:P46))</f>
        <v>0</v>
      </c>
    </row>
    <row r="47" spans="1:5" ht="27" customHeight="1">
      <c r="A47" s="207" t="str">
        <f>'3) Grille d''évaluation'!B102</f>
        <v>B 1 Accueil commercial </v>
      </c>
      <c r="B47" s="201"/>
      <c r="C47" s="201"/>
      <c r="D47" s="201"/>
      <c r="E47" s="202"/>
    </row>
    <row r="48" spans="1:21" ht="27.75" customHeight="1">
      <c r="A48" s="208" t="str">
        <f>'3) Grille d''évaluation'!B103</f>
        <v>Réf B 1.1 </v>
      </c>
      <c r="B48" s="632" t="str">
        <f>'3) Grille d''évaluation'!C103</f>
        <v> Accueil commercial téléphonique</v>
      </c>
      <c r="C48" s="632"/>
      <c r="D48" s="632"/>
      <c r="E48" s="209">
        <f>IF(SUM(I48:P48)=0,G48,AVERAGE(I48:P48))</f>
        <v>0.4</v>
      </c>
      <c r="F48" s="184"/>
      <c r="G48" s="177">
        <f>'3) Grille d''évaluation'!P103</f>
        <v>0.4</v>
      </c>
      <c r="H48" s="174"/>
      <c r="I48" s="178"/>
      <c r="J48" s="179"/>
      <c r="K48" s="179"/>
      <c r="L48" s="179"/>
      <c r="M48" s="180"/>
      <c r="N48" s="180"/>
      <c r="O48" s="180"/>
      <c r="P48" s="180"/>
      <c r="R48" s="182">
        <f>IF(SUM(I48:P48)=0,'3) Grille d''évaluation'!P103,AVERAGE(I48:P48))</f>
        <v>0.4</v>
      </c>
      <c r="S48" s="182">
        <f>R48+U48</f>
        <v>0.4</v>
      </c>
      <c r="T48" s="182">
        <f>R48-U48</f>
        <v>0.4</v>
      </c>
      <c r="U48" s="183">
        <f>IF(SUM(I48:P48)=0,0,STDEV(I48:P48))</f>
        <v>0</v>
      </c>
    </row>
    <row r="49" spans="1:21" ht="27.75" customHeight="1">
      <c r="A49" s="208" t="str">
        <f>'3) Grille d''évaluation'!B111</f>
        <v>Réf B 1.2</v>
      </c>
      <c r="B49" s="628" t="str">
        <f>'3) Grille d''évaluation'!C111</f>
        <v> Accueil commercial physique</v>
      </c>
      <c r="C49" s="628"/>
      <c r="D49" s="628"/>
      <c r="E49" s="209">
        <f>IF(SUM(I49:P49)=0,G49,AVERAGE(I49:P49))</f>
        <v>0.4</v>
      </c>
      <c r="F49" s="184"/>
      <c r="G49" s="177">
        <f>'3) Grille d''évaluation'!P111</f>
        <v>0.4</v>
      </c>
      <c r="H49" s="174"/>
      <c r="I49" s="178"/>
      <c r="J49" s="179"/>
      <c r="K49" s="179"/>
      <c r="L49" s="179"/>
      <c r="M49" s="180"/>
      <c r="N49" s="180"/>
      <c r="O49" s="180"/>
      <c r="P49" s="180"/>
      <c r="R49" s="182">
        <f>IF(SUM(I49:P49)=0,'3) Grille d''évaluation'!P111,AVERAGE(I49:P49))</f>
        <v>0.4</v>
      </c>
      <c r="S49" s="182">
        <f>R49+U49</f>
        <v>0.4</v>
      </c>
      <c r="T49" s="182">
        <f>R49-U49</f>
        <v>0.4</v>
      </c>
      <c r="U49" s="183">
        <f>IF(SUM(I49:P49)=0,0,STDEV(I49:P49))</f>
        <v>0</v>
      </c>
    </row>
    <row r="50" spans="1:5" ht="28.5" customHeight="1">
      <c r="A50" s="207" t="str">
        <f>'3) Grille d''évaluation'!B119</f>
        <v>B 2  Prise en compte d'une demande</v>
      </c>
      <c r="B50" s="210"/>
      <c r="C50" s="210"/>
      <c r="D50" s="210"/>
      <c r="E50" s="202"/>
    </row>
    <row r="51" spans="1:21" ht="30" customHeight="1">
      <c r="A51" s="208" t="str">
        <f>'3) Grille d''évaluation'!B120</f>
        <v>Réf B 2.1</v>
      </c>
      <c r="B51" s="641" t="str">
        <f>'3) Grille d''évaluation'!C120</f>
        <v>Demande téléphonique</v>
      </c>
      <c r="C51" s="641"/>
      <c r="D51" s="641"/>
      <c r="E51" s="209">
        <f>IF(SUM(I51:P51)=0,G51,AVERAGE(I51:P51))</f>
        <v>0.2</v>
      </c>
      <c r="F51" s="184"/>
      <c r="G51" s="177">
        <f>'3) Grille d''évaluation'!P120</f>
        <v>0.2</v>
      </c>
      <c r="H51" s="174"/>
      <c r="I51" s="178"/>
      <c r="J51" s="179"/>
      <c r="K51" s="179"/>
      <c r="L51" s="179"/>
      <c r="M51" s="180"/>
      <c r="N51" s="180"/>
      <c r="O51" s="180"/>
      <c r="P51" s="180"/>
      <c r="R51" s="182">
        <f>IF(SUM(I51:P51)=0,'3) Grille d''évaluation'!P120,AVERAGE(I51:P51))</f>
        <v>0.2</v>
      </c>
      <c r="S51" s="182">
        <f>R51+U51</f>
        <v>0.2</v>
      </c>
      <c r="T51" s="182">
        <f>R51-U51</f>
        <v>0.2</v>
      </c>
      <c r="U51" s="183">
        <f>IF(SUM(I51:P51)=0,0,STDEV(I51:P51))</f>
        <v>0</v>
      </c>
    </row>
    <row r="52" spans="1:21" ht="27.75" customHeight="1">
      <c r="A52" s="208" t="str">
        <f>'3) Grille d''évaluation'!B125</f>
        <v>Réf B 2.2</v>
      </c>
      <c r="B52" s="628" t="str">
        <f>'3) Grille d''évaluation'!C125</f>
        <v>Demande écrite</v>
      </c>
      <c r="C52" s="628"/>
      <c r="D52" s="628"/>
      <c r="E52" s="209">
        <f>IF(SUM(I52:P52)=0,G52,AVERAGE(I52:P52))</f>
        <v>0.4</v>
      </c>
      <c r="F52" s="184"/>
      <c r="G52" s="177">
        <f>'3) Grille d''évaluation'!P125</f>
        <v>0.4</v>
      </c>
      <c r="H52" s="174"/>
      <c r="I52" s="178"/>
      <c r="J52" s="179"/>
      <c r="K52" s="179"/>
      <c r="L52" s="179"/>
      <c r="M52" s="180"/>
      <c r="N52" s="180"/>
      <c r="O52" s="180"/>
      <c r="P52" s="180"/>
      <c r="R52" s="182">
        <f>IF(SUM(I52:P52)=0,'3) Grille d''évaluation'!P125,AVERAGE(I52:P52))</f>
        <v>0.4</v>
      </c>
      <c r="S52" s="182">
        <f>R52+U52</f>
        <v>0.4</v>
      </c>
      <c r="T52" s="182">
        <f>R52-U52</f>
        <v>0.4</v>
      </c>
      <c r="U52" s="183">
        <f>IF(SUM(I52:P52)=0,0,STDEV(I52:P52))</f>
        <v>0</v>
      </c>
    </row>
    <row r="53" spans="1:5" ht="27" customHeight="1">
      <c r="A53" s="207" t="str">
        <f>'3) Grille d''évaluation'!B132</f>
        <v>B 3  Traitement de la demande et de la commande</v>
      </c>
      <c r="B53" s="210"/>
      <c r="C53" s="210"/>
      <c r="D53" s="210"/>
      <c r="E53" s="202"/>
    </row>
    <row r="54" spans="1:21" ht="27.75" customHeight="1">
      <c r="A54" s="211" t="str">
        <f>'3) Grille d''évaluation'!B133</f>
        <v>Réf B 3.1 </v>
      </c>
      <c r="B54" s="632" t="str">
        <f>'3) Grille d''évaluation'!C133</f>
        <v>traitement  de la demande</v>
      </c>
      <c r="C54" s="632"/>
      <c r="D54" s="632"/>
      <c r="E54" s="212">
        <f>IF(SUM(I54:P54)=0,G54,AVERAGE(I54:P54))</f>
        <v>0.2</v>
      </c>
      <c r="F54" s="184"/>
      <c r="G54" s="177">
        <f>'3) Grille d''évaluation'!P133</f>
        <v>0.2</v>
      </c>
      <c r="H54" s="174"/>
      <c r="I54" s="178"/>
      <c r="J54" s="179"/>
      <c r="K54" s="179"/>
      <c r="L54" s="179"/>
      <c r="M54" s="180"/>
      <c r="N54" s="180"/>
      <c r="O54" s="180"/>
      <c r="P54" s="180"/>
      <c r="R54" s="182">
        <f>IF(SUM(I54:P54)=0,'3) Grille d''évaluation'!P133,AVERAGE(I54:P54))</f>
        <v>0.2</v>
      </c>
      <c r="S54" s="182">
        <f>R54+U54</f>
        <v>0.2</v>
      </c>
      <c r="T54" s="182">
        <f>R54-U54</f>
        <v>0.2</v>
      </c>
      <c r="U54" s="183">
        <f>IF(SUM(I54:P54)=0,0,STDEV(I54:P54))</f>
        <v>0</v>
      </c>
    </row>
    <row r="55" spans="1:21" ht="27.75" customHeight="1">
      <c r="A55" s="213" t="str">
        <f>'3) Grille d''évaluation'!B141</f>
        <v>Réf B 3.2</v>
      </c>
      <c r="B55" s="643" t="str">
        <f>'3) Grille d''évaluation'!C141</f>
        <v>Traitement  de la commande</v>
      </c>
      <c r="C55" s="643"/>
      <c r="D55" s="643"/>
      <c r="E55" s="214">
        <f>IF(SUM(I55:P55)=0,G55,AVERAGE(I55:P55))</f>
        <v>0.4</v>
      </c>
      <c r="F55" s="184"/>
      <c r="G55" s="177">
        <f>'3) Grille d''évaluation'!P141</f>
        <v>0.4</v>
      </c>
      <c r="H55" s="174"/>
      <c r="I55" s="178"/>
      <c r="J55" s="179"/>
      <c r="K55" s="179"/>
      <c r="L55" s="179"/>
      <c r="M55" s="180"/>
      <c r="N55" s="180"/>
      <c r="O55" s="180"/>
      <c r="P55" s="180"/>
      <c r="R55" s="182">
        <f>IF(SUM(I55:P55)=0,'3) Grille d''évaluation'!P141,AVERAGE(I55:P55))</f>
        <v>0.4</v>
      </c>
      <c r="S55" s="182">
        <f>R55+U55</f>
        <v>0.4</v>
      </c>
      <c r="T55" s="182">
        <f>R55-U55</f>
        <v>0.4</v>
      </c>
      <c r="U55" s="183">
        <f>IF(SUM(I55:P55)=0,0,STDEV(I55:P55))</f>
        <v>0</v>
      </c>
    </row>
    <row r="56" spans="1:5" ht="27" customHeight="1">
      <c r="A56" s="215" t="str">
        <f>'3) Grille d''évaluation'!B160</f>
        <v>C 1  Identification des données d'entrée</v>
      </c>
      <c r="B56" s="216"/>
      <c r="C56" s="216"/>
      <c r="D56" s="216"/>
      <c r="E56" s="217"/>
    </row>
    <row r="57" spans="1:21" ht="27.75" customHeight="1">
      <c r="A57" s="218" t="str">
        <f>'3) Grille d''évaluation'!B161</f>
        <v>Réf C 1.1</v>
      </c>
      <c r="B57" s="642" t="str">
        <f>'3) Grille d''évaluation'!C161</f>
        <v> Produit pédagogique</v>
      </c>
      <c r="C57" s="642"/>
      <c r="D57" s="642"/>
      <c r="E57" s="219">
        <f>IF(SUM(I57:P57)=0,G57,AVERAGE(I57:P57))</f>
        <v>0</v>
      </c>
      <c r="F57" s="184"/>
      <c r="G57" s="177">
        <f>'3) Grille d''évaluation'!P161</f>
        <v>0</v>
      </c>
      <c r="H57" s="174"/>
      <c r="I57" s="178"/>
      <c r="J57" s="179"/>
      <c r="K57" s="179"/>
      <c r="L57" s="179"/>
      <c r="M57" s="180"/>
      <c r="N57" s="180"/>
      <c r="O57" s="180"/>
      <c r="P57" s="180"/>
      <c r="R57" s="182">
        <f>IF(SUM(I57:P57)=0,'3) Grille d''évaluation'!P161,AVERAGE(I57:P57))</f>
        <v>0</v>
      </c>
      <c r="S57" s="182">
        <f>R57+U57</f>
        <v>0</v>
      </c>
      <c r="T57" s="182">
        <f>R57-U57</f>
        <v>0</v>
      </c>
      <c r="U57" s="183">
        <f>IF(SUM(I57:P57)=0,0,STDEV(I57:P57))</f>
        <v>0</v>
      </c>
    </row>
    <row r="58" spans="1:5" ht="27.75" customHeight="1">
      <c r="A58" s="215" t="str">
        <f>'3) Grille d''évaluation'!B185</f>
        <v>C 2  Réalisation du produit pédagogique</v>
      </c>
      <c r="B58" s="216"/>
      <c r="C58" s="216"/>
      <c r="D58" s="216"/>
      <c r="E58" s="217"/>
    </row>
    <row r="59" spans="1:21" ht="27.75" customHeight="1">
      <c r="A59" s="218" t="str">
        <f>'3) Grille d''évaluation'!B186</f>
        <v>Réf C 2.1</v>
      </c>
      <c r="B59" s="644" t="str">
        <f>'3) Grille d''évaluation'!C186</f>
        <v>Procédure pour la réalisation du produit pédagogique</v>
      </c>
      <c r="C59" s="644"/>
      <c r="D59" s="644"/>
      <c r="E59" s="219">
        <f>IF(SUM(I59:P59)=0,G59,AVERAGE(I59:P59))</f>
        <v>0</v>
      </c>
      <c r="F59" s="184"/>
      <c r="G59" s="177">
        <f>'3) Grille d''évaluation'!P186</f>
        <v>0</v>
      </c>
      <c r="H59" s="174"/>
      <c r="I59" s="178"/>
      <c r="J59" s="179"/>
      <c r="K59" s="179"/>
      <c r="L59" s="179"/>
      <c r="M59" s="180"/>
      <c r="N59" s="180"/>
      <c r="O59" s="180"/>
      <c r="P59" s="180"/>
      <c r="R59" s="182">
        <f>IF(SUM(I59:P59)=0,'3) Grille d''évaluation'!P186,AVERAGE(I59:P59))</f>
        <v>0</v>
      </c>
      <c r="S59" s="182">
        <f>R59+U59</f>
        <v>0</v>
      </c>
      <c r="T59" s="182">
        <f>R59-U59</f>
        <v>0</v>
      </c>
      <c r="U59" s="183">
        <f>IF(SUM(I59:P59)=0,0,STDEV(I59:P59))</f>
        <v>0</v>
      </c>
    </row>
    <row r="60" spans="1:5" ht="27.75" customHeight="1">
      <c r="A60" s="215" t="str">
        <f>'3) Grille d''évaluation'!B204</f>
        <v>C 3  Organisation de l'action de formation</v>
      </c>
      <c r="B60" s="216"/>
      <c r="C60" s="216"/>
      <c r="D60" s="216"/>
      <c r="E60" s="217"/>
    </row>
    <row r="61" spans="1:21" ht="27.75" customHeight="1">
      <c r="A61" s="220" t="str">
        <f>'3) Grille d''évaluation'!B205</f>
        <v>Réf C 3.1</v>
      </c>
      <c r="B61" s="642" t="str">
        <f>'3) Grille d''évaluation'!C205</f>
        <v>Organisation des moyens pédagogiques</v>
      </c>
      <c r="C61" s="642"/>
      <c r="D61" s="642"/>
      <c r="E61" s="219">
        <f>IF(SUM(I61:P61)=0,G61,AVERAGE(I61:P61))</f>
        <v>0</v>
      </c>
      <c r="F61" s="184"/>
      <c r="G61" s="177">
        <f>'3) Grille d''évaluation'!P205</f>
        <v>0</v>
      </c>
      <c r="H61" s="174"/>
      <c r="I61" s="178"/>
      <c r="J61" s="179"/>
      <c r="K61" s="179"/>
      <c r="L61" s="179"/>
      <c r="M61" s="180"/>
      <c r="N61" s="180"/>
      <c r="O61" s="180"/>
      <c r="P61" s="180"/>
      <c r="R61" s="182">
        <f>IF(SUM(I61:P61)=0,'3) Grille d''évaluation'!P205,AVERAGE(I61:P61))</f>
        <v>0</v>
      </c>
      <c r="S61" s="182">
        <f>R61+U61</f>
        <v>0</v>
      </c>
      <c r="T61" s="182">
        <f>R61-U61</f>
        <v>0</v>
      </c>
      <c r="U61" s="183">
        <f>IF(SUM(I61:P61)=0,0,STDEV(I61:P61))</f>
        <v>0</v>
      </c>
    </row>
    <row r="62" spans="1:23" ht="27.75" customHeight="1">
      <c r="A62" s="221" t="str">
        <f>'3) Grille d''évaluation'!B248</f>
        <v>D 1 Organisation de l'accueil</v>
      </c>
      <c r="B62" s="222"/>
      <c r="C62" s="222"/>
      <c r="D62" s="222"/>
      <c r="E62" s="223"/>
      <c r="F62" s="184"/>
      <c r="G62" s="184"/>
      <c r="H62" s="131"/>
      <c r="I62" s="189"/>
      <c r="J62" s="189"/>
      <c r="K62" s="189"/>
      <c r="L62" s="189"/>
      <c r="M62" s="189"/>
      <c r="N62" s="189"/>
      <c r="O62" s="189"/>
      <c r="P62" s="189"/>
      <c r="Q62" s="224"/>
      <c r="R62" s="168"/>
      <c r="S62" s="168"/>
      <c r="T62" s="168"/>
      <c r="U62" s="168"/>
      <c r="V62" s="131"/>
      <c r="W62" s="131"/>
    </row>
    <row r="63" spans="1:21" ht="27.75" customHeight="1">
      <c r="A63" s="225" t="str">
        <f>'3) Grille d''évaluation'!B249</f>
        <v>Réf D 1.1</v>
      </c>
      <c r="B63" s="226" t="str">
        <f>'3) Grille d''évaluation'!C249</f>
        <v>Processus d'accueil</v>
      </c>
      <c r="C63" s="227"/>
      <c r="D63" s="227"/>
      <c r="E63" s="228">
        <f>IF(SUM(I63:P63)=0,G63,AVERAGE(I63:P63))</f>
        <v>0</v>
      </c>
      <c r="F63" s="184"/>
      <c r="G63" s="229">
        <f>'3) Grille d''évaluation'!P249</f>
        <v>0</v>
      </c>
      <c r="H63" s="174"/>
      <c r="I63" s="178"/>
      <c r="J63" s="179"/>
      <c r="K63" s="179"/>
      <c r="L63" s="179"/>
      <c r="M63" s="180"/>
      <c r="N63" s="180"/>
      <c r="O63" s="180"/>
      <c r="P63" s="180"/>
      <c r="R63" s="182">
        <f>IF(SUM(I63:P63)=0,'3) Grille d''évaluation'!P249,AVERAGE(I63:P63))</f>
        <v>0</v>
      </c>
      <c r="S63" s="182">
        <f>R63+U63</f>
        <v>0</v>
      </c>
      <c r="T63" s="182">
        <f>R63-U63</f>
        <v>0</v>
      </c>
      <c r="U63" s="183">
        <f>IF(SUM(I63:P63)=0,0,STDEV(I63:P63))</f>
        <v>0</v>
      </c>
    </row>
    <row r="64" spans="1:5" ht="27.75" customHeight="1">
      <c r="A64" s="234" t="str">
        <f>'3) Grille d''évaluation'!B273</f>
        <v>D 2 Déroulement de l'action de formation</v>
      </c>
      <c r="B64" s="216"/>
      <c r="C64" s="216"/>
      <c r="D64" s="216"/>
      <c r="E64" s="217"/>
    </row>
    <row r="65" spans="1:21" ht="27.75" customHeight="1">
      <c r="A65" s="230" t="str">
        <f>'3) Grille d''évaluation'!B274</f>
        <v>Réf D 2.1</v>
      </c>
      <c r="B65" s="231" t="str">
        <f>'3) Grille d''évaluation'!C274</f>
        <v>Processus permettant le bon déroulement de l'action de formation</v>
      </c>
      <c r="C65" s="232"/>
      <c r="D65" s="232"/>
      <c r="E65" s="233">
        <f>IF(SUM(I65:P65)=0,G65,AVERAGE(I65:P65))</f>
        <v>0</v>
      </c>
      <c r="F65" s="184"/>
      <c r="G65" s="177">
        <f>'3) Grille d''évaluation'!P274</f>
        <v>0</v>
      </c>
      <c r="H65" s="174"/>
      <c r="I65" s="178"/>
      <c r="J65" s="179"/>
      <c r="K65" s="179"/>
      <c r="L65" s="179"/>
      <c r="M65" s="180"/>
      <c r="N65" s="180"/>
      <c r="O65" s="180"/>
      <c r="P65" s="180"/>
      <c r="R65" s="182">
        <f>IF(SUM(I65:P65)=0,'3) Grille d''évaluation'!P274,AVERAGE(I65:P65))</f>
        <v>0</v>
      </c>
      <c r="S65" s="182">
        <f>R65+U65</f>
        <v>0</v>
      </c>
      <c r="T65" s="182">
        <f>R65-U65</f>
        <v>0</v>
      </c>
      <c r="U65" s="183">
        <f>IF(SUM(I65:P65)=0,0,STDEV(I65:P65))</f>
        <v>0</v>
      </c>
    </row>
    <row r="66" spans="1:5" ht="27.75" customHeight="1">
      <c r="A66" s="234" t="str">
        <f>'3) Grille d''évaluation'!B299</f>
        <v>D 3  Déroulement du programme</v>
      </c>
      <c r="B66" s="216"/>
      <c r="C66" s="216"/>
      <c r="D66" s="216"/>
      <c r="E66" s="217"/>
    </row>
    <row r="67" spans="1:21" ht="27.75" customHeight="1">
      <c r="A67" s="230" t="str">
        <f>'3) Grille d''évaluation'!B300</f>
        <v>Réf D 3.1</v>
      </c>
      <c r="B67" s="231" t="str">
        <f>'3) Grille d''évaluation'!C300</f>
        <v>Processus permettant le bon déroulement du programme</v>
      </c>
      <c r="C67" s="232"/>
      <c r="D67" s="232"/>
      <c r="E67" s="233">
        <f>IF(SUM(I67:P67)=0,G67,AVERAGE(I67:P67))</f>
        <v>0</v>
      </c>
      <c r="F67" s="184"/>
      <c r="G67" s="177">
        <f>'3) Grille d''évaluation'!P300</f>
        <v>0</v>
      </c>
      <c r="H67" s="174"/>
      <c r="I67" s="178"/>
      <c r="J67" s="179"/>
      <c r="K67" s="179"/>
      <c r="L67" s="179"/>
      <c r="M67" s="180"/>
      <c r="N67" s="180"/>
      <c r="O67" s="180"/>
      <c r="P67" s="180"/>
      <c r="R67" s="182">
        <f>IF(SUM(I67:P67)=0,'3) Grille d''évaluation'!P300,AVERAGE(I67:P67))</f>
        <v>0</v>
      </c>
      <c r="S67" s="182">
        <f>R67+U67</f>
        <v>0</v>
      </c>
      <c r="T67" s="182">
        <f>R67-U67</f>
        <v>0</v>
      </c>
      <c r="U67" s="183">
        <f>IF(SUM(I67:P67)=0,0,STDEV(I67:P67))</f>
        <v>0</v>
      </c>
    </row>
    <row r="68" spans="1:21" ht="27.75" customHeight="1">
      <c r="A68" s="230" t="str">
        <f>'3) Grille d''évaluation'!B316</f>
        <v>Réf D 3.2</v>
      </c>
      <c r="B68" s="231" t="str">
        <f>'3) Grille d''évaluation'!C316</f>
        <v>Processus permettant la remise des documents pédagogiques</v>
      </c>
      <c r="C68" s="232"/>
      <c r="D68" s="232"/>
      <c r="E68" s="233">
        <f>IF(SUM(I68:P68)=0,G68,AVERAGE(I68:P68))</f>
        <v>0</v>
      </c>
      <c r="F68" s="184"/>
      <c r="G68" s="177">
        <f>'3) Grille d''évaluation'!P316</f>
        <v>0</v>
      </c>
      <c r="H68" s="174"/>
      <c r="I68" s="178"/>
      <c r="J68" s="179"/>
      <c r="K68" s="179"/>
      <c r="L68" s="179"/>
      <c r="M68" s="180"/>
      <c r="N68" s="180"/>
      <c r="O68" s="180"/>
      <c r="P68" s="180"/>
      <c r="R68" s="182">
        <f>IF(SUM(I68:P68)=0,'3) Grille d''évaluation'!P316,AVERAGE(I68:P68))</f>
        <v>0</v>
      </c>
      <c r="S68" s="182">
        <f>R68+U68</f>
        <v>0</v>
      </c>
      <c r="T68" s="182">
        <f>R68-U68</f>
        <v>0</v>
      </c>
      <c r="U68" s="183">
        <f>IF(SUM(I68:P68)=0,0,STDEV(I68:P68))</f>
        <v>0</v>
      </c>
    </row>
    <row r="69" spans="1:5" ht="27.75" customHeight="1">
      <c r="A69" s="234" t="str">
        <f>'3) Grille d''évaluation'!B322</f>
        <v>D 4  Suivi de présence des apprenants</v>
      </c>
      <c r="B69" s="216"/>
      <c r="C69" s="216"/>
      <c r="D69" s="216"/>
      <c r="E69" s="217"/>
    </row>
    <row r="70" spans="1:21" ht="27.75" customHeight="1">
      <c r="A70" s="230" t="str">
        <f>'3) Grille d''évaluation'!B323</f>
        <v>Réf D 4.1</v>
      </c>
      <c r="B70" s="231" t="str">
        <f>'3) Grille d''évaluation'!C323</f>
        <v>signature des attestations de présence</v>
      </c>
      <c r="C70" s="232"/>
      <c r="D70" s="232"/>
      <c r="E70" s="233">
        <f>IF(SUM(I70:P70)=0,G70,AVERAGE(I70:P70))</f>
        <v>0</v>
      </c>
      <c r="F70" s="184"/>
      <c r="G70" s="177">
        <f>'3) Grille d''évaluation'!P323</f>
        <v>0</v>
      </c>
      <c r="H70" s="174"/>
      <c r="I70" s="178"/>
      <c r="J70" s="179"/>
      <c r="K70" s="179"/>
      <c r="L70" s="179"/>
      <c r="M70" s="180"/>
      <c r="N70" s="180"/>
      <c r="O70" s="180"/>
      <c r="P70" s="180"/>
      <c r="R70" s="182">
        <f>IF(SUM(I70:P70)=0,'3) Grille d''évaluation'!P323,AVERAGE(I70:P70))</f>
        <v>0</v>
      </c>
      <c r="S70" s="182">
        <f>R70+U70</f>
        <v>0</v>
      </c>
      <c r="T70" s="182">
        <f>R70-U70</f>
        <v>0</v>
      </c>
      <c r="U70" s="183">
        <f>IF(SUM(I70:P70)=0,0,STDEV(I70:P70))</f>
        <v>0</v>
      </c>
    </row>
    <row r="71" spans="1:5" ht="27.75" customHeight="1">
      <c r="A71" s="234" t="str">
        <f>'3) Grille d''évaluation'!B329</f>
        <v>D 5  Attestation de reconnaissance des acquis</v>
      </c>
      <c r="B71" s="216"/>
      <c r="C71" s="216"/>
      <c r="D71" s="216"/>
      <c r="E71" s="217"/>
    </row>
    <row r="72" spans="1:21" ht="27.75" customHeight="1">
      <c r="A72" s="225" t="str">
        <f>'3) Grille d''évaluation'!B330</f>
        <v>Réf D 5.1</v>
      </c>
      <c r="B72" s="226" t="str">
        <f>'3) Grille d''évaluation'!C330</f>
        <v>Processus de la remise de l' attestation de reconnaissance des acquis</v>
      </c>
      <c r="C72" s="227"/>
      <c r="D72" s="227"/>
      <c r="E72" s="228">
        <f>IF(SUM(I72:P72)=0,G72,AVERAGE(I72:P72))</f>
        <v>0</v>
      </c>
      <c r="F72" s="184"/>
      <c r="G72" s="177">
        <f>'3) Grille d''évaluation'!P330</f>
        <v>0</v>
      </c>
      <c r="H72" s="174"/>
      <c r="I72" s="178"/>
      <c r="J72" s="179"/>
      <c r="K72" s="179"/>
      <c r="L72" s="179"/>
      <c r="M72" s="180"/>
      <c r="N72" s="180"/>
      <c r="O72" s="180"/>
      <c r="P72" s="180"/>
      <c r="R72" s="182">
        <f>IF(SUM(I72:P72)=0,'3) Grille d''évaluation'!P330,AVERAGE(I72:P72))</f>
        <v>0</v>
      </c>
      <c r="S72" s="182">
        <f>R72+U72</f>
        <v>0</v>
      </c>
      <c r="T72" s="182">
        <f>R72-U72</f>
        <v>0</v>
      </c>
      <c r="U72" s="183">
        <f>IF(SUM(I72:P72)=0,0,STDEV(I72:P72))</f>
        <v>0</v>
      </c>
    </row>
    <row r="73" spans="1:5" ht="27.75" customHeight="1">
      <c r="A73" s="235" t="str">
        <f>'3) Grille d''évaluation'!B343</f>
        <v>E 1  La formations font l'objet des évaluations internes</v>
      </c>
      <c r="B73" s="216"/>
      <c r="C73" s="216"/>
      <c r="D73" s="216"/>
      <c r="E73" s="217"/>
    </row>
    <row r="74" spans="1:21" ht="27.75" customHeight="1">
      <c r="A74" s="236" t="str">
        <f>'3) Grille d''évaluation'!B344</f>
        <v>Réf E 1.1</v>
      </c>
      <c r="B74" s="237" t="str">
        <f>'3) Grille d''évaluation'!C344</f>
        <v>Evaluation des prestations de service</v>
      </c>
      <c r="C74" s="238"/>
      <c r="D74" s="238"/>
      <c r="E74" s="239">
        <f>IF(SUM(I74:P74)=0,G74,AVERAGE(I74:P74))</f>
        <v>0</v>
      </c>
      <c r="F74" s="184"/>
      <c r="G74" s="177">
        <f>'3) Grille d''évaluation'!P344</f>
        <v>0</v>
      </c>
      <c r="H74" s="174"/>
      <c r="I74" s="178"/>
      <c r="J74" s="179"/>
      <c r="K74" s="179"/>
      <c r="L74" s="179"/>
      <c r="M74" s="180"/>
      <c r="N74" s="180"/>
      <c r="O74" s="180"/>
      <c r="P74" s="180"/>
      <c r="R74" s="182">
        <f>IF(SUM(I74:P74)=0,'3) Grille d''évaluation'!P344,AVERAGE(I74:P74))</f>
        <v>0</v>
      </c>
      <c r="S74" s="182">
        <f>R74+U74</f>
        <v>0</v>
      </c>
      <c r="T74" s="182">
        <f>R74-U74</f>
        <v>0</v>
      </c>
      <c r="U74" s="183">
        <f>IF(SUM(I74:P74)=0,0,STDEV(I74:P74))</f>
        <v>0</v>
      </c>
    </row>
    <row r="75" spans="1:5" ht="27.75" customHeight="1">
      <c r="A75" s="235" t="str">
        <f>'3) Grille d''évaluation'!B348</f>
        <v>E 2  Evaluation des moyens mis en œuvre</v>
      </c>
      <c r="B75" s="216"/>
      <c r="C75" s="216"/>
      <c r="D75" s="216"/>
      <c r="E75" s="217"/>
    </row>
    <row r="76" spans="1:21" ht="27.75" customHeight="1">
      <c r="A76" s="236" t="str">
        <f>'3) Grille d''évaluation'!B349</f>
        <v>Réf E 2.1</v>
      </c>
      <c r="B76" s="237" t="str">
        <f>'3) Grille d''évaluation'!C349</f>
        <v>Moyens permettant d'identifier les dysfonctionnements</v>
      </c>
      <c r="C76" s="238"/>
      <c r="D76" s="238"/>
      <c r="E76" s="239">
        <f>IF(SUM(I76:P76)=0,G76,AVERAGE(I76:P76))</f>
        <v>0</v>
      </c>
      <c r="F76" s="184"/>
      <c r="G76" s="177">
        <f>'3) Grille d''évaluation'!P349</f>
        <v>0</v>
      </c>
      <c r="H76" s="174"/>
      <c r="I76" s="178"/>
      <c r="J76" s="179"/>
      <c r="K76" s="179"/>
      <c r="L76" s="179"/>
      <c r="M76" s="180"/>
      <c r="N76" s="180"/>
      <c r="O76" s="180"/>
      <c r="P76" s="180"/>
      <c r="R76" s="182">
        <f>IF(SUM(I76:P76)=0,'3) Grille d''évaluation'!P349,AVERAGE(I76:P76))</f>
        <v>0</v>
      </c>
      <c r="S76" s="182">
        <f>R76+U76</f>
        <v>0</v>
      </c>
      <c r="T76" s="182">
        <f>R76-U76</f>
        <v>0</v>
      </c>
      <c r="U76" s="183">
        <f>IF(SUM(I76:P76)=0,0,STDEV(I76:P76))</f>
        <v>0</v>
      </c>
    </row>
    <row r="77" spans="1:5" ht="27.75" customHeight="1">
      <c r="A77" s="235" t="str">
        <f>'3) Grille d''évaluation'!B353</f>
        <v>E 3  Les formations font l'objet d'une amélioration continue</v>
      </c>
      <c r="B77" s="216"/>
      <c r="C77" s="216"/>
      <c r="D77" s="216"/>
      <c r="E77" s="217"/>
    </row>
    <row r="78" spans="1:21" ht="27.75" customHeight="1">
      <c r="A78" s="236" t="str">
        <f>'3) Grille d''évaluation'!B354</f>
        <v>Réf E 3.1</v>
      </c>
      <c r="B78" s="237" t="str">
        <f>'3) Grille d''évaluation'!C354</f>
        <v>Processus permettant d'analyser les résultats des évaluations internes.</v>
      </c>
      <c r="C78" s="238"/>
      <c r="D78" s="238"/>
      <c r="E78" s="239">
        <f>IF(SUM(I78:P78)=0,G78,AVERAGE(I78:P78))</f>
        <v>0</v>
      </c>
      <c r="F78" s="184"/>
      <c r="G78" s="177">
        <f>'3) Grille d''évaluation'!P354</f>
        <v>0</v>
      </c>
      <c r="H78" s="174"/>
      <c r="I78" s="178"/>
      <c r="J78" s="179"/>
      <c r="K78" s="179"/>
      <c r="L78" s="179"/>
      <c r="M78" s="180"/>
      <c r="N78" s="180"/>
      <c r="O78" s="180"/>
      <c r="P78" s="180"/>
      <c r="R78" s="182">
        <f>IF(SUM(I78:P78)=0,'3) Grille d''évaluation'!P354,AVERAGE(I78:P78))</f>
        <v>0</v>
      </c>
      <c r="S78" s="182">
        <f>R78+U78</f>
        <v>0</v>
      </c>
      <c r="T78" s="182">
        <f>R78-U78</f>
        <v>0</v>
      </c>
      <c r="U78" s="183">
        <f>IF(SUM(I78:P78)=0,0,STDEV(I78:P78))</f>
        <v>0</v>
      </c>
    </row>
    <row r="79" spans="3:6" ht="27.75" customHeight="1">
      <c r="C79" s="2"/>
      <c r="D79" s="2"/>
      <c r="E79" s="2"/>
      <c r="F79" s="149"/>
    </row>
    <row r="80" spans="3:6" ht="27.75" customHeight="1">
      <c r="C80" s="2"/>
      <c r="D80" s="2"/>
      <c r="E80" s="2"/>
      <c r="F80" s="149"/>
    </row>
    <row r="81" s="2" customFormat="1" ht="27.75" customHeight="1">
      <c r="F81" s="149"/>
    </row>
    <row r="82" s="2" customFormat="1" ht="27.75" customHeight="1">
      <c r="F82" s="149"/>
    </row>
    <row r="83" s="2" customFormat="1" ht="27.75" customHeight="1">
      <c r="F83" s="149"/>
    </row>
  </sheetData>
  <sheetProtection/>
  <mergeCells count="42">
    <mergeCell ref="B51:D51"/>
    <mergeCell ref="B61:D61"/>
    <mergeCell ref="B55:D55"/>
    <mergeCell ref="B57:D57"/>
    <mergeCell ref="B59:D59"/>
    <mergeCell ref="B52:D52"/>
    <mergeCell ref="B54:D54"/>
    <mergeCell ref="N6:N8"/>
    <mergeCell ref="S6:S8"/>
    <mergeCell ref="M6:M8"/>
    <mergeCell ref="I6:I8"/>
    <mergeCell ref="K6:K8"/>
    <mergeCell ref="B42:D42"/>
    <mergeCell ref="R6:R8"/>
    <mergeCell ref="R5:U5"/>
    <mergeCell ref="B39:D39"/>
    <mergeCell ref="B6:D6"/>
    <mergeCell ref="J6:J8"/>
    <mergeCell ref="U6:U8"/>
    <mergeCell ref="B41:D41"/>
    <mergeCell ref="O6:O8"/>
    <mergeCell ref="P6:P8"/>
    <mergeCell ref="T6:T8"/>
    <mergeCell ref="B35:D35"/>
    <mergeCell ref="B49:D49"/>
    <mergeCell ref="B40:D40"/>
    <mergeCell ref="A9:E9"/>
    <mergeCell ref="L6:L8"/>
    <mergeCell ref="B48:D48"/>
    <mergeCell ref="B44:D44"/>
    <mergeCell ref="B45:D45"/>
    <mergeCell ref="B46:D46"/>
    <mergeCell ref="A2:E2"/>
    <mergeCell ref="A3:E3"/>
    <mergeCell ref="B4:D4"/>
    <mergeCell ref="B5:D5"/>
    <mergeCell ref="B37:D37"/>
    <mergeCell ref="A10:B11"/>
    <mergeCell ref="B36:D36"/>
  </mergeCells>
  <printOptions horizontalCentered="1"/>
  <pageMargins left="0.31" right="0.31" top="0.59" bottom="0.59" header="0.28" footer="0.28"/>
  <pageSetup firstPageNumber="18" useFirstPageNumber="1" horizontalDpi="600" verticalDpi="600" orientation="landscape" paperSize="9" scale="60" r:id="rId2"/>
  <headerFooter alignWithMargins="0">
    <oddHeader>&amp;L&amp;8&amp;K000000© 2012 O.AMMAR, V.BOURDIN, G. Farges&amp;R&amp;8&amp;K000000Autoévaluation UELP - v2012 -</oddHeader>
    <oddFooter>&amp;L&amp;8&amp;F&amp;C&amp;8&amp;A&amp;R&amp;8&amp;P/&amp;N</oddFooter>
  </headerFooter>
  <rowBreaks count="3" manualBreakCount="3">
    <brk id="33" max="4" man="1"/>
    <brk id="55" max="4" man="1"/>
    <brk id="72" max="255" man="1"/>
  </rowBreaks>
  <drawing r:id="rId1"/>
</worksheet>
</file>

<file path=xl/worksheets/sheet5.xml><?xml version="1.0" encoding="utf-8"?>
<worksheet xmlns="http://schemas.openxmlformats.org/spreadsheetml/2006/main" xmlns:r="http://schemas.openxmlformats.org/officeDocument/2006/relationships">
  <dimension ref="A1:R38"/>
  <sheetViews>
    <sheetView view="pageLayout" zoomScaleNormal="60" workbookViewId="0" topLeftCell="C1">
      <selection activeCell="F4" sqref="F4"/>
    </sheetView>
  </sheetViews>
  <sheetFormatPr defaultColWidth="11.421875" defaultRowHeight="12.75"/>
  <cols>
    <col min="1" max="1" width="55.421875" style="54" customWidth="1"/>
    <col min="2" max="2" width="69.00390625" style="54" customWidth="1"/>
    <col min="3" max="3" width="20.421875" style="54" customWidth="1"/>
    <col min="4" max="4" width="33.140625" style="54" customWidth="1"/>
    <col min="5" max="7" width="11.421875" style="54" customWidth="1"/>
    <col min="8" max="8" width="13.140625" style="54" bestFit="1" customWidth="1"/>
    <col min="9" max="10" width="11.421875" style="54" customWidth="1"/>
    <col min="11" max="11" width="19.8515625" style="54" customWidth="1"/>
    <col min="12" max="16384" width="11.421875" style="54" customWidth="1"/>
  </cols>
  <sheetData>
    <row r="1" spans="1:17" s="2" customFormat="1" ht="21" customHeight="1">
      <c r="A1" s="257" t="str">
        <f>'2) Paramétrage Outil'!C1</f>
        <v>Autodiagnostic :</v>
      </c>
      <c r="B1" s="129" t="s">
        <v>44</v>
      </c>
      <c r="C1" s="129"/>
      <c r="D1" s="1"/>
      <c r="E1" s="131"/>
      <c r="N1" s="61"/>
      <c r="O1" s="61"/>
      <c r="P1" s="61"/>
      <c r="Q1" s="61"/>
    </row>
    <row r="2" spans="1:17" s="2" customFormat="1" ht="28.5" customHeight="1">
      <c r="A2" s="645" t="str">
        <f>'2) Paramétrage Outil'!A2:G2</f>
        <v>Grille d'autoévaluation - Référentiel Service Formation NF214</v>
      </c>
      <c r="B2" s="646"/>
      <c r="C2" s="646"/>
      <c r="D2" s="647"/>
      <c r="E2" s="131"/>
      <c r="N2" s="61"/>
      <c r="O2" s="61"/>
      <c r="P2" s="61"/>
      <c r="Q2" s="61"/>
    </row>
    <row r="3" spans="1:17" s="2" customFormat="1" ht="16.5" customHeight="1">
      <c r="A3" s="648" t="str">
        <f>'2) Paramétrage Outil'!A3:G3</f>
        <v>Avertissement : toute zone blanche peut être remplie ou modifiée. Les données peuvent ensuite être utilisées dans d'autres onglets</v>
      </c>
      <c r="B3" s="649"/>
      <c r="C3" s="649"/>
      <c r="D3" s="650"/>
      <c r="E3" s="132"/>
      <c r="N3" s="61"/>
      <c r="O3" s="61"/>
      <c r="P3" s="61"/>
      <c r="Q3" s="61"/>
    </row>
    <row r="4" spans="1:18" s="2" customFormat="1" ht="25.5" customHeight="1">
      <c r="A4" s="258">
        <f>'2) Paramétrage Outil'!B4</f>
        <v>0</v>
      </c>
      <c r="B4" s="259">
        <f>'3) Grille d''évaluation'!D4</f>
        <v>0</v>
      </c>
      <c r="C4" s="260"/>
      <c r="D4" s="261" t="s">
        <v>53</v>
      </c>
      <c r="E4" s="136"/>
      <c r="F4" s="262"/>
      <c r="O4" s="61"/>
      <c r="P4" s="61"/>
      <c r="Q4" s="61"/>
      <c r="R4" s="61"/>
    </row>
    <row r="5" spans="1:18" s="2" customFormat="1" ht="19.5" customHeight="1">
      <c r="A5" s="263" t="str">
        <f>'2) Paramétrage Outil'!B5</f>
        <v>Etablissement et date :  </v>
      </c>
      <c r="B5" s="264">
        <f>'3) Grille d''évaluation'!D5</f>
        <v>0</v>
      </c>
      <c r="C5" s="265"/>
      <c r="D5" s="266"/>
      <c r="E5" s="136"/>
      <c r="F5" s="262"/>
      <c r="O5" s="61"/>
      <c r="P5" s="61"/>
      <c r="Q5" s="61"/>
      <c r="R5" s="61"/>
    </row>
    <row r="6" spans="1:18" s="2" customFormat="1" ht="34.5" customHeight="1">
      <c r="A6" s="267" t="str">
        <f>'2) Paramétrage Outil'!B6</f>
        <v>Nom et Fonction du signataire :</v>
      </c>
      <c r="B6" s="268">
        <f>'3) Grille d''évaluation'!D6</f>
        <v>0</v>
      </c>
      <c r="C6" s="268"/>
      <c r="D6" s="269"/>
      <c r="E6" s="149"/>
      <c r="F6" s="270"/>
      <c r="G6" s="271"/>
      <c r="H6" s="271"/>
      <c r="O6" s="61"/>
      <c r="P6" s="61"/>
      <c r="Q6" s="61"/>
      <c r="R6" s="61"/>
    </row>
    <row r="7" spans="1:4" ht="27" customHeight="1">
      <c r="A7" s="651" t="str">
        <f>'3) Grille d''évaluation'!C8</f>
        <v>Mesurer la maîtrise des processus du référentiel Service Formation NF214</v>
      </c>
      <c r="B7" s="652"/>
      <c r="C7" s="272" t="s">
        <v>118</v>
      </c>
      <c r="D7" s="273">
        <f>'4) Résultats'!E11</f>
        <v>0.11848739495798319</v>
      </c>
    </row>
    <row r="8" spans="1:4" ht="30" customHeight="1">
      <c r="A8" s="274" t="s">
        <v>45</v>
      </c>
      <c r="B8" s="653" t="s">
        <v>14</v>
      </c>
      <c r="C8" s="654"/>
      <c r="D8" s="655"/>
    </row>
    <row r="9" spans="1:4" ht="30" customHeight="1">
      <c r="A9" s="190" t="str">
        <f>'2) Paramétrage Outil'!A8</f>
        <v>1 : Prénom NOM, Fonction</v>
      </c>
      <c r="B9" s="275"/>
      <c r="C9" s="276"/>
      <c r="D9" s="277"/>
    </row>
    <row r="10" spans="1:4" ht="30" customHeight="1">
      <c r="A10" s="190" t="str">
        <f>'2) Paramétrage Outil'!A9</f>
        <v>2 : Prénom NOM, Fonction</v>
      </c>
      <c r="B10" s="275"/>
      <c r="C10" s="276"/>
      <c r="D10" s="277"/>
    </row>
    <row r="11" spans="1:4" ht="30" customHeight="1">
      <c r="A11" s="190">
        <f>'2) Paramétrage Outil'!A10</f>
        <v>0</v>
      </c>
      <c r="B11" s="275"/>
      <c r="C11" s="276"/>
      <c r="D11" s="277"/>
    </row>
    <row r="12" spans="1:4" ht="30" customHeight="1">
      <c r="A12" s="190">
        <f>'2) Paramétrage Outil'!A11</f>
        <v>0</v>
      </c>
      <c r="B12" s="275"/>
      <c r="C12" s="276"/>
      <c r="D12" s="277"/>
    </row>
    <row r="13" spans="1:4" ht="30" customHeight="1">
      <c r="A13" s="190">
        <f>'2) Paramétrage Outil'!A12</f>
        <v>0</v>
      </c>
      <c r="B13" s="275"/>
      <c r="C13" s="276"/>
      <c r="D13" s="277"/>
    </row>
    <row r="14" spans="1:4" ht="30" customHeight="1">
      <c r="A14" s="190">
        <f>'2) Paramétrage Outil'!A13</f>
        <v>0</v>
      </c>
      <c r="B14" s="275"/>
      <c r="C14" s="276"/>
      <c r="D14" s="277"/>
    </row>
    <row r="15" spans="1:4" ht="30" customHeight="1">
      <c r="A15" s="190">
        <f>'2) Paramétrage Outil'!A14</f>
        <v>0</v>
      </c>
      <c r="B15" s="275"/>
      <c r="C15" s="276"/>
      <c r="D15" s="277"/>
    </row>
    <row r="16" spans="1:4" ht="30" customHeight="1">
      <c r="A16" s="194">
        <f>'2) Paramétrage Outil'!A15</f>
        <v>0</v>
      </c>
      <c r="B16" s="275"/>
      <c r="C16" s="276"/>
      <c r="D16" s="277"/>
    </row>
    <row r="17" spans="1:4" ht="15" customHeight="1">
      <c r="A17" s="278" t="s">
        <v>46</v>
      </c>
      <c r="B17" s="275"/>
      <c r="C17" s="276"/>
      <c r="D17" s="277"/>
    </row>
    <row r="18" spans="1:4" ht="15" customHeight="1">
      <c r="A18" s="279"/>
      <c r="B18" s="275"/>
      <c r="C18" s="276"/>
      <c r="D18" s="277"/>
    </row>
    <row r="19" spans="1:4" ht="15" customHeight="1">
      <c r="A19" s="279"/>
      <c r="B19" s="275"/>
      <c r="C19" s="276"/>
      <c r="D19" s="277"/>
    </row>
    <row r="20" spans="1:4" ht="15" customHeight="1">
      <c r="A20" s="279"/>
      <c r="B20" s="275"/>
      <c r="C20" s="276"/>
      <c r="D20" s="277"/>
    </row>
    <row r="21" spans="1:4" ht="15" customHeight="1">
      <c r="A21" s="279"/>
      <c r="B21" s="275"/>
      <c r="C21" s="276"/>
      <c r="D21" s="277"/>
    </row>
    <row r="22" spans="1:4" ht="15" customHeight="1">
      <c r="A22" s="279"/>
      <c r="B22" s="275"/>
      <c r="C22" s="276"/>
      <c r="D22" s="277"/>
    </row>
    <row r="23" spans="1:4" ht="15" customHeight="1">
      <c r="A23" s="279"/>
      <c r="B23" s="275"/>
      <c r="C23" s="276"/>
      <c r="D23" s="277"/>
    </row>
    <row r="24" spans="1:4" ht="15" customHeight="1">
      <c r="A24" s="279"/>
      <c r="B24" s="275"/>
      <c r="C24" s="276"/>
      <c r="D24" s="277"/>
    </row>
    <row r="25" spans="1:4" ht="15" customHeight="1">
      <c r="A25" s="279"/>
      <c r="B25" s="275"/>
      <c r="C25" s="276"/>
      <c r="D25" s="277"/>
    </row>
    <row r="26" spans="1:4" ht="15" customHeight="1">
      <c r="A26" s="279"/>
      <c r="B26" s="275"/>
      <c r="C26" s="276"/>
      <c r="D26" s="277"/>
    </row>
    <row r="27" spans="1:4" ht="15" customHeight="1">
      <c r="A27" s="279"/>
      <c r="B27" s="275"/>
      <c r="C27" s="276"/>
      <c r="D27" s="277"/>
    </row>
    <row r="28" spans="1:4" ht="15" customHeight="1">
      <c r="A28" s="279"/>
      <c r="B28" s="275"/>
      <c r="C28" s="276"/>
      <c r="D28" s="277"/>
    </row>
    <row r="29" spans="1:4" ht="15" customHeight="1">
      <c r="A29" s="279"/>
      <c r="B29" s="275"/>
      <c r="C29" s="276"/>
      <c r="D29" s="277"/>
    </row>
    <row r="30" spans="1:4" ht="15" customHeight="1">
      <c r="A30" s="279"/>
      <c r="B30" s="275"/>
      <c r="C30" s="276"/>
      <c r="D30" s="277"/>
    </row>
    <row r="31" spans="1:4" ht="15" customHeight="1">
      <c r="A31" s="279"/>
      <c r="B31" s="275"/>
      <c r="C31" s="276"/>
      <c r="D31" s="277"/>
    </row>
    <row r="32" spans="1:4" ht="15" customHeight="1">
      <c r="A32" s="279"/>
      <c r="B32" s="275"/>
      <c r="C32" s="276"/>
      <c r="D32" s="277"/>
    </row>
    <row r="33" spans="1:4" ht="15" customHeight="1">
      <c r="A33" s="279"/>
      <c r="B33" s="275"/>
      <c r="C33" s="276"/>
      <c r="D33" s="277"/>
    </row>
    <row r="34" spans="1:4" ht="15" customHeight="1">
      <c r="A34" s="280"/>
      <c r="B34" s="281"/>
      <c r="C34" s="282"/>
      <c r="D34" s="111"/>
    </row>
    <row r="35" spans="2:4" ht="12.75">
      <c r="B35" s="169"/>
      <c r="C35" s="169"/>
      <c r="D35" s="169"/>
    </row>
    <row r="36" spans="2:4" ht="12.75">
      <c r="B36" s="169"/>
      <c r="C36" s="169"/>
      <c r="D36" s="169"/>
    </row>
    <row r="37" spans="2:4" ht="12.75">
      <c r="B37" s="169"/>
      <c r="C37" s="169"/>
      <c r="D37" s="169"/>
    </row>
    <row r="38" spans="2:7" ht="12.75">
      <c r="B38" s="169"/>
      <c r="C38" s="169"/>
      <c r="D38" s="169"/>
      <c r="F38" s="283"/>
      <c r="G38" s="284"/>
    </row>
  </sheetData>
  <sheetProtection/>
  <mergeCells count="4">
    <mergeCell ref="A2:D2"/>
    <mergeCell ref="A3:D3"/>
    <mergeCell ref="A7:B7"/>
    <mergeCell ref="B8:D8"/>
  </mergeCells>
  <printOptions horizontalCentered="1"/>
  <pageMargins left="0.39000000000000007" right="0.2" top="0.59" bottom="0.59" header="0.31" footer="0.31"/>
  <pageSetup horizontalDpi="600" verticalDpi="600" orientation="landscape" pageOrder="overThenDown" paperSize="9" scale="70" r:id="rId2"/>
  <headerFooter alignWithMargins="0">
    <oddHeader>&amp;L&amp;8© 2011 O. AMMAR, V. BOURDIN, G. Farges&amp;R&amp;8Autoévaluation UELP 2012</oddHeader>
    <oddFooter>&amp;L&amp;8&amp;F&amp;C&amp;8&amp;A&amp;R&amp;8&amp;P/&amp;N</oddFooter>
  </headerFooter>
  <drawing r:id="rId1"/>
</worksheet>
</file>

<file path=xl/worksheets/sheet6.xml><?xml version="1.0" encoding="utf-8"?>
<worksheet xmlns="http://schemas.openxmlformats.org/spreadsheetml/2006/main" xmlns:r="http://schemas.openxmlformats.org/officeDocument/2006/relationships">
  <dimension ref="A1:R37"/>
  <sheetViews>
    <sheetView view="pageLayout" zoomScaleNormal="70" workbookViewId="0" topLeftCell="A1">
      <selection activeCell="E12" sqref="E12"/>
    </sheetView>
  </sheetViews>
  <sheetFormatPr defaultColWidth="11.421875" defaultRowHeight="12.75"/>
  <cols>
    <col min="1" max="1" width="57.421875" style="54" customWidth="1"/>
    <col min="2" max="2" width="69.00390625" style="54" customWidth="1"/>
    <col min="3" max="3" width="20.421875" style="54" customWidth="1"/>
    <col min="4" max="4" width="33.140625" style="54" customWidth="1"/>
    <col min="5" max="7" width="11.421875" style="54" customWidth="1"/>
    <col min="8" max="8" width="13.140625" style="54" bestFit="1" customWidth="1"/>
    <col min="9" max="10" width="11.421875" style="54" customWidth="1"/>
    <col min="11" max="11" width="19.8515625" style="54" customWidth="1"/>
    <col min="12" max="16384" width="11.421875" style="54" customWidth="1"/>
  </cols>
  <sheetData>
    <row r="1" spans="1:17" s="2" customFormat="1" ht="21" customHeight="1">
      <c r="A1" s="257" t="str">
        <f>'2) Paramétrage Outil'!C1</f>
        <v>Autodiagnostic :</v>
      </c>
      <c r="B1" s="129" t="s">
        <v>44</v>
      </c>
      <c r="C1" s="129"/>
      <c r="D1" s="1"/>
      <c r="E1" s="131"/>
      <c r="N1" s="61"/>
      <c r="O1" s="61"/>
      <c r="P1" s="61"/>
      <c r="Q1" s="61"/>
    </row>
    <row r="2" spans="1:17" s="2" customFormat="1" ht="28.5" customHeight="1">
      <c r="A2" s="645" t="str">
        <f>'2) Paramétrage Outil'!A2:G2</f>
        <v>Grille d'autoévaluation - Référentiel Service Formation NF214</v>
      </c>
      <c r="B2" s="646"/>
      <c r="C2" s="646"/>
      <c r="D2" s="647"/>
      <c r="E2" s="131"/>
      <c r="N2" s="61"/>
      <c r="O2" s="61"/>
      <c r="P2" s="61"/>
      <c r="Q2" s="61"/>
    </row>
    <row r="3" spans="1:17" s="2" customFormat="1" ht="16.5" customHeight="1">
      <c r="A3" s="648" t="str">
        <f>'2) Paramétrage Outil'!A3:G3</f>
        <v>Avertissement : toute zone blanche peut être remplie ou modifiée. Les données peuvent ensuite être utilisées dans d'autres onglets</v>
      </c>
      <c r="B3" s="649"/>
      <c r="C3" s="649"/>
      <c r="D3" s="650"/>
      <c r="E3" s="132"/>
      <c r="N3" s="61"/>
      <c r="O3" s="61"/>
      <c r="P3" s="61"/>
      <c r="Q3" s="61"/>
    </row>
    <row r="4" spans="1:18" s="2" customFormat="1" ht="25.5" customHeight="1">
      <c r="A4" s="258">
        <f>'2) Paramétrage Outil'!B4</f>
        <v>0</v>
      </c>
      <c r="B4" s="259">
        <f>'3) Grille d''évaluation'!D4</f>
        <v>0</v>
      </c>
      <c r="C4" s="260"/>
      <c r="D4" s="261" t="s">
        <v>53</v>
      </c>
      <c r="E4" s="136"/>
      <c r="F4" s="262"/>
      <c r="O4" s="61"/>
      <c r="P4" s="61"/>
      <c r="Q4" s="61"/>
      <c r="R4" s="61"/>
    </row>
    <row r="5" spans="1:18" s="2" customFormat="1" ht="19.5" customHeight="1">
      <c r="A5" s="263" t="str">
        <f>'2) Paramétrage Outil'!B5</f>
        <v>Etablissement et date :  </v>
      </c>
      <c r="B5" s="264">
        <f>'3) Grille d''évaluation'!D5</f>
        <v>0</v>
      </c>
      <c r="C5" s="265"/>
      <c r="D5" s="266"/>
      <c r="E5" s="136"/>
      <c r="F5" s="262"/>
      <c r="O5" s="61"/>
      <c r="P5" s="61"/>
      <c r="Q5" s="61"/>
      <c r="R5" s="61"/>
    </row>
    <row r="6" spans="1:18" s="2" customFormat="1" ht="34.5" customHeight="1">
      <c r="A6" s="267" t="str">
        <f>'2) Paramétrage Outil'!B6</f>
        <v>Nom et Fonction du signataire :</v>
      </c>
      <c r="B6" s="268">
        <f>'3) Grille d''évaluation'!D6</f>
        <v>0</v>
      </c>
      <c r="C6" s="268"/>
      <c r="D6" s="269"/>
      <c r="E6" s="149"/>
      <c r="F6" s="270"/>
      <c r="G6" s="271"/>
      <c r="H6" s="271"/>
      <c r="O6" s="61"/>
      <c r="P6" s="61"/>
      <c r="Q6" s="61"/>
      <c r="R6" s="61"/>
    </row>
    <row r="7" spans="1:4" ht="27" customHeight="1">
      <c r="A7" s="656" t="e">
        <f>'3) Grille d''évaluation'!B9:G9</f>
        <v>#VALUE!</v>
      </c>
      <c r="B7" s="657"/>
      <c r="C7" s="285" t="s">
        <v>118</v>
      </c>
      <c r="D7" s="286">
        <f>AVERAGE('4) Résultats'!E35:E37,'4) Résultats'!E39:E42,'4) Résultats'!E44:E46)</f>
        <v>0.44000000000000006</v>
      </c>
    </row>
    <row r="8" spans="1:4" ht="30" customHeight="1">
      <c r="A8" s="287" t="s">
        <v>45</v>
      </c>
      <c r="B8" s="658" t="s">
        <v>15</v>
      </c>
      <c r="C8" s="659"/>
      <c r="D8" s="660"/>
    </row>
    <row r="9" spans="1:4" ht="30" customHeight="1">
      <c r="A9" s="288" t="str">
        <f>'2) Paramétrage Outil'!A8</f>
        <v>1 : Prénom NOM, Fonction</v>
      </c>
      <c r="B9" s="275"/>
      <c r="C9" s="276"/>
      <c r="D9" s="277"/>
    </row>
    <row r="10" spans="1:4" ht="30" customHeight="1">
      <c r="A10" s="288" t="str">
        <f>'2) Paramétrage Outil'!A9</f>
        <v>2 : Prénom NOM, Fonction</v>
      </c>
      <c r="B10" s="275"/>
      <c r="C10" s="276"/>
      <c r="D10" s="277"/>
    </row>
    <row r="11" spans="1:4" ht="30" customHeight="1">
      <c r="A11" s="288">
        <f>'2) Paramétrage Outil'!A10</f>
        <v>0</v>
      </c>
      <c r="B11" s="275"/>
      <c r="C11" s="276"/>
      <c r="D11" s="277"/>
    </row>
    <row r="12" spans="1:4" ht="30" customHeight="1">
      <c r="A12" s="288">
        <f>'2) Paramétrage Outil'!A11</f>
        <v>0</v>
      </c>
      <c r="B12" s="275"/>
      <c r="C12" s="276"/>
      <c r="D12" s="277"/>
    </row>
    <row r="13" spans="1:4" ht="30" customHeight="1">
      <c r="A13" s="288">
        <f>'2) Paramétrage Outil'!A12</f>
        <v>0</v>
      </c>
      <c r="B13" s="275"/>
      <c r="C13" s="276"/>
      <c r="D13" s="277"/>
    </row>
    <row r="14" spans="1:4" ht="30" customHeight="1">
      <c r="A14" s="288">
        <f>'2) Paramétrage Outil'!A13</f>
        <v>0</v>
      </c>
      <c r="B14" s="275"/>
      <c r="C14" s="276"/>
      <c r="D14" s="277"/>
    </row>
    <row r="15" spans="1:4" ht="30" customHeight="1">
      <c r="A15" s="288">
        <f>'2) Paramétrage Outil'!A14</f>
        <v>0</v>
      </c>
      <c r="B15" s="275"/>
      <c r="C15" s="276"/>
      <c r="D15" s="277"/>
    </row>
    <row r="16" spans="1:4" ht="30" customHeight="1">
      <c r="A16" s="289">
        <f>'2) Paramétrage Outil'!A15</f>
        <v>0</v>
      </c>
      <c r="B16" s="275"/>
      <c r="C16" s="276"/>
      <c r="D16" s="277"/>
    </row>
    <row r="17" spans="1:4" ht="15" customHeight="1">
      <c r="A17" s="290" t="s">
        <v>46</v>
      </c>
      <c r="B17" s="275"/>
      <c r="C17" s="276"/>
      <c r="D17" s="277"/>
    </row>
    <row r="18" spans="1:4" ht="15" customHeight="1">
      <c r="A18" s="291"/>
      <c r="B18" s="275"/>
      <c r="C18" s="276"/>
      <c r="D18" s="277"/>
    </row>
    <row r="19" spans="1:4" ht="15" customHeight="1">
      <c r="A19" s="291"/>
      <c r="B19" s="275"/>
      <c r="C19" s="276"/>
      <c r="D19" s="277"/>
    </row>
    <row r="20" spans="1:4" ht="15" customHeight="1">
      <c r="A20" s="291"/>
      <c r="B20" s="275"/>
      <c r="C20" s="276"/>
      <c r="D20" s="277"/>
    </row>
    <row r="21" spans="1:4" ht="15" customHeight="1">
      <c r="A21" s="291"/>
      <c r="B21" s="275"/>
      <c r="C21" s="276"/>
      <c r="D21" s="277"/>
    </row>
    <row r="22" spans="1:4" ht="15" customHeight="1">
      <c r="A22" s="291"/>
      <c r="B22" s="275"/>
      <c r="C22" s="276"/>
      <c r="D22" s="277"/>
    </row>
    <row r="23" spans="1:4" ht="15" customHeight="1">
      <c r="A23" s="291"/>
      <c r="B23" s="275"/>
      <c r="C23" s="276"/>
      <c r="D23" s="277"/>
    </row>
    <row r="24" spans="1:4" ht="15" customHeight="1">
      <c r="A24" s="291"/>
      <c r="B24" s="275"/>
      <c r="C24" s="276"/>
      <c r="D24" s="277"/>
    </row>
    <row r="25" spans="1:4" ht="15" customHeight="1">
      <c r="A25" s="291"/>
      <c r="B25" s="275"/>
      <c r="C25" s="276"/>
      <c r="D25" s="277"/>
    </row>
    <row r="26" spans="1:4" ht="15" customHeight="1">
      <c r="A26" s="291"/>
      <c r="B26" s="275"/>
      <c r="C26" s="276"/>
      <c r="D26" s="277"/>
    </row>
    <row r="27" spans="1:4" ht="15" customHeight="1">
      <c r="A27" s="291"/>
      <c r="B27" s="275"/>
      <c r="C27" s="276"/>
      <c r="D27" s="277"/>
    </row>
    <row r="28" spans="1:4" ht="15" customHeight="1">
      <c r="A28" s="291"/>
      <c r="B28" s="275"/>
      <c r="C28" s="276"/>
      <c r="D28" s="277"/>
    </row>
    <row r="29" spans="1:4" ht="15" customHeight="1">
      <c r="A29" s="291"/>
      <c r="B29" s="275"/>
      <c r="C29" s="276"/>
      <c r="D29" s="277"/>
    </row>
    <row r="30" spans="1:4" ht="15" customHeight="1">
      <c r="A30" s="291"/>
      <c r="B30" s="275"/>
      <c r="C30" s="276"/>
      <c r="D30" s="277"/>
    </row>
    <row r="31" spans="1:4" ht="15" customHeight="1">
      <c r="A31" s="291"/>
      <c r="B31" s="275"/>
      <c r="C31" s="276"/>
      <c r="D31" s="277"/>
    </row>
    <row r="32" spans="1:4" ht="15" customHeight="1">
      <c r="A32" s="291"/>
      <c r="B32" s="275"/>
      <c r="C32" s="276"/>
      <c r="D32" s="277"/>
    </row>
    <row r="33" spans="1:4" ht="15" customHeight="1">
      <c r="A33" s="291"/>
      <c r="B33" s="275"/>
      <c r="C33" s="276"/>
      <c r="D33" s="277"/>
    </row>
    <row r="34" spans="1:4" ht="15" customHeight="1">
      <c r="A34" s="292"/>
      <c r="B34" s="281"/>
      <c r="C34" s="282"/>
      <c r="D34" s="111"/>
    </row>
    <row r="35" spans="2:4" ht="12.75">
      <c r="B35" s="169"/>
      <c r="C35" s="169"/>
      <c r="D35" s="169"/>
    </row>
    <row r="36" spans="2:4" ht="12.75">
      <c r="B36" s="169"/>
      <c r="C36" s="169"/>
      <c r="D36" s="169"/>
    </row>
    <row r="37" spans="2:7" ht="12.75">
      <c r="B37" s="169"/>
      <c r="C37" s="169"/>
      <c r="D37" s="169"/>
      <c r="F37" s="283"/>
      <c r="G37" s="284"/>
    </row>
  </sheetData>
  <sheetProtection/>
  <mergeCells count="4">
    <mergeCell ref="A2:D2"/>
    <mergeCell ref="A3:D3"/>
    <mergeCell ref="A7:B7"/>
    <mergeCell ref="B8:D8"/>
  </mergeCells>
  <printOptions horizontalCentered="1"/>
  <pageMargins left="0.39000000000000007" right="0.2" top="0.59" bottom="0.59" header="0.31" footer="0.31"/>
  <pageSetup horizontalDpi="600" verticalDpi="600" orientation="landscape" pageOrder="overThenDown" paperSize="9" scale="70" r:id="rId2"/>
  <headerFooter alignWithMargins="0">
    <oddHeader>&amp;L&amp;8© 2012 O. AMMAR, V.BOURDIN, G. Farges&amp;R&amp;8Autoévaluation UELP 2012</oddHeader>
    <oddFooter>&amp;L&amp;8&amp;F&amp;C&amp;8&amp;A&amp;R&amp;8&amp;P/&amp;N</oddFooter>
  </headerFooter>
  <drawing r:id="rId1"/>
</worksheet>
</file>

<file path=xl/worksheets/sheet7.xml><?xml version="1.0" encoding="utf-8"?>
<worksheet xmlns="http://schemas.openxmlformats.org/spreadsheetml/2006/main" xmlns:r="http://schemas.openxmlformats.org/officeDocument/2006/relationships">
  <dimension ref="A1:R34"/>
  <sheetViews>
    <sheetView view="pageLayout" zoomScaleNormal="60" workbookViewId="0" topLeftCell="C1">
      <selection activeCell="E19" sqref="E19"/>
    </sheetView>
  </sheetViews>
  <sheetFormatPr defaultColWidth="11.421875" defaultRowHeight="12.75"/>
  <cols>
    <col min="1" max="1" width="48.140625" style="54" customWidth="1"/>
    <col min="2" max="2" width="69.00390625" style="54" customWidth="1"/>
    <col min="3" max="3" width="20.421875" style="54" customWidth="1"/>
    <col min="4" max="4" width="33.140625" style="54" customWidth="1"/>
    <col min="5" max="7" width="11.421875" style="54" customWidth="1"/>
    <col min="8" max="8" width="13.140625" style="54" bestFit="1" customWidth="1"/>
    <col min="9" max="10" width="11.421875" style="54" customWidth="1"/>
    <col min="11" max="11" width="19.8515625" style="54" customWidth="1"/>
    <col min="12" max="16384" width="11.421875" style="54" customWidth="1"/>
  </cols>
  <sheetData>
    <row r="1" spans="1:17" s="2" customFormat="1" ht="21" customHeight="1">
      <c r="A1" s="257" t="str">
        <f>'[2]2) Paramétrage Outil'!C1</f>
        <v>Autodiagnostic :</v>
      </c>
      <c r="B1" s="129" t="s">
        <v>44</v>
      </c>
      <c r="C1" s="129"/>
      <c r="D1" s="1"/>
      <c r="E1" s="131"/>
      <c r="N1" s="61"/>
      <c r="O1" s="61"/>
      <c r="P1" s="61"/>
      <c r="Q1" s="61"/>
    </row>
    <row r="2" spans="1:17" s="2" customFormat="1" ht="28.5" customHeight="1">
      <c r="A2" s="645" t="str">
        <f>'2) Paramétrage Outil'!A2:G2</f>
        <v>Grille d'autoévaluation - Référentiel Service Formation NF214</v>
      </c>
      <c r="B2" s="646"/>
      <c r="C2" s="646"/>
      <c r="D2" s="647"/>
      <c r="E2" s="131"/>
      <c r="N2" s="61"/>
      <c r="O2" s="61"/>
      <c r="P2" s="61"/>
      <c r="Q2" s="61"/>
    </row>
    <row r="3" spans="1:17" s="2" customFormat="1" ht="16.5" customHeight="1">
      <c r="A3" s="648" t="str">
        <f>'[2]2) Paramétrage Outil'!A3:G3</f>
        <v>Avertissement : toute zone blanche peut être remplie ou modifiée. Les données peuvent ensuite être utilisées dans d'autres onglets</v>
      </c>
      <c r="B3" s="649"/>
      <c r="C3" s="649"/>
      <c r="D3" s="650"/>
      <c r="E3" s="132"/>
      <c r="N3" s="61"/>
      <c r="O3" s="61"/>
      <c r="P3" s="61"/>
      <c r="Q3" s="61"/>
    </row>
    <row r="4" spans="1:18" s="2" customFormat="1" ht="25.5" customHeight="1">
      <c r="A4" s="258" t="str">
        <f>'[2]2) Paramétrage Outil'!B4</f>
        <v>Etablissement :  </v>
      </c>
      <c r="B4" s="259" t="str">
        <f>'[2]3) Grille d''évaluation'!C4</f>
        <v>…</v>
      </c>
      <c r="C4" s="260"/>
      <c r="D4" s="261" t="s">
        <v>53</v>
      </c>
      <c r="E4" s="136"/>
      <c r="F4" s="262"/>
      <c r="O4" s="61"/>
      <c r="P4" s="61"/>
      <c r="Q4" s="61"/>
      <c r="R4" s="61"/>
    </row>
    <row r="5" spans="1:18" s="2" customFormat="1" ht="19.5" customHeight="1">
      <c r="A5" s="263" t="str">
        <f>'2) Paramétrage Outil'!B5</f>
        <v>Etablissement et date :  </v>
      </c>
      <c r="B5" s="264">
        <f>'3) Grille d''évaluation'!D5</f>
        <v>0</v>
      </c>
      <c r="C5" s="265"/>
      <c r="D5" s="266"/>
      <c r="E5" s="136"/>
      <c r="F5" s="262"/>
      <c r="O5" s="61"/>
      <c r="P5" s="61"/>
      <c r="Q5" s="61"/>
      <c r="R5" s="61"/>
    </row>
    <row r="6" spans="1:18" s="2" customFormat="1" ht="34.5" customHeight="1">
      <c r="A6" s="267" t="str">
        <f>'[2]2) Paramétrage Outil'!B6</f>
        <v>Nom et Fonction du signataire :</v>
      </c>
      <c r="B6" s="268" t="str">
        <f>'[2]3) Grille d''évaluation'!C6</f>
        <v>…</v>
      </c>
      <c r="C6" s="268"/>
      <c r="D6" s="269"/>
      <c r="E6" s="149"/>
      <c r="F6" s="270"/>
      <c r="G6" s="271"/>
      <c r="H6" s="271"/>
      <c r="O6" s="61"/>
      <c r="P6" s="61"/>
      <c r="Q6" s="61"/>
      <c r="R6" s="61"/>
    </row>
    <row r="7" spans="1:4" ht="27" customHeight="1">
      <c r="A7" s="661" t="e">
        <f>'3) Grille d''évaluation'!B101:G101</f>
        <v>#VALUE!</v>
      </c>
      <c r="B7" s="662"/>
      <c r="C7" s="349" t="s">
        <v>118</v>
      </c>
      <c r="D7" s="350">
        <f>AVERAGE('4) Résultats'!E48:E49,'4) Résultats'!E51:E52,'4) Résultats'!E54:E55)</f>
        <v>0.3333333333333333</v>
      </c>
    </row>
    <row r="8" spans="1:4" ht="30" customHeight="1">
      <c r="A8" s="287" t="s">
        <v>45</v>
      </c>
      <c r="B8" s="663" t="s">
        <v>16</v>
      </c>
      <c r="C8" s="664"/>
      <c r="D8" s="665"/>
    </row>
    <row r="9" spans="1:4" ht="30" customHeight="1">
      <c r="A9" s="288" t="str">
        <f>'[2]2) Paramétrage Outil'!A8</f>
        <v>1 : Prénom NOM, Fonction</v>
      </c>
      <c r="B9" s="275"/>
      <c r="C9" s="276"/>
      <c r="D9" s="277"/>
    </row>
    <row r="10" spans="1:4" ht="30" customHeight="1">
      <c r="A10" s="288" t="str">
        <f>'[2]2) Paramétrage Outil'!A9</f>
        <v>2 : Prénom NOM, Fonction</v>
      </c>
      <c r="B10" s="275"/>
      <c r="C10" s="276"/>
      <c r="D10" s="277"/>
    </row>
    <row r="11" spans="1:4" ht="30" customHeight="1">
      <c r="A11" s="288" t="str">
        <f>'[2]2) Paramétrage Outil'!A10</f>
        <v>3 : Prénom NOM, Fonction</v>
      </c>
      <c r="B11" s="275"/>
      <c r="C11" s="276"/>
      <c r="D11" s="277"/>
    </row>
    <row r="12" spans="1:4" ht="30" customHeight="1">
      <c r="A12" s="288" t="str">
        <f>'[2]2) Paramétrage Outil'!A11</f>
        <v>4 : Prénom NOM, Fonction</v>
      </c>
      <c r="B12" s="275"/>
      <c r="C12" s="276"/>
      <c r="D12" s="277"/>
    </row>
    <row r="13" spans="1:4" ht="30" customHeight="1">
      <c r="A13" s="288" t="str">
        <f>'[2]2) Paramétrage Outil'!A12</f>
        <v>5 : ...</v>
      </c>
      <c r="B13" s="275"/>
      <c r="C13" s="276"/>
      <c r="D13" s="277"/>
    </row>
    <row r="14" spans="1:4" ht="30" customHeight="1">
      <c r="A14" s="288" t="str">
        <f>'[2]2) Paramétrage Outil'!A13</f>
        <v>6 : ...</v>
      </c>
      <c r="B14" s="275"/>
      <c r="C14" s="276"/>
      <c r="D14" s="277"/>
    </row>
    <row r="15" spans="1:4" ht="30" customHeight="1">
      <c r="A15" s="288" t="str">
        <f>'[2]2) Paramétrage Outil'!A14</f>
        <v>7 : ...</v>
      </c>
      <c r="B15" s="275"/>
      <c r="C15" s="276"/>
      <c r="D15" s="277"/>
    </row>
    <row r="16" spans="1:4" ht="30" customHeight="1">
      <c r="A16" s="289" t="str">
        <f>'[2]2) Paramétrage Outil'!A15</f>
        <v>8 : ...</v>
      </c>
      <c r="B16" s="275"/>
      <c r="C16" s="276"/>
      <c r="D16" s="277"/>
    </row>
    <row r="17" spans="1:4" ht="15.75" customHeight="1">
      <c r="A17" s="290" t="s">
        <v>46</v>
      </c>
      <c r="B17" s="275"/>
      <c r="C17" s="276"/>
      <c r="D17" s="277"/>
    </row>
    <row r="18" spans="1:4" ht="15.75" customHeight="1">
      <c r="A18" s="291"/>
      <c r="B18" s="275"/>
      <c r="C18" s="276"/>
      <c r="D18" s="277"/>
    </row>
    <row r="19" spans="1:4" ht="15.75" customHeight="1">
      <c r="A19" s="291"/>
      <c r="B19" s="275"/>
      <c r="C19" s="276"/>
      <c r="D19" s="277"/>
    </row>
    <row r="20" spans="1:4" ht="15.75" customHeight="1">
      <c r="A20" s="291"/>
      <c r="B20" s="275"/>
      <c r="C20" s="276"/>
      <c r="D20" s="277"/>
    </row>
    <row r="21" spans="1:4" ht="15.75" customHeight="1">
      <c r="A21" s="291"/>
      <c r="B21" s="275"/>
      <c r="C21" s="276"/>
      <c r="D21" s="277"/>
    </row>
    <row r="22" spans="1:4" ht="15.75" customHeight="1">
      <c r="A22" s="291"/>
      <c r="B22" s="275"/>
      <c r="C22" s="276"/>
      <c r="D22" s="277"/>
    </row>
    <row r="23" spans="1:4" ht="15.75" customHeight="1">
      <c r="A23" s="291"/>
      <c r="B23" s="275"/>
      <c r="C23" s="276"/>
      <c r="D23" s="277"/>
    </row>
    <row r="24" spans="1:4" ht="15.75" customHeight="1">
      <c r="A24" s="291"/>
      <c r="B24" s="275"/>
      <c r="C24" s="276"/>
      <c r="D24" s="277"/>
    </row>
    <row r="25" spans="1:4" ht="15.75" customHeight="1">
      <c r="A25" s="291"/>
      <c r="B25" s="275"/>
      <c r="C25" s="276"/>
      <c r="D25" s="277"/>
    </row>
    <row r="26" spans="1:4" ht="15.75" customHeight="1">
      <c r="A26" s="291"/>
      <c r="B26" s="275"/>
      <c r="C26" s="276"/>
      <c r="D26" s="277"/>
    </row>
    <row r="27" spans="1:4" ht="15.75" customHeight="1">
      <c r="A27" s="291"/>
      <c r="B27" s="275"/>
      <c r="C27" s="276"/>
      <c r="D27" s="277"/>
    </row>
    <row r="28" spans="1:4" ht="15.75" customHeight="1">
      <c r="A28" s="291"/>
      <c r="B28" s="275"/>
      <c r="C28" s="276"/>
      <c r="D28" s="277"/>
    </row>
    <row r="29" spans="1:4" ht="15.75" customHeight="1">
      <c r="A29" s="291"/>
      <c r="B29" s="275"/>
      <c r="C29" s="276"/>
      <c r="D29" s="277"/>
    </row>
    <row r="30" spans="1:4" ht="21.75" customHeight="1">
      <c r="A30" s="292"/>
      <c r="B30" s="281"/>
      <c r="C30" s="282"/>
      <c r="D30" s="111"/>
    </row>
    <row r="31" spans="2:4" ht="12.75">
      <c r="B31" s="169"/>
      <c r="C31" s="169"/>
      <c r="D31" s="169"/>
    </row>
    <row r="32" spans="2:4" ht="12.75">
      <c r="B32" s="169"/>
      <c r="C32" s="169"/>
      <c r="D32" s="169"/>
    </row>
    <row r="33" spans="2:4" ht="12.75">
      <c r="B33" s="169"/>
      <c r="C33" s="169"/>
      <c r="D33" s="169"/>
    </row>
    <row r="34" spans="2:7" ht="12.75">
      <c r="B34" s="169"/>
      <c r="C34" s="169"/>
      <c r="D34" s="169"/>
      <c r="F34" s="283"/>
      <c r="G34" s="284"/>
    </row>
  </sheetData>
  <sheetProtection/>
  <mergeCells count="4">
    <mergeCell ref="A2:D2"/>
    <mergeCell ref="A3:D3"/>
    <mergeCell ref="A7:B7"/>
    <mergeCell ref="B8:D8"/>
  </mergeCells>
  <printOptions horizontalCentered="1"/>
  <pageMargins left="0.39000000000000007" right="0.2" top="0.59" bottom="0.59" header="0.31" footer="0.31"/>
  <pageSetup horizontalDpi="600" verticalDpi="600" orientation="landscape" pageOrder="overThenDown" paperSize="9" scale="75" r:id="rId2"/>
  <headerFooter alignWithMargins="0">
    <oddHeader xml:space="preserve">&amp;L&amp;8© 2012 O.AMMAR - V.DOURDIN - G. Farges&amp;R&amp;8Autoévaluation UELP  2012 </oddHeader>
    <oddFooter>&amp;L&amp;8&amp;F&amp;C&amp;8&amp;A&amp;R&amp;8&amp;P/&amp;N</oddFooter>
  </headerFooter>
  <drawing r:id="rId1"/>
</worksheet>
</file>

<file path=xl/worksheets/sheet8.xml><?xml version="1.0" encoding="utf-8"?>
<worksheet xmlns="http://schemas.openxmlformats.org/spreadsheetml/2006/main" xmlns:r="http://schemas.openxmlformats.org/officeDocument/2006/relationships">
  <dimension ref="A1:R35"/>
  <sheetViews>
    <sheetView view="pageLayout" zoomScaleNormal="70" workbookViewId="0" topLeftCell="D1">
      <selection activeCell="G2" sqref="G2"/>
    </sheetView>
  </sheetViews>
  <sheetFormatPr defaultColWidth="11.421875" defaultRowHeight="12.75"/>
  <cols>
    <col min="1" max="1" width="48.140625" style="303" customWidth="1"/>
    <col min="2" max="2" width="69.00390625" style="303" customWidth="1"/>
    <col min="3" max="3" width="20.421875" style="303" customWidth="1"/>
    <col min="4" max="4" width="33.140625" style="303" customWidth="1"/>
    <col min="5" max="7" width="11.421875" style="303" customWidth="1"/>
    <col min="8" max="8" width="13.140625" style="303" bestFit="1" customWidth="1"/>
    <col min="9" max="10" width="11.421875" style="303" customWidth="1"/>
    <col min="11" max="11" width="19.8515625" style="303" customWidth="1"/>
    <col min="12" max="16384" width="11.421875" style="303" customWidth="1"/>
  </cols>
  <sheetData>
    <row r="1" spans="1:17" s="294" customFormat="1" ht="21" customHeight="1">
      <c r="A1" s="257" t="str">
        <f>'2) Paramétrage Outil'!C1</f>
        <v>Autodiagnostic :</v>
      </c>
      <c r="B1" s="129" t="s">
        <v>44</v>
      </c>
      <c r="C1" s="129"/>
      <c r="D1" s="1"/>
      <c r="E1" s="293"/>
      <c r="N1" s="295"/>
      <c r="O1" s="295"/>
      <c r="P1" s="295"/>
      <c r="Q1" s="295"/>
    </row>
    <row r="2" spans="1:17" s="294" customFormat="1" ht="28.5" customHeight="1">
      <c r="A2" s="645" t="str">
        <f>'2) Paramétrage Outil'!A2:G2</f>
        <v>Grille d'autoévaluation - Référentiel Service Formation NF214</v>
      </c>
      <c r="B2" s="646"/>
      <c r="C2" s="646"/>
      <c r="D2" s="647"/>
      <c r="E2" s="293"/>
      <c r="N2" s="295"/>
      <c r="O2" s="295"/>
      <c r="P2" s="295"/>
      <c r="Q2" s="295"/>
    </row>
    <row r="3" spans="1:17" s="294" customFormat="1" ht="16.5" customHeight="1">
      <c r="A3" s="648" t="str">
        <f>'2) Paramétrage Outil'!A3:G3</f>
        <v>Avertissement : toute zone blanche peut être remplie ou modifiée. Les données peuvent ensuite être utilisées dans d'autres onglets</v>
      </c>
      <c r="B3" s="649"/>
      <c r="C3" s="649"/>
      <c r="D3" s="650"/>
      <c r="E3" s="132"/>
      <c r="N3" s="295"/>
      <c r="O3" s="295"/>
      <c r="P3" s="295"/>
      <c r="Q3" s="295"/>
    </row>
    <row r="4" spans="1:18" s="294" customFormat="1" ht="25.5" customHeight="1">
      <c r="A4" s="296">
        <f>'2) Paramétrage Outil'!B4</f>
        <v>0</v>
      </c>
      <c r="B4" s="259">
        <f>'3) Grille d''évaluation'!D4</f>
        <v>0</v>
      </c>
      <c r="C4" s="260"/>
      <c r="D4" s="261" t="s">
        <v>53</v>
      </c>
      <c r="E4" s="136"/>
      <c r="F4" s="262"/>
      <c r="O4" s="295"/>
      <c r="P4" s="295"/>
      <c r="Q4" s="295"/>
      <c r="R4" s="295"/>
    </row>
    <row r="5" spans="1:18" s="294" customFormat="1" ht="19.5" customHeight="1">
      <c r="A5" s="297" t="str">
        <f>'2) Paramétrage Outil'!B5</f>
        <v>Etablissement et date :  </v>
      </c>
      <c r="B5" s="264">
        <f>'3) Grille d''évaluation'!D5</f>
        <v>0</v>
      </c>
      <c r="C5" s="265"/>
      <c r="D5" s="266"/>
      <c r="E5" s="136"/>
      <c r="F5" s="262"/>
      <c r="O5" s="295"/>
      <c r="P5" s="295"/>
      <c r="Q5" s="295"/>
      <c r="R5" s="295"/>
    </row>
    <row r="6" spans="1:18" s="294" customFormat="1" ht="34.5" customHeight="1">
      <c r="A6" s="298" t="str">
        <f>'2) Paramétrage Outil'!B6</f>
        <v>Nom et Fonction du signataire :</v>
      </c>
      <c r="B6" s="268">
        <f>'3) Grille d''évaluation'!D6</f>
        <v>0</v>
      </c>
      <c r="C6" s="268"/>
      <c r="D6" s="269"/>
      <c r="E6" s="299"/>
      <c r="F6" s="270"/>
      <c r="G6" s="300"/>
      <c r="H6" s="300"/>
      <c r="O6" s="295"/>
      <c r="P6" s="295"/>
      <c r="Q6" s="295"/>
      <c r="R6" s="295"/>
    </row>
    <row r="7" spans="1:4" ht="27" customHeight="1">
      <c r="A7" s="666" t="e">
        <f>'3) Grille d''évaluation'!B159:G159</f>
        <v>#VALUE!</v>
      </c>
      <c r="B7" s="667"/>
      <c r="C7" s="335" t="s">
        <v>118</v>
      </c>
      <c r="D7" s="336">
        <f>AVERAGE('4) Résultats'!E57,'4) Résultats'!E59:E59,'4) Résultats'!E61:E61)</f>
        <v>0</v>
      </c>
    </row>
    <row r="8" spans="1:4" ht="30" customHeight="1">
      <c r="A8" s="274" t="s">
        <v>45</v>
      </c>
      <c r="B8" s="668" t="s">
        <v>10</v>
      </c>
      <c r="C8" s="669"/>
      <c r="D8" s="670"/>
    </row>
    <row r="9" spans="1:4" ht="30" customHeight="1">
      <c r="A9" s="304" t="str">
        <f>'2) Paramétrage Outil'!A8</f>
        <v>1 : Prénom NOM, Fonction</v>
      </c>
      <c r="B9" s="305"/>
      <c r="C9" s="306"/>
      <c r="D9" s="307"/>
    </row>
    <row r="10" spans="1:4" ht="30" customHeight="1">
      <c r="A10" s="304" t="str">
        <f>'2) Paramétrage Outil'!A9</f>
        <v>2 : Prénom NOM, Fonction</v>
      </c>
      <c r="B10" s="305"/>
      <c r="C10" s="306"/>
      <c r="D10" s="307"/>
    </row>
    <row r="11" spans="1:4" ht="30" customHeight="1">
      <c r="A11" s="304">
        <f>'2) Paramétrage Outil'!A10</f>
        <v>0</v>
      </c>
      <c r="B11" s="305"/>
      <c r="C11" s="306"/>
      <c r="D11" s="307"/>
    </row>
    <row r="12" spans="1:4" ht="30" customHeight="1">
      <c r="A12" s="304">
        <f>'2) Paramétrage Outil'!A11</f>
        <v>0</v>
      </c>
      <c r="B12" s="305"/>
      <c r="C12" s="306"/>
      <c r="D12" s="307"/>
    </row>
    <row r="13" spans="1:4" ht="30" customHeight="1">
      <c r="A13" s="304">
        <f>'2) Paramétrage Outil'!A12</f>
        <v>0</v>
      </c>
      <c r="B13" s="305"/>
      <c r="C13" s="306"/>
      <c r="D13" s="307"/>
    </row>
    <row r="14" spans="1:4" ht="30" customHeight="1">
      <c r="A14" s="304">
        <f>'2) Paramétrage Outil'!A13</f>
        <v>0</v>
      </c>
      <c r="B14" s="305"/>
      <c r="C14" s="306"/>
      <c r="D14" s="307"/>
    </row>
    <row r="15" spans="1:4" ht="30" customHeight="1">
      <c r="A15" s="304">
        <f>'2) Paramétrage Outil'!A14</f>
        <v>0</v>
      </c>
      <c r="B15" s="305"/>
      <c r="C15" s="306"/>
      <c r="D15" s="307"/>
    </row>
    <row r="16" spans="1:4" ht="30" customHeight="1">
      <c r="A16" s="308">
        <f>'2) Paramétrage Outil'!A15</f>
        <v>0</v>
      </c>
      <c r="B16" s="305"/>
      <c r="C16" s="306"/>
      <c r="D16" s="307"/>
    </row>
    <row r="17" spans="1:4" ht="15" customHeight="1">
      <c r="A17" s="278" t="s">
        <v>46</v>
      </c>
      <c r="B17" s="305"/>
      <c r="C17" s="306"/>
      <c r="D17" s="307"/>
    </row>
    <row r="18" spans="1:4" ht="15" customHeight="1">
      <c r="A18" s="279"/>
      <c r="B18" s="305"/>
      <c r="C18" s="306"/>
      <c r="D18" s="307"/>
    </row>
    <row r="19" spans="1:4" ht="15" customHeight="1">
      <c r="A19" s="279"/>
      <c r="B19" s="305"/>
      <c r="C19" s="306"/>
      <c r="D19" s="307"/>
    </row>
    <row r="20" spans="1:4" ht="15" customHeight="1">
      <c r="A20" s="279"/>
      <c r="B20" s="305"/>
      <c r="C20" s="306"/>
      <c r="D20" s="307"/>
    </row>
    <row r="21" spans="1:4" ht="15" customHeight="1">
      <c r="A21" s="279"/>
      <c r="B21" s="305"/>
      <c r="C21" s="306"/>
      <c r="D21" s="307"/>
    </row>
    <row r="22" spans="1:4" ht="15" customHeight="1">
      <c r="A22" s="279"/>
      <c r="B22" s="305"/>
      <c r="C22" s="306"/>
      <c r="D22" s="307"/>
    </row>
    <row r="23" spans="1:4" ht="15" customHeight="1">
      <c r="A23" s="279"/>
      <c r="B23" s="305"/>
      <c r="C23" s="306"/>
      <c r="D23" s="307"/>
    </row>
    <row r="24" spans="1:4" ht="15" customHeight="1">
      <c r="A24" s="279"/>
      <c r="B24" s="305"/>
      <c r="C24" s="306"/>
      <c r="D24" s="307"/>
    </row>
    <row r="25" spans="1:4" ht="15" customHeight="1">
      <c r="A25" s="279"/>
      <c r="B25" s="305"/>
      <c r="C25" s="306"/>
      <c r="D25" s="307"/>
    </row>
    <row r="26" spans="1:4" ht="15" customHeight="1">
      <c r="A26" s="279"/>
      <c r="B26" s="305"/>
      <c r="C26" s="306"/>
      <c r="D26" s="307"/>
    </row>
    <row r="27" spans="1:4" ht="15" customHeight="1">
      <c r="A27" s="279"/>
      <c r="B27" s="305"/>
      <c r="C27" s="306"/>
      <c r="D27" s="307"/>
    </row>
    <row r="28" spans="1:4" ht="15" customHeight="1">
      <c r="A28" s="279"/>
      <c r="B28" s="305"/>
      <c r="C28" s="306"/>
      <c r="D28" s="307"/>
    </row>
    <row r="29" spans="1:4" ht="15" customHeight="1">
      <c r="A29" s="279"/>
      <c r="B29" s="305"/>
      <c r="C29" s="306"/>
      <c r="D29" s="307"/>
    </row>
    <row r="30" spans="1:4" ht="15" customHeight="1">
      <c r="A30" s="279"/>
      <c r="B30" s="305"/>
      <c r="C30" s="306"/>
      <c r="D30" s="307"/>
    </row>
    <row r="31" spans="1:4" ht="27" customHeight="1">
      <c r="A31" s="280"/>
      <c r="B31" s="314"/>
      <c r="C31" s="315"/>
      <c r="D31" s="316"/>
    </row>
    <row r="32" spans="2:4" ht="12.75">
      <c r="B32" s="317"/>
      <c r="C32" s="317"/>
      <c r="D32" s="317"/>
    </row>
    <row r="33" spans="2:4" ht="12.75">
      <c r="B33" s="317"/>
      <c r="C33" s="317"/>
      <c r="D33" s="317"/>
    </row>
    <row r="34" spans="2:4" ht="12.75">
      <c r="B34" s="317"/>
      <c r="C34" s="317"/>
      <c r="D34" s="317"/>
    </row>
    <row r="35" spans="2:7" ht="12.75">
      <c r="B35" s="317"/>
      <c r="C35" s="317"/>
      <c r="D35" s="317"/>
      <c r="F35" s="318"/>
      <c r="G35" s="319"/>
    </row>
  </sheetData>
  <sheetProtection/>
  <mergeCells count="4">
    <mergeCell ref="A2:D2"/>
    <mergeCell ref="A3:D3"/>
    <mergeCell ref="A7:B7"/>
    <mergeCell ref="B8:D8"/>
  </mergeCells>
  <printOptions horizontalCentered="1"/>
  <pageMargins left="0.39000000000000007" right="0.2" top="0.59" bottom="0.59" header="0.31" footer="0.31"/>
  <pageSetup horizontalDpi="600" verticalDpi="600" orientation="landscape" pageOrder="overThenDown" paperSize="9" scale="70" r:id="rId2"/>
  <headerFooter alignWithMargins="0">
    <oddHeader xml:space="preserve">&amp;L&amp;8© 2012 O.AMMAR, V.BOURDIN, G. Farges&amp;R&amp;8Autoévaluation UELP 2012  </oddHeader>
    <oddFooter>&amp;L&amp;8&amp;F&amp;C&amp;8&amp;A&amp;R&amp;8&amp;P/&amp;N</oddFooter>
  </headerFooter>
  <drawing r:id="rId1"/>
</worksheet>
</file>

<file path=xl/worksheets/sheet9.xml><?xml version="1.0" encoding="utf-8"?>
<worksheet xmlns="http://schemas.openxmlformats.org/spreadsheetml/2006/main" xmlns:r="http://schemas.openxmlformats.org/officeDocument/2006/relationships">
  <dimension ref="A1:R35"/>
  <sheetViews>
    <sheetView view="pageLayout" zoomScaleNormal="60" workbookViewId="0" topLeftCell="D1">
      <selection activeCell="G4" sqref="G4"/>
    </sheetView>
  </sheetViews>
  <sheetFormatPr defaultColWidth="11.421875" defaultRowHeight="12.75"/>
  <cols>
    <col min="1" max="1" width="48.140625" style="303" customWidth="1"/>
    <col min="2" max="2" width="69.00390625" style="303" customWidth="1"/>
    <col min="3" max="3" width="20.421875" style="303" customWidth="1"/>
    <col min="4" max="4" width="33.140625" style="303" customWidth="1"/>
    <col min="5" max="7" width="11.421875" style="303" customWidth="1"/>
    <col min="8" max="8" width="13.140625" style="303" bestFit="1" customWidth="1"/>
    <col min="9" max="10" width="11.421875" style="303" customWidth="1"/>
    <col min="11" max="11" width="19.8515625" style="303" customWidth="1"/>
    <col min="12" max="16384" width="11.421875" style="303" customWidth="1"/>
  </cols>
  <sheetData>
    <row r="1" spans="1:17" s="294" customFormat="1" ht="21" customHeight="1">
      <c r="A1" s="257" t="str">
        <f>'2) Paramétrage Outil'!C1</f>
        <v>Autodiagnostic :</v>
      </c>
      <c r="B1" s="129" t="s">
        <v>44</v>
      </c>
      <c r="C1" s="129"/>
      <c r="D1" s="1"/>
      <c r="E1" s="293"/>
      <c r="N1" s="295"/>
      <c r="O1" s="295"/>
      <c r="P1" s="295"/>
      <c r="Q1" s="295"/>
    </row>
    <row r="2" spans="1:17" s="294" customFormat="1" ht="28.5" customHeight="1">
      <c r="A2" s="645" t="str">
        <f>'2) Paramétrage Outil'!A2:G2</f>
        <v>Grille d'autoévaluation - Référentiel Service Formation NF214</v>
      </c>
      <c r="B2" s="646"/>
      <c r="C2" s="646"/>
      <c r="D2" s="647"/>
      <c r="E2" s="293"/>
      <c r="N2" s="295"/>
      <c r="O2" s="295"/>
      <c r="P2" s="295"/>
      <c r="Q2" s="295"/>
    </row>
    <row r="3" spans="1:17" s="294" customFormat="1" ht="16.5" customHeight="1">
      <c r="A3" s="648" t="str">
        <f>'2) Paramétrage Outil'!A3:G3</f>
        <v>Avertissement : toute zone blanche peut être remplie ou modifiée. Les données peuvent ensuite être utilisées dans d'autres onglets</v>
      </c>
      <c r="B3" s="649"/>
      <c r="C3" s="649"/>
      <c r="D3" s="650"/>
      <c r="E3" s="132"/>
      <c r="N3" s="295"/>
      <c r="O3" s="295"/>
      <c r="P3" s="295"/>
      <c r="Q3" s="295"/>
    </row>
    <row r="4" spans="1:18" s="294" customFormat="1" ht="25.5" customHeight="1">
      <c r="A4" s="296">
        <f>'2) Paramétrage Outil'!B4</f>
        <v>0</v>
      </c>
      <c r="B4" s="259">
        <f>'3) Grille d''évaluation'!D4</f>
        <v>0</v>
      </c>
      <c r="C4" s="260"/>
      <c r="D4" s="261" t="s">
        <v>53</v>
      </c>
      <c r="E4" s="136"/>
      <c r="F4" s="262"/>
      <c r="O4" s="295"/>
      <c r="P4" s="295"/>
      <c r="Q4" s="295"/>
      <c r="R4" s="295"/>
    </row>
    <row r="5" spans="1:18" s="294" customFormat="1" ht="19.5" customHeight="1">
      <c r="A5" s="297" t="str">
        <f>'2) Paramétrage Outil'!B5</f>
        <v>Etablissement et date :  </v>
      </c>
      <c r="B5" s="264">
        <f>'3) Grille d''évaluation'!D5</f>
        <v>0</v>
      </c>
      <c r="C5" s="265"/>
      <c r="D5" s="266"/>
      <c r="E5" s="136"/>
      <c r="F5" s="262"/>
      <c r="O5" s="295"/>
      <c r="P5" s="295"/>
      <c r="Q5" s="295"/>
      <c r="R5" s="295"/>
    </row>
    <row r="6" spans="1:18" s="294" customFormat="1" ht="34.5" customHeight="1">
      <c r="A6" s="298" t="str">
        <f>'2) Paramétrage Outil'!B6</f>
        <v>Nom et Fonction du signataire :</v>
      </c>
      <c r="B6" s="268">
        <f>'3) Grille d''évaluation'!D6</f>
        <v>0</v>
      </c>
      <c r="C6" s="268"/>
      <c r="D6" s="269"/>
      <c r="E6" s="299"/>
      <c r="F6" s="270"/>
      <c r="G6" s="300"/>
      <c r="H6" s="300"/>
      <c r="O6" s="295"/>
      <c r="P6" s="295"/>
      <c r="Q6" s="295"/>
      <c r="R6" s="295"/>
    </row>
    <row r="7" spans="1:4" ht="27" customHeight="1">
      <c r="A7" s="671" t="e">
        <f>'3) Grille d''évaluation'!B247:G247</f>
        <v>#VALUE!</v>
      </c>
      <c r="B7" s="672"/>
      <c r="C7" s="320" t="s">
        <v>118</v>
      </c>
      <c r="D7" s="321">
        <f>AVERAGE('4) Résultats'!E63:E63,'4) Résultats'!E65:E65,'4) Résultats'!E67:E68,'4) Résultats'!E70:E70,'4) Résultats'!E72:E72)</f>
        <v>0</v>
      </c>
    </row>
    <row r="8" spans="1:4" ht="30" customHeight="1">
      <c r="A8" s="274" t="s">
        <v>45</v>
      </c>
      <c r="B8" s="673" t="s">
        <v>18</v>
      </c>
      <c r="C8" s="674"/>
      <c r="D8" s="675"/>
    </row>
    <row r="9" spans="1:4" ht="30" customHeight="1">
      <c r="A9" s="304" t="str">
        <f>'2) Paramétrage Outil'!A8</f>
        <v>1 : Prénom NOM, Fonction</v>
      </c>
      <c r="B9" s="305"/>
      <c r="C9" s="306"/>
      <c r="D9" s="307"/>
    </row>
    <row r="10" spans="1:4" ht="30" customHeight="1">
      <c r="A10" s="304" t="str">
        <f>'2) Paramétrage Outil'!A9</f>
        <v>2 : Prénom NOM, Fonction</v>
      </c>
      <c r="B10" s="305"/>
      <c r="C10" s="306"/>
      <c r="D10" s="307"/>
    </row>
    <row r="11" spans="1:4" ht="30" customHeight="1">
      <c r="A11" s="304">
        <f>'2) Paramétrage Outil'!A10</f>
        <v>0</v>
      </c>
      <c r="B11" s="305"/>
      <c r="C11" s="306"/>
      <c r="D11" s="307"/>
    </row>
    <row r="12" spans="1:4" ht="30" customHeight="1">
      <c r="A12" s="304">
        <f>'2) Paramétrage Outil'!A11</f>
        <v>0</v>
      </c>
      <c r="B12" s="305"/>
      <c r="C12" s="306"/>
      <c r="D12" s="307"/>
    </row>
    <row r="13" spans="1:4" ht="30" customHeight="1">
      <c r="A13" s="304">
        <f>'2) Paramétrage Outil'!A12</f>
        <v>0</v>
      </c>
      <c r="B13" s="305"/>
      <c r="C13" s="306"/>
      <c r="D13" s="307"/>
    </row>
    <row r="14" spans="1:4" ht="30" customHeight="1">
      <c r="A14" s="304">
        <f>'2) Paramétrage Outil'!A13</f>
        <v>0</v>
      </c>
      <c r="B14" s="305"/>
      <c r="C14" s="306"/>
      <c r="D14" s="307"/>
    </row>
    <row r="15" spans="1:4" ht="30" customHeight="1">
      <c r="A15" s="304">
        <f>'2) Paramétrage Outil'!A14</f>
        <v>0</v>
      </c>
      <c r="B15" s="305"/>
      <c r="C15" s="306"/>
      <c r="D15" s="307"/>
    </row>
    <row r="16" spans="1:4" ht="30" customHeight="1">
      <c r="A16" s="308">
        <f>'2) Paramétrage Outil'!A15</f>
        <v>0</v>
      </c>
      <c r="B16" s="305"/>
      <c r="C16" s="306"/>
      <c r="D16" s="307"/>
    </row>
    <row r="17" spans="1:4" ht="15" customHeight="1">
      <c r="A17" s="322" t="s">
        <v>46</v>
      </c>
      <c r="B17" s="305"/>
      <c r="C17" s="306"/>
      <c r="D17" s="307"/>
    </row>
    <row r="18" spans="1:4" ht="15" customHeight="1">
      <c r="A18" s="323"/>
      <c r="B18" s="305"/>
      <c r="C18" s="306"/>
      <c r="D18" s="307"/>
    </row>
    <row r="19" spans="1:4" s="313" customFormat="1" ht="15" customHeight="1">
      <c r="A19" s="309"/>
      <c r="B19" s="310"/>
      <c r="C19" s="311"/>
      <c r="D19" s="312"/>
    </row>
    <row r="20" spans="1:4" ht="15" customHeight="1">
      <c r="A20" s="323"/>
      <c r="B20" s="305"/>
      <c r="C20" s="306"/>
      <c r="D20" s="307"/>
    </row>
    <row r="21" spans="1:4" ht="15" customHeight="1">
      <c r="A21" s="323"/>
      <c r="B21" s="305"/>
      <c r="C21" s="306"/>
      <c r="D21" s="307"/>
    </row>
    <row r="22" spans="1:4" ht="15" customHeight="1">
      <c r="A22" s="323"/>
      <c r="B22" s="305"/>
      <c r="C22" s="306"/>
      <c r="D22" s="307"/>
    </row>
    <row r="23" spans="1:4" ht="15" customHeight="1">
      <c r="A23" s="323"/>
      <c r="B23" s="305"/>
      <c r="C23" s="306"/>
      <c r="D23" s="307"/>
    </row>
    <row r="24" spans="1:4" ht="15" customHeight="1">
      <c r="A24" s="323"/>
      <c r="B24" s="305"/>
      <c r="C24" s="306"/>
      <c r="D24" s="307"/>
    </row>
    <row r="25" spans="1:4" ht="15" customHeight="1">
      <c r="A25" s="323"/>
      <c r="B25" s="305"/>
      <c r="C25" s="306"/>
      <c r="D25" s="307"/>
    </row>
    <row r="26" spans="1:4" ht="15" customHeight="1">
      <c r="A26" s="323"/>
      <c r="B26" s="305"/>
      <c r="C26" s="306"/>
      <c r="D26" s="307"/>
    </row>
    <row r="27" spans="1:4" ht="15" customHeight="1">
      <c r="A27" s="323"/>
      <c r="B27" s="305"/>
      <c r="C27" s="306"/>
      <c r="D27" s="307"/>
    </row>
    <row r="28" spans="1:4" ht="15" customHeight="1">
      <c r="A28" s="323"/>
      <c r="B28" s="305"/>
      <c r="C28" s="306"/>
      <c r="D28" s="307"/>
    </row>
    <row r="29" spans="1:4" ht="15" customHeight="1">
      <c r="A29" s="323"/>
      <c r="B29" s="305"/>
      <c r="C29" s="306"/>
      <c r="D29" s="307"/>
    </row>
    <row r="30" spans="1:4" ht="15" customHeight="1">
      <c r="A30" s="323"/>
      <c r="B30" s="305"/>
      <c r="C30" s="306"/>
      <c r="D30" s="307"/>
    </row>
    <row r="31" spans="1:4" ht="27" customHeight="1">
      <c r="A31" s="324"/>
      <c r="B31" s="314"/>
      <c r="C31" s="315"/>
      <c r="D31" s="316"/>
    </row>
    <row r="32" spans="2:4" ht="12.75">
      <c r="B32" s="317"/>
      <c r="C32" s="317"/>
      <c r="D32" s="317"/>
    </row>
    <row r="33" spans="2:4" ht="12.75">
      <c r="B33" s="317"/>
      <c r="C33" s="317"/>
      <c r="D33" s="317"/>
    </row>
    <row r="34" spans="2:4" ht="12.75">
      <c r="B34" s="317"/>
      <c r="C34" s="317"/>
      <c r="D34" s="317"/>
    </row>
    <row r="35" spans="2:7" ht="12.75">
      <c r="B35" s="317"/>
      <c r="C35" s="317"/>
      <c r="D35" s="317"/>
      <c r="F35" s="318"/>
      <c r="G35" s="319"/>
    </row>
  </sheetData>
  <sheetProtection/>
  <mergeCells count="4">
    <mergeCell ref="A2:D2"/>
    <mergeCell ref="A3:D3"/>
    <mergeCell ref="A7:B7"/>
    <mergeCell ref="B8:D8"/>
  </mergeCells>
  <printOptions horizontalCentered="1"/>
  <pageMargins left="0.39000000000000007" right="0.2" top="0.59" bottom="0.59" header="0.31" footer="0.31"/>
  <pageSetup horizontalDpi="600" verticalDpi="600" orientation="landscape" pageOrder="overThenDown" paperSize="9" scale="70" r:id="rId2"/>
  <headerFooter alignWithMargins="0">
    <oddHeader>&amp;L&amp;8© 2012 O.AMMAR, V.BOURDIN, G. Farges&amp;R&amp;8Autoévaluation UELP - v2012</oddHeader>
    <oddFooter>&amp;L&amp;8&amp;F&amp;C&amp;8&amp;A&amp;R&amp;8&amp;P/&amp;N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TAMAMES</dc:creator>
  <cp:keywords/>
  <dc:description/>
  <cp:lastModifiedBy>Ons</cp:lastModifiedBy>
  <cp:lastPrinted>2011-05-19T06:56:06Z</cp:lastPrinted>
  <dcterms:created xsi:type="dcterms:W3CDTF">2004-01-18T21:06:38Z</dcterms:created>
  <dcterms:modified xsi:type="dcterms:W3CDTF">2012-06-02T10:24:30Z</dcterms:modified>
  <cp:category/>
  <cp:version/>
  <cp:contentType/>
  <cp:contentStatus/>
</cp:coreProperties>
</file>