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0" yWindow="65516" windowWidth="25540" windowHeight="20540" tabRatio="621" activeTab="0"/>
  </bookViews>
  <sheets>
    <sheet name="Contexte" sheetId="1" r:id="rId1"/>
    <sheet name="Grille d'évaluation" sheetId="2" r:id="rId2"/>
    <sheet name="Résultats" sheetId="3" r:id="rId3"/>
    <sheet name="Cartographie Processus" sheetId="4" r:id="rId4"/>
    <sheet name="Cartographie détaillée" sheetId="5" r:id="rId5"/>
    <sheet name="Retour d'expérience" sheetId="6" r:id="rId6"/>
  </sheets>
  <externalReferences>
    <externalReference r:id="rId9"/>
    <externalReference r:id="rId10"/>
  </externalReferences>
  <definedNames>
    <definedName name="CRITERIA">'[1]Données'!$A$2:$A$6</definedName>
    <definedName name="_xlnm.Print_Titles" localSheetId="4">'Cartographie détaillée'!$1:$6</definedName>
    <definedName name="_xlnm.Print_Titles" localSheetId="3">'Cartographie Processus'!$1:$6</definedName>
    <definedName name="_xlnm.Print_Area" localSheetId="4">'Cartographie détaillée'!$A$1:$D$34</definedName>
    <definedName name="_xlnm.Print_Area" localSheetId="3">'Cartographie Processus'!$A$1:$D$34</definedName>
    <definedName name="_xlnm.Print_Area" localSheetId="1">'Grille d''évaluation'!$A$1:$E$40</definedName>
    <definedName name="_xlnm.Print_Area" localSheetId="2">'Résultats'!$A$1:$E$44</definedName>
    <definedName name="_xlnm.Print_Area" localSheetId="5">'Retour d''expérience'!$A$1:$C$53</definedName>
  </definedNames>
  <calcPr fullCalcOnLoad="1"/>
</workbook>
</file>

<file path=xl/comments2.xml><?xml version="1.0" encoding="utf-8"?>
<comments xmlns="http://schemas.openxmlformats.org/spreadsheetml/2006/main">
  <authors>
    <author>TAMAMES</author>
  </authors>
  <commentList>
    <comment ref="Q8" authorId="0">
      <text>
        <r>
          <rPr>
            <b/>
            <sz val="9"/>
            <rFont val="Tahoma"/>
            <family val="2"/>
          </rPr>
          <t>poids attribué à chacune des affirmations en fonction du degré d'importance de l'obligation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<sst xmlns="http://schemas.openxmlformats.org/spreadsheetml/2006/main" count="282" uniqueCount="219">
  <si>
    <t xml:space="preserve"> Fiche de méta-données (1 page A4 en recto)</t>
  </si>
  <si>
    <t>Valeurs selon le choix</t>
  </si>
  <si>
    <t xml:space="preserve">Note </t>
  </si>
  <si>
    <t>Cotation (0 à 1)</t>
  </si>
  <si>
    <t>somme 
(0 à 1)</t>
  </si>
  <si>
    <t>Calcul automatique</t>
  </si>
  <si>
    <t>Moyenne</t>
  </si>
  <si>
    <t>Moy+ET</t>
  </si>
  <si>
    <t>Ecart-Type 
(ET)</t>
  </si>
  <si>
    <t>Centre Hospitaller :  </t>
  </si>
  <si>
    <t>Date :  </t>
  </si>
  <si>
    <t>Nom et Fonction du signataire :  </t>
  </si>
  <si>
    <t>moyenne :</t>
  </si>
  <si>
    <t>Fiche de synthèse globale des résultats de l'évaluation (1 page A4 en recto)</t>
  </si>
  <si>
    <r>
      <t xml:space="preserve">Taux moyens de </t>
    </r>
    <r>
      <rPr>
        <b/>
        <sz val="12"/>
        <rFont val="Arial"/>
        <family val="2"/>
      </rPr>
      <t>véracité</t>
    </r>
  </si>
  <si>
    <t>Saisie :</t>
  </si>
  <si>
    <t>PROBLEME</t>
  </si>
  <si>
    <t>CAUSES</t>
  </si>
  <si>
    <t>CONSEQUENCES</t>
  </si>
  <si>
    <t>Imprimer sur pages A4</t>
  </si>
  <si>
    <t>les activités sont définies explicitement et mises en œuvre dans les délais, sans être forcément tracées</t>
  </si>
  <si>
    <r>
      <t xml:space="preserve">les activités réalisées sont </t>
    </r>
    <r>
      <rPr>
        <b/>
        <sz val="10"/>
        <color indexed="12"/>
        <rFont val="Arial"/>
        <family val="0"/>
      </rPr>
      <t>efficaces,</t>
    </r>
    <r>
      <rPr>
        <sz val="10"/>
        <color indexed="12"/>
        <rFont val="Arial"/>
        <family val="0"/>
      </rPr>
      <t xml:space="preserve"> tracées dans leur cheminement et leurs résultats</t>
    </r>
  </si>
  <si>
    <r>
      <t xml:space="preserve"> les activités réalisées sont </t>
    </r>
    <r>
      <rPr>
        <b/>
        <sz val="10"/>
        <color indexed="12"/>
        <rFont val="Arial"/>
        <family val="0"/>
      </rPr>
      <t>efficientes</t>
    </r>
    <r>
      <rPr>
        <sz val="10"/>
        <color indexed="12"/>
        <rFont val="Arial"/>
        <family val="0"/>
      </rPr>
      <t xml:space="preserve"> et induisent des améliorations qui sont effectivement mises en œuvre</t>
    </r>
  </si>
  <si>
    <r>
      <t>les activités réalisées ont une excellente</t>
    </r>
    <r>
      <rPr>
        <b/>
        <sz val="10"/>
        <color indexed="12"/>
        <rFont val="Arial"/>
        <family val="0"/>
      </rPr>
      <t xml:space="preserve"> qualité perçue</t>
    </r>
    <r>
      <rPr>
        <sz val="10"/>
        <color indexed="12"/>
        <rFont val="Arial"/>
        <family val="0"/>
      </rPr>
      <t>, elles anticipent les attentes et innovent dans les services rendus</t>
    </r>
  </si>
  <si>
    <r>
      <t>A LIRE !...</t>
    </r>
    <r>
      <rPr>
        <b/>
        <sz val="10"/>
        <color indexed="8"/>
        <rFont val="Arial"/>
        <family val="2"/>
      </rPr>
      <t xml:space="preserve"> </t>
    </r>
  </si>
  <si>
    <r>
      <t>Pour Qui</t>
    </r>
    <r>
      <rPr>
        <sz val="10"/>
        <color indexed="8"/>
        <rFont val="Arial"/>
        <family val="2"/>
      </rPr>
      <t xml:space="preserve"> ? : </t>
    </r>
  </si>
  <si>
    <r>
      <t xml:space="preserve">Pour Quoi ? </t>
    </r>
    <r>
      <rPr>
        <sz val="10"/>
        <color indexed="8"/>
        <rFont val="Arial"/>
        <family val="2"/>
      </rPr>
      <t xml:space="preserve">: </t>
    </r>
  </si>
  <si>
    <r>
      <t>Comment  ? :</t>
    </r>
    <r>
      <rPr>
        <sz val="10"/>
        <color indexed="8"/>
        <rFont val="Arial"/>
        <family val="2"/>
      </rPr>
      <t xml:space="preserve"> </t>
    </r>
  </si>
  <si>
    <t>Choix à faire manuellement</t>
  </si>
  <si>
    <t>La somme des pondérations doit être =1</t>
  </si>
  <si>
    <t>La somme des pondérations doit être =1</t>
  </si>
  <si>
    <t>colonne modifiable (zones blanches)</t>
  </si>
  <si>
    <t>pondération
sous-processus (0 à 1)</t>
  </si>
  <si>
    <t>Calcul auto</t>
  </si>
  <si>
    <t>Calcul auto</t>
  </si>
  <si>
    <t>somme = 1 ?  =&gt;</t>
  </si>
  <si>
    <t>4.1</t>
  </si>
  <si>
    <t>3.3</t>
  </si>
  <si>
    <t> gilbert.farges@utc.fr </t>
  </si>
  <si>
    <t>Valeurs utilisées pour les cartographies</t>
  </si>
  <si>
    <t>3.1</t>
  </si>
  <si>
    <t>Fiche de la cartographie des évaluations sur les 5 processus majeurs (1 page A4 en recto)</t>
  </si>
  <si>
    <t>1.4</t>
  </si>
  <si>
    <t> gilbert.farges@utc.fr </t>
  </si>
  <si>
    <t>pondération
item principal (O à 1)</t>
  </si>
  <si>
    <t>Exploitation :</t>
  </si>
  <si>
    <t>Amélioration :</t>
  </si>
  <si>
    <t>Moy-ET</t>
  </si>
  <si>
    <t>3.2</t>
  </si>
  <si>
    <t>Taux de véracité des processus</t>
  </si>
  <si>
    <t>Centre Hospitaller : </t>
  </si>
  <si>
    <t>Date : </t>
  </si>
  <si>
    <t>Nom et Fonction du signataire : </t>
  </si>
  <si>
    <t>Avertissement : toute zone blanche peut être remplie ou modifiée. Les données peuvent ensuite être utilisées dans d'autres onglets</t>
  </si>
  <si>
    <t>Signature :</t>
  </si>
  <si>
    <t>Observations :</t>
  </si>
  <si>
    <t>Liste des évaluateurs :</t>
  </si>
  <si>
    <t>au sous-processus</t>
  </si>
  <si>
    <t>Note</t>
  </si>
  <si>
    <t>au processus</t>
  </si>
  <si>
    <t xml:space="preserve">Calcul automatique </t>
  </si>
  <si>
    <t>Modes de preuve</t>
  </si>
  <si>
    <t>Observations</t>
  </si>
  <si>
    <t>Signature :</t>
  </si>
  <si>
    <t>Evaluations</t>
  </si>
  <si>
    <t>1.1</t>
  </si>
  <si>
    <t>1.2</t>
  </si>
  <si>
    <t>1.3</t>
  </si>
  <si>
    <t>Nom et Fonction du signataire :  </t>
  </si>
  <si>
    <t>Merci d’avance pour votre contribution à l’avancement de la qualité dans les pratiques professionnelles biomédicales hospitalières</t>
  </si>
  <si>
    <t>CONFIDENTIALITE assurée pour un benchmarking national : renvoyez votre fichier à gilbert.farges@utc.fr</t>
  </si>
  <si>
    <t>"La maintenance DES DISPOSITIFS MEDICAUX" - Recommandations AFSSAPS Octobre 2011</t>
  </si>
  <si>
    <t xml:space="preserve">Processus de formalisation opérationnel d’une politique de maintenance au sein de votre établissement </t>
  </si>
  <si>
    <t>Processus opérationnel et applicatif du RSQM (Registre de Sécurité Qualité Maintenance)</t>
  </si>
  <si>
    <t>PROPOSITIONS</t>
  </si>
  <si>
    <t>3.4</t>
  </si>
  <si>
    <t>Plans d'action :</t>
  </si>
  <si>
    <t>relative</t>
  </si>
  <si>
    <t>Date :  </t>
  </si>
  <si>
    <t>Nom et Fonction du signataire :  </t>
  </si>
  <si>
    <t>Atteindre les objectifs des processus :</t>
  </si>
  <si>
    <t>Fiche de retour d'expérience (1 page A4 en recto)</t>
  </si>
  <si>
    <r>
      <t>Atteindre les objectifs des processus</t>
    </r>
    <r>
      <rPr>
        <sz val="12"/>
        <rFont val="Arial"/>
        <family val="2"/>
      </rPr>
      <t xml:space="preserve"> : moyennes et écarts-types des % de </t>
    </r>
    <r>
      <rPr>
        <b/>
        <sz val="12"/>
        <rFont val="Arial"/>
        <family val="2"/>
      </rPr>
      <t>véracité</t>
    </r>
    <r>
      <rPr>
        <sz val="12"/>
        <rFont val="Arial"/>
        <family val="2"/>
      </rPr>
      <t xml:space="preserve"> évalués</t>
    </r>
  </si>
  <si>
    <t>Signature :</t>
  </si>
  <si>
    <t>Autodiagnostic :</t>
  </si>
  <si>
    <t>MISSION PRINCIPALE :</t>
  </si>
  <si>
    <t>PROCESSUS PRINCIPAL :</t>
  </si>
  <si>
    <t>Scores</t>
  </si>
  <si>
    <t>Fonctions</t>
  </si>
  <si>
    <t>Noms</t>
  </si>
  <si>
    <t>• Les services biomédicaux français en établissement de santé et les fabricants</t>
  </si>
  <si>
    <t>• Garantir la sécurité du patient</t>
  </si>
  <si>
    <t>• Contribuer au professionnalisme et à la bonne image de marque  des services biomédicaux</t>
  </si>
  <si>
    <t>Se situer par rapport au respect et au suivi des recommandations AFSSAPS</t>
  </si>
  <si>
    <t>Diminuer le taux d’incidents lié à l’utilisation des dispositifs médicaux</t>
  </si>
  <si>
    <t>3) La réglementation et les recommandations sont suivies et respectées.</t>
  </si>
  <si>
    <t>5)  L’organisation de la maintenance est définie, mise en œuvre, tracée, et améliorée de façon continue.</t>
  </si>
  <si>
    <t>Absent</t>
  </si>
  <si>
    <t>Aléatoire</t>
  </si>
  <si>
    <t>Défini</t>
  </si>
  <si>
    <t>Maîtrisé</t>
  </si>
  <si>
    <t>Optimisé</t>
  </si>
  <si>
    <t>Mature</t>
  </si>
  <si>
    <t>aucune activité n'est réalisée pour ce processus</t>
  </si>
  <si>
    <t>les activités sont réalisées implicitement sans être toujours mises en œuvre complètement et dans les délais</t>
  </si>
  <si>
    <t>Service biomédical du CH de …</t>
  </si>
  <si>
    <t>jour, mois, année</t>
  </si>
  <si>
    <t>Prénon NOM - Responsable biomédical</t>
  </si>
  <si>
    <t>% de maturité</t>
  </si>
  <si>
    <t>Processus formalisant et assurant la veille réglementaire</t>
  </si>
  <si>
    <t>Processus formalisant et assurant la veille normative</t>
  </si>
  <si>
    <t>4.4</t>
  </si>
  <si>
    <t>4) La criticité de chaque dispositif médical est identifiée et maîtrisée</t>
  </si>
  <si>
    <t>Processus intégrant les dispositifs médicaux de classe IIb et III dans la politique de maintenance préventive</t>
  </si>
  <si>
    <t>Processus assurant la maintenance des dispositifs médicaux critiques (y compris in vitro)</t>
  </si>
  <si>
    <r>
      <t>1.</t>
    </r>
    <r>
      <rPr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Utilisez</t>
    </r>
    <r>
      <rPr>
        <sz val="10"/>
        <color indexed="8"/>
        <rFont val="Arial"/>
        <family val="2"/>
      </rPr>
      <t xml:space="preserve"> cet outil d’autodiagnostic simple et rapide en documentant les zones blanches</t>
    </r>
  </si>
  <si>
    <r>
      <t>2.</t>
    </r>
    <r>
      <rPr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Visualisez</t>
    </r>
    <r>
      <rPr>
        <sz val="10"/>
        <color indexed="8"/>
        <rFont val="Arial"/>
        <family val="2"/>
      </rPr>
      <t xml:space="preserve"> votre situation avec les onglets "cartographies" et </t>
    </r>
    <r>
      <rPr>
        <b/>
        <sz val="10"/>
        <color indexed="8"/>
        <rFont val="Arial"/>
        <family val="2"/>
      </rPr>
      <t>identifiez</t>
    </r>
    <r>
      <rPr>
        <sz val="10"/>
        <color indexed="8"/>
        <rFont val="Arial"/>
        <family val="2"/>
      </rPr>
      <t xml:space="preserve"> les améliorations nécessaires</t>
    </r>
  </si>
  <si>
    <r>
      <t>3.</t>
    </r>
    <r>
      <rPr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Imprimez,</t>
    </r>
    <r>
      <rPr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communiquez</t>
    </r>
    <r>
      <rPr>
        <sz val="10"/>
        <color indexed="8"/>
        <rFont val="Arial"/>
        <family val="2"/>
      </rPr>
      <t xml:space="preserve"> et </t>
    </r>
    <r>
      <rPr>
        <b/>
        <sz val="10"/>
        <color indexed="8"/>
        <rFont val="Arial"/>
        <family val="2"/>
      </rPr>
      <t>capitalisez</t>
    </r>
    <r>
      <rPr>
        <sz val="10"/>
        <color indexed="8"/>
        <rFont val="Arial"/>
        <family val="2"/>
      </rPr>
      <t xml:space="preserve"> les résultats dans votre système qualité</t>
    </r>
  </si>
  <si>
    <t>Evaluateurs</t>
  </si>
  <si>
    <t>Echelle d'évaluation exploitée</t>
  </si>
  <si>
    <t>Utilisés dans les calculs 
(peuvent être modifiés avec prudence)</t>
  </si>
  <si>
    <t>Légende : (peut être modifiée)</t>
  </si>
  <si>
    <t>item</t>
  </si>
  <si>
    <t>A REMPLIR !... (Informations nécessaires pour élaborer les retours d'expériences. Elles resteront ANONYMES )</t>
  </si>
  <si>
    <r>
      <t>1. L'outil d'autodiagnostic est exploitable dans mon contexte professionnel (</t>
    </r>
    <r>
      <rPr>
        <i/>
        <sz val="10"/>
        <color indexed="12"/>
        <rFont val="Arial"/>
        <family val="2"/>
      </rPr>
      <t>oui/non/partiellement</t>
    </r>
    <r>
      <rPr>
        <sz val="10"/>
        <color indexed="12"/>
        <rFont val="Arial"/>
        <family val="0"/>
      </rPr>
      <t>) :</t>
    </r>
  </si>
  <si>
    <t>...</t>
  </si>
  <si>
    <r>
      <t>2. Le temps consacré à la saisie de l’autodiagnostic est de (</t>
    </r>
    <r>
      <rPr>
        <i/>
        <sz val="10"/>
        <color indexed="12"/>
        <rFont val="Arial"/>
        <family val="2"/>
      </rPr>
      <t>mn ou heures</t>
    </r>
    <r>
      <rPr>
        <sz val="10"/>
        <color indexed="12"/>
        <rFont val="Arial"/>
        <family val="0"/>
      </rPr>
      <t>) :</t>
    </r>
  </si>
  <si>
    <r>
      <t>3. L'emploi de la grille est compréhensible (</t>
    </r>
    <r>
      <rPr>
        <i/>
        <sz val="10"/>
        <color indexed="12"/>
        <rFont val="Arial"/>
        <family val="2"/>
      </rPr>
      <t>oui/non/suggestions...</t>
    </r>
    <r>
      <rPr>
        <sz val="10"/>
        <color indexed="12"/>
        <rFont val="Arial"/>
        <family val="0"/>
      </rPr>
      <t>) :</t>
    </r>
  </si>
  <si>
    <r>
      <t>4. Les priorités d’action sont identifiables (</t>
    </r>
    <r>
      <rPr>
        <i/>
        <sz val="10"/>
        <color indexed="12"/>
        <rFont val="Arial"/>
        <family val="2"/>
      </rPr>
      <t>oui/non/partiellement</t>
    </r>
    <r>
      <rPr>
        <sz val="10"/>
        <color indexed="12"/>
        <rFont val="Arial"/>
        <family val="0"/>
      </rPr>
      <t>) :</t>
    </r>
  </si>
  <si>
    <r>
      <t>5. L’autodiagnostic réalisé permet de progresser (</t>
    </r>
    <r>
      <rPr>
        <i/>
        <sz val="10"/>
        <color indexed="12"/>
        <rFont val="Arial"/>
        <family val="2"/>
      </rPr>
      <t>oui/non/partiellement</t>
    </r>
    <r>
      <rPr>
        <sz val="10"/>
        <color indexed="12"/>
        <rFont val="Arial"/>
        <family val="0"/>
      </rPr>
      <t>) :</t>
    </r>
  </si>
  <si>
    <r>
      <t>6. La communication au sein du service est améliorée (</t>
    </r>
    <r>
      <rPr>
        <i/>
        <sz val="10"/>
        <color indexed="12"/>
        <rFont val="Arial"/>
        <family val="2"/>
      </rPr>
      <t>oui/non/partiellement</t>
    </r>
    <r>
      <rPr>
        <sz val="10"/>
        <color indexed="12"/>
        <rFont val="Arial"/>
        <family val="0"/>
      </rPr>
      <t>) :</t>
    </r>
  </si>
  <si>
    <t>7. Les améliorations souhaitées sur la grille d’évaluation sont :</t>
  </si>
  <si>
    <r>
      <t>8. Je souhaite me situer par rapport à une moyenne nationale (</t>
    </r>
    <r>
      <rPr>
        <i/>
        <sz val="10"/>
        <color indexed="12"/>
        <rFont val="Arial"/>
        <family val="2"/>
      </rPr>
      <t>oui/non</t>
    </r>
    <r>
      <rPr>
        <sz val="10"/>
        <color indexed="12"/>
        <rFont val="Arial"/>
        <family val="0"/>
      </rPr>
      <t>) :</t>
    </r>
  </si>
  <si>
    <t>9. Observations libres :</t>
  </si>
  <si>
    <t>Diffusez cet outil autour de vous si nécessaire</t>
  </si>
  <si>
    <t>Formation et habilitation du personnel biomédical</t>
  </si>
  <si>
    <t xml:space="preserve">Contrôle et d'amélioration en continue des activités </t>
  </si>
  <si>
    <t>Mise en application du RSQM</t>
  </si>
  <si>
    <t>Conservation des fiches du RSQM après la fin d’exploitation</t>
  </si>
  <si>
    <t xml:space="preserve">Mise à disposition du manuel d’utilisation en français </t>
  </si>
  <si>
    <t>Demande du RSQM lors de prêts ou échanges standards</t>
  </si>
  <si>
    <t>Veille réglementaire</t>
  </si>
  <si>
    <t>Veille normative</t>
  </si>
  <si>
    <t>Respect des préconisations fabricants</t>
  </si>
  <si>
    <t>Identification de la criticité des DM</t>
  </si>
  <si>
    <t>Traçabilité des actions sur les DM critiques</t>
  </si>
  <si>
    <t>Maintenance des DM critiques</t>
  </si>
  <si>
    <t>Processus de conservation des fiches du RSQM d'un dispositif médical sur 5 ans après la fin d’exploitation</t>
  </si>
  <si>
    <t>Processus assurant la mise à disposition du manuel d’utilisation en français pour chaque modèle de dispositif médical</t>
  </si>
  <si>
    <t>Processus de définition des acteurs et des responsabilités liées aux maintenances internes</t>
  </si>
  <si>
    <t>2.1</t>
  </si>
  <si>
    <t>2.2</t>
  </si>
  <si>
    <t>2.3</t>
  </si>
  <si>
    <t>2.4</t>
  </si>
  <si>
    <t>Processus de plan de formation pour la qualification et l’habilitation du personnel biomédical</t>
  </si>
  <si>
    <t>Processus identifiant clairement les missions du prestataire externe dans un contrat de maintenance</t>
  </si>
  <si>
    <t>Processus demandant le RSQM lors de prêts ou échanges standards</t>
  </si>
  <si>
    <t>Processus intégrant les dispositifs médicaux de classe I et IIa dans la politique de maintenance préventive (lèves malades, lits médicalisés…)</t>
  </si>
  <si>
    <t>Processus de mise à jour continue de l'inventaire du parc d’équipements par le service biomédical</t>
  </si>
  <si>
    <t>Processus de tracabilité des interventions externes</t>
  </si>
  <si>
    <t>Processus contractualisant  les conditions avec le fabricant suivant le guide des bonnes pratiques de la télémaintenance</t>
  </si>
  <si>
    <t>Résultats de l'évaluation</t>
  </si>
  <si>
    <t>Résultats par évaluateur</t>
  </si>
  <si>
    <t>Résultats détaillés :</t>
  </si>
  <si>
    <t>Gesion de la maintenance</t>
  </si>
  <si>
    <t>Responsbilités et missions</t>
  </si>
  <si>
    <t>Réglementation et recommandations</t>
  </si>
  <si>
    <t>Prévention des risques</t>
  </si>
  <si>
    <t>Organisation de la maintenance</t>
  </si>
  <si>
    <t>Processus respectant les préconisations des fabricants en matière de maintenance préventive</t>
  </si>
  <si>
    <t>Formation du personnel</t>
  </si>
  <si>
    <t>Mise à jour continue de l'inventaire</t>
  </si>
  <si>
    <t>Traçabilité des interventions internes</t>
  </si>
  <si>
    <t>Tracabilité des interventions externes</t>
  </si>
  <si>
    <t>Traçabilité de la maintenance des logiciels</t>
  </si>
  <si>
    <t>Suivi du guide des bonnes pratiques de la télémaintenance</t>
  </si>
  <si>
    <t>Disposition du matériel nécessaire à la maintenance</t>
  </si>
  <si>
    <t>Intégration DM I et IIa dans la maintenance</t>
  </si>
  <si>
    <t>Intégration DM IIb et III dans la maintenance</t>
  </si>
  <si>
    <t>Identification des missions externes</t>
  </si>
  <si>
    <t>3. Réglementations et recommandations</t>
  </si>
  <si>
    <t>Processus identifiant la criticité des dispositifs médicaux (y compris in vitro)</t>
  </si>
  <si>
    <t>Processus assurant et traçant les actions menées sur les dispositifs médicaux critiques (y compris in vitro)</t>
  </si>
  <si>
    <t xml:space="preserve">Processus de contrôle et d'amélioration en continue de chaque activité </t>
  </si>
  <si>
    <t>Processus permettant au service biomédical de disposer du matériel nécessaire à la réalisation de la maintenance</t>
  </si>
  <si>
    <t>1) Les responsabilités et les missions de maintenance sont formalisées.</t>
  </si>
  <si>
    <t>1.1</t>
  </si>
  <si>
    <t>1.2</t>
  </si>
  <si>
    <t>1.3</t>
  </si>
  <si>
    <t>1.4</t>
  </si>
  <si>
    <t>1.5</t>
  </si>
  <si>
    <t>2) La gestion documentaire pour la maintenance des dispositifs médicaux est assurée et tracée.</t>
  </si>
  <si>
    <t>4.2</t>
  </si>
  <si>
    <t>4.3</t>
  </si>
  <si>
    <t>5.1</t>
  </si>
  <si>
    <t>5.2</t>
  </si>
  <si>
    <t>5.3</t>
  </si>
  <si>
    <t>5.4</t>
  </si>
  <si>
    <t>5.5</t>
  </si>
  <si>
    <t>5.6</t>
  </si>
  <si>
    <t>5.7</t>
  </si>
  <si>
    <t>5.8</t>
  </si>
  <si>
    <t>http://www.snitem.fr/sites/default/files/fiche_pratique_afib_snitem__0.pdf</t>
  </si>
  <si>
    <t>Processus garantissant les recommandations des fournisseurs dans la politique de maintenance</t>
  </si>
  <si>
    <t>Processus de traçabilité des interventions internes</t>
  </si>
  <si>
    <t>Processus de traçabilité de la maintenance des logiciels d’application (Upgrade et Update)</t>
  </si>
  <si>
    <t>3.1</t>
  </si>
  <si>
    <t>3.2</t>
  </si>
  <si>
    <t>3.3</t>
  </si>
  <si>
    <t>3.4</t>
  </si>
  <si>
    <t>4.1</t>
  </si>
  <si>
    <t>4. Prévention des risques</t>
  </si>
  <si>
    <t>5. Organisation de la maintenance</t>
  </si>
  <si>
    <t>1. Management</t>
  </si>
  <si>
    <t>2. Gestion documentaire</t>
  </si>
  <si>
    <t>Processus d'amélioration de formation du personnel, contrôle des pratiques et des acquis</t>
  </si>
  <si>
    <t>Définition des acteurs et des responsabilités</t>
  </si>
  <si>
    <t>Définition la politique de maintenance</t>
  </si>
  <si>
    <t>Garantie des recommandations fournisseurs</t>
  </si>
</sst>
</file>

<file path=xl/styles.xml><?xml version="1.0" encoding="utf-8"?>
<styleSheet xmlns="http://schemas.openxmlformats.org/spreadsheetml/2006/main">
  <numFmts count="43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&quot; €&quot;;\-#,##0&quot; €&quot;"/>
    <numFmt numFmtId="173" formatCode="#,##0&quot; €&quot;;[Red]\-#,##0&quot; €&quot;"/>
    <numFmt numFmtId="174" formatCode="#,##0.00&quot; €&quot;;\-#,##0.00&quot; €&quot;"/>
    <numFmt numFmtId="175" formatCode="#,##0.00&quot; €&quot;;[Red]\-#,##0.00&quot; €&quot;"/>
    <numFmt numFmtId="176" formatCode="_-* #,##0&quot; €&quot;_-;\-* #,##0&quot; €&quot;_-;_-* &quot;-&quot;&quot; €&quot;_-;_-@_-"/>
    <numFmt numFmtId="177" formatCode="_-* #,##0_ _€_-;\-* #,##0_ _€_-;_-* &quot;-&quot;_ _€_-;_-@_-"/>
    <numFmt numFmtId="178" formatCode="_-* #,##0.00&quot; €&quot;_-;\-* #,##0.00&quot; €&quot;_-;_-* &quot;-&quot;??&quot; €&quot;_-;_-@_-"/>
    <numFmt numFmtId="179" formatCode="_-* #,##0.00_ _€_-;\-* #,##0.00_ _€_-;_-* &quot;-&quot;??_ _€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00000"/>
    <numFmt numFmtId="189" formatCode="&quot;Vrai&quot;;&quot;Vrai&quot;;&quot;Faux&quot;"/>
    <numFmt numFmtId="190" formatCode="&quot;Actif&quot;;&quot;Actif&quot;;&quot;Inactif&quot;"/>
    <numFmt numFmtId="191" formatCode="0.0000%"/>
    <numFmt numFmtId="192" formatCode="0.0%"/>
    <numFmt numFmtId="193" formatCode="\C\r\i\t\.\ #0"/>
    <numFmt numFmtId="194" formatCode="0.0000"/>
    <numFmt numFmtId="195" formatCode="d\ mmmm\ yyyy"/>
    <numFmt numFmtId="196" formatCode="[$€-2]\ #,##0.00_);[Red]\([$€-2]\ #,##0.00\)"/>
    <numFmt numFmtId="197" formatCode="General"/>
    <numFmt numFmtId="198" formatCode="0%"/>
  </numFmts>
  <fonts count="6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0"/>
    </font>
    <font>
      <sz val="12"/>
      <name val="Arial"/>
      <family val="2"/>
    </font>
    <font>
      <b/>
      <sz val="12"/>
      <color indexed="8"/>
      <name val="Arial"/>
      <family val="0"/>
    </font>
    <font>
      <b/>
      <sz val="14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2"/>
      <color indexed="10"/>
      <name val="Arial"/>
      <family val="0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8"/>
      <name val="Verdana"/>
      <family val="0"/>
    </font>
    <font>
      <b/>
      <sz val="12"/>
      <color indexed="12"/>
      <name val="Arial"/>
      <family val="0"/>
    </font>
    <font>
      <sz val="12"/>
      <color indexed="12"/>
      <name val="Arial"/>
      <family val="0"/>
    </font>
    <font>
      <b/>
      <sz val="10"/>
      <color indexed="12"/>
      <name val="Arial"/>
      <family val="0"/>
    </font>
    <font>
      <sz val="10"/>
      <color indexed="12"/>
      <name val="Arial"/>
      <family val="0"/>
    </font>
    <font>
      <b/>
      <sz val="18"/>
      <name val="Arial"/>
      <family val="0"/>
    </font>
    <font>
      <b/>
      <i/>
      <sz val="10"/>
      <color indexed="10"/>
      <name val="Arial"/>
      <family val="0"/>
    </font>
    <font>
      <b/>
      <sz val="10"/>
      <color indexed="10"/>
      <name val="Arial"/>
      <family val="0"/>
    </font>
    <font>
      <b/>
      <sz val="11"/>
      <name val="Arial"/>
      <family val="0"/>
    </font>
    <font>
      <b/>
      <sz val="16"/>
      <color indexed="18"/>
      <name val="Arial"/>
      <family val="0"/>
    </font>
    <font>
      <b/>
      <sz val="16"/>
      <color indexed="9"/>
      <name val="Arial"/>
      <family val="0"/>
    </font>
    <font>
      <b/>
      <sz val="16"/>
      <name val="Arial"/>
      <family val="0"/>
    </font>
    <font>
      <b/>
      <u val="single"/>
      <sz val="12"/>
      <name val="Arial"/>
      <family val="0"/>
    </font>
    <font>
      <u val="single"/>
      <sz val="12"/>
      <color indexed="9"/>
      <name val="Arial"/>
      <family val="0"/>
    </font>
    <font>
      <u val="single"/>
      <sz val="12"/>
      <name val="Arial"/>
      <family val="0"/>
    </font>
    <font>
      <sz val="9"/>
      <color indexed="12"/>
      <name val="Arial"/>
      <family val="0"/>
    </font>
    <font>
      <b/>
      <sz val="15"/>
      <color indexed="18"/>
      <name val="Arial"/>
      <family val="0"/>
    </font>
    <font>
      <b/>
      <sz val="10"/>
      <color indexed="9"/>
      <name val="Arial"/>
      <family val="0"/>
    </font>
    <font>
      <i/>
      <sz val="8"/>
      <color indexed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0"/>
      <color indexed="12"/>
      <name val="Arial"/>
      <family val="2"/>
    </font>
    <font>
      <i/>
      <sz val="10"/>
      <color indexed="12"/>
      <name val="Arial"/>
      <family val="2"/>
    </font>
    <font>
      <b/>
      <u val="single"/>
      <sz val="10"/>
      <name val="Arial"/>
      <family val="2"/>
    </font>
    <font>
      <sz val="18"/>
      <color indexed="8"/>
      <name val="Arial"/>
      <family val="0"/>
    </font>
    <font>
      <b/>
      <sz val="14"/>
      <color indexed="8"/>
      <name val="Arial"/>
      <family val="0"/>
    </font>
    <font>
      <sz val="10"/>
      <color indexed="18"/>
      <name val="Arial"/>
      <family val="0"/>
    </font>
    <font>
      <sz val="8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indexed="8"/>
      <name val="Georgia"/>
      <family val="0"/>
    </font>
    <font>
      <sz val="10"/>
      <name val="Geneva"/>
      <family val="0"/>
    </font>
    <font>
      <b/>
      <sz val="8"/>
      <name val="Arial"/>
      <family val="2"/>
    </font>
  </fonts>
  <fills count="2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2" borderId="0" applyNumberFormat="0" applyBorder="0" applyAlignment="0" applyProtection="0"/>
    <xf numFmtId="0" fontId="42" fillId="5" borderId="0" applyNumberFormat="0" applyBorder="0" applyAlignment="0" applyProtection="0"/>
    <xf numFmtId="0" fontId="42" fillId="3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6" borderId="0" applyNumberFormat="0" applyBorder="0" applyAlignment="0" applyProtection="0"/>
    <xf numFmtId="0" fontId="42" fillId="9" borderId="0" applyNumberFormat="0" applyBorder="0" applyAlignment="0" applyProtection="0"/>
    <xf numFmtId="0" fontId="42" fillId="3" borderId="0" applyNumberFormat="0" applyBorder="0" applyAlignment="0" applyProtection="0"/>
    <xf numFmtId="0" fontId="43" fillId="10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6" borderId="0" applyNumberFormat="0" applyBorder="0" applyAlignment="0" applyProtection="0"/>
    <xf numFmtId="0" fontId="43" fillId="10" borderId="0" applyNumberFormat="0" applyBorder="0" applyAlignment="0" applyProtection="0"/>
    <xf numFmtId="0" fontId="43" fillId="3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0" borderId="0" applyNumberFormat="0" applyBorder="0" applyAlignment="0" applyProtection="0"/>
    <xf numFmtId="0" fontId="43" fillId="13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" borderId="1" applyNumberFormat="0" applyAlignment="0" applyProtection="0"/>
    <xf numFmtId="0" fontId="46" fillId="0" borderId="2" applyNumberFormat="0" applyFill="0" applyAlignment="0" applyProtection="0"/>
    <xf numFmtId="0" fontId="0" fillId="4" borderId="3" applyNumberFormat="0" applyFont="0" applyAlignment="0" applyProtection="0"/>
    <xf numFmtId="0" fontId="47" fillId="3" borderId="1" applyNumberFormat="0" applyAlignment="0" applyProtection="0"/>
    <xf numFmtId="0" fontId="48" fillId="1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9" fillId="8" borderId="0" applyNumberFormat="0" applyBorder="0" applyAlignment="0" applyProtection="0"/>
    <xf numFmtId="9" fontId="0" fillId="0" borderId="0" applyFont="0" applyFill="0" applyBorder="0" applyAlignment="0" applyProtection="0"/>
    <xf numFmtId="0" fontId="50" fillId="15" borderId="0" applyNumberFormat="0" applyBorder="0" applyAlignment="0" applyProtection="0"/>
    <xf numFmtId="0" fontId="51" fillId="2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16" borderId="9" applyNumberFormat="0" applyAlignment="0" applyProtection="0"/>
  </cellStyleXfs>
  <cellXfs count="371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/>
    </xf>
    <xf numFmtId="14" fontId="0" fillId="0" borderId="0" xfId="0" applyNumberFormat="1" applyAlignment="1">
      <alignment horizontal="left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2" fontId="4" fillId="17" borderId="10" xfId="0" applyNumberFormat="1" applyFont="1" applyFill="1" applyBorder="1" applyAlignment="1">
      <alignment horizontal="center" vertical="center"/>
    </xf>
    <xf numFmtId="2" fontId="4" fillId="8" borderId="11" xfId="0" applyNumberFormat="1" applyFont="1" applyFill="1" applyBorder="1" applyAlignment="1">
      <alignment horizontal="center" vertical="center"/>
    </xf>
    <xf numFmtId="2" fontId="4" fillId="8" borderId="12" xfId="0" applyNumberFormat="1" applyFont="1" applyFill="1" applyBorder="1" applyAlignment="1">
      <alignment horizontal="center" vertical="center"/>
    </xf>
    <xf numFmtId="0" fontId="11" fillId="17" borderId="13" xfId="0" applyFont="1" applyFill="1" applyBorder="1" applyAlignment="1">
      <alignment horizontal="center" vertical="center" wrapText="1"/>
    </xf>
    <xf numFmtId="0" fontId="11" fillId="17" borderId="14" xfId="0" applyFont="1" applyFill="1" applyBorder="1" applyAlignment="1">
      <alignment vertical="center"/>
    </xf>
    <xf numFmtId="0" fontId="11" fillId="17" borderId="14" xfId="0" applyFont="1" applyFill="1" applyBorder="1" applyAlignment="1">
      <alignment horizontal="center" vertical="center"/>
    </xf>
    <xf numFmtId="0" fontId="6" fillId="17" borderId="14" xfId="0" applyFont="1" applyFill="1" applyBorder="1" applyAlignment="1">
      <alignment horizontal="center" vertical="center"/>
    </xf>
    <xf numFmtId="0" fontId="11" fillId="17" borderId="15" xfId="0" applyFont="1" applyFill="1" applyBorder="1" applyAlignment="1">
      <alignment horizontal="center" vertical="center" wrapText="1"/>
    </xf>
    <xf numFmtId="0" fontId="11" fillId="17" borderId="16" xfId="0" applyFont="1" applyFill="1" applyBorder="1" applyAlignment="1">
      <alignment vertical="center"/>
    </xf>
    <xf numFmtId="0" fontId="11" fillId="17" borderId="16" xfId="0" applyFont="1" applyFill="1" applyBorder="1" applyAlignment="1">
      <alignment horizontal="center" vertical="center"/>
    </xf>
    <xf numFmtId="0" fontId="6" fillId="17" borderId="16" xfId="0" applyFont="1" applyFill="1" applyBorder="1" applyAlignment="1">
      <alignment horizontal="center" vertical="center"/>
    </xf>
    <xf numFmtId="0" fontId="4" fillId="17" borderId="17" xfId="0" applyFont="1" applyFill="1" applyBorder="1" applyAlignment="1">
      <alignment horizontal="right" vertical="center"/>
    </xf>
    <xf numFmtId="0" fontId="4" fillId="2" borderId="18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9" fontId="0" fillId="0" borderId="0" xfId="0" applyNumberForma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Alignment="1">
      <alignment vertical="center"/>
    </xf>
    <xf numFmtId="0" fontId="13" fillId="2" borderId="0" xfId="0" applyFont="1" applyFill="1" applyAlignment="1">
      <alignment vertical="center"/>
    </xf>
    <xf numFmtId="2" fontId="6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2" fontId="4" fillId="17" borderId="12" xfId="0" applyNumberFormat="1" applyFont="1" applyFill="1" applyBorder="1" applyAlignment="1">
      <alignment horizontal="center" vertical="center"/>
    </xf>
    <xf numFmtId="2" fontId="4" fillId="8" borderId="10" xfId="0" applyNumberFormat="1" applyFont="1" applyFill="1" applyBorder="1" applyAlignment="1">
      <alignment horizontal="center" vertical="center"/>
    </xf>
    <xf numFmtId="9" fontId="0" fillId="2" borderId="17" xfId="0" applyNumberFormat="1" applyFill="1" applyBorder="1" applyAlignment="1">
      <alignment horizontal="center" vertical="center"/>
    </xf>
    <xf numFmtId="9" fontId="3" fillId="2" borderId="21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left" vertical="center" wrapText="1" indent="1"/>
    </xf>
    <xf numFmtId="2" fontId="4" fillId="17" borderId="11" xfId="0" applyNumberFormat="1" applyFont="1" applyFill="1" applyBorder="1" applyAlignment="1">
      <alignment horizontal="center" vertical="center" wrapText="1"/>
    </xf>
    <xf numFmtId="2" fontId="4" fillId="17" borderId="22" xfId="0" applyNumberFormat="1" applyFont="1" applyFill="1" applyBorder="1" applyAlignment="1">
      <alignment horizontal="center" vertical="center" wrapText="1"/>
    </xf>
    <xf numFmtId="2" fontId="4" fillId="17" borderId="12" xfId="0" applyNumberFormat="1" applyFont="1" applyFill="1" applyBorder="1" applyAlignment="1">
      <alignment horizontal="center" vertical="center" wrapText="1"/>
    </xf>
    <xf numFmtId="0" fontId="4" fillId="18" borderId="11" xfId="0" applyFont="1" applyFill="1" applyBorder="1" applyAlignment="1">
      <alignment horizontal="center" vertical="center" wrapText="1"/>
    </xf>
    <xf numFmtId="2" fontId="4" fillId="8" borderId="11" xfId="0" applyNumberFormat="1" applyFont="1" applyFill="1" applyBorder="1" applyAlignment="1">
      <alignment horizontal="center" vertical="center" wrapText="1"/>
    </xf>
    <xf numFmtId="2" fontId="4" fillId="8" borderId="22" xfId="0" applyNumberFormat="1" applyFont="1" applyFill="1" applyBorder="1" applyAlignment="1">
      <alignment horizontal="center" vertical="center" wrapText="1"/>
    </xf>
    <xf numFmtId="2" fontId="4" fillId="8" borderId="12" xfId="0" applyNumberFormat="1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vertical="center"/>
    </xf>
    <xf numFmtId="0" fontId="0" fillId="2" borderId="17" xfId="0" applyFill="1" applyBorder="1" applyAlignment="1">
      <alignment/>
    </xf>
    <xf numFmtId="0" fontId="0" fillId="0" borderId="0" xfId="0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9" fontId="3" fillId="0" borderId="0" xfId="0" applyNumberFormat="1" applyFont="1" applyFill="1" applyBorder="1" applyAlignment="1">
      <alignment horizontal="center" vertical="center"/>
    </xf>
    <xf numFmtId="9" fontId="0" fillId="0" borderId="0" xfId="0" applyNumberFormat="1" applyFill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9" fontId="0" fillId="0" borderId="0" xfId="0" applyNumberFormat="1" applyFill="1" applyAlignment="1">
      <alignment horizontal="center" vertical="center"/>
    </xf>
    <xf numFmtId="0" fontId="16" fillId="0" borderId="12" xfId="0" applyFont="1" applyBorder="1" applyAlignment="1">
      <alignment vertical="center"/>
    </xf>
    <xf numFmtId="0" fontId="16" fillId="0" borderId="11" xfId="0" applyFont="1" applyBorder="1" applyAlignment="1">
      <alignment vertical="center"/>
    </xf>
    <xf numFmtId="0" fontId="16" fillId="0" borderId="10" xfId="0" applyFont="1" applyFill="1" applyBorder="1" applyAlignment="1">
      <alignment vertical="center"/>
    </xf>
    <xf numFmtId="0" fontId="16" fillId="0" borderId="10" xfId="0" applyFont="1" applyBorder="1" applyAlignment="1">
      <alignment vertical="center"/>
    </xf>
    <xf numFmtId="9" fontId="17" fillId="2" borderId="23" xfId="0" applyNumberFormat="1" applyFont="1" applyFill="1" applyBorder="1" applyAlignment="1">
      <alignment horizontal="left" vertical="center" indent="2"/>
    </xf>
    <xf numFmtId="0" fontId="15" fillId="0" borderId="1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0" fillId="17" borderId="20" xfId="0" applyFill="1" applyBorder="1" applyAlignment="1">
      <alignment/>
    </xf>
    <xf numFmtId="0" fontId="3" fillId="17" borderId="18" xfId="0" applyFont="1" applyFill="1" applyBorder="1" applyAlignment="1">
      <alignment horizontal="left" vertical="center" indent="1"/>
    </xf>
    <xf numFmtId="0" fontId="0" fillId="17" borderId="19" xfId="0" applyFill="1" applyBorder="1" applyAlignment="1">
      <alignment/>
    </xf>
    <xf numFmtId="0" fontId="16" fillId="0" borderId="14" xfId="0" applyFont="1" applyFill="1" applyBorder="1" applyAlignment="1">
      <alignment horizontal="left" vertical="top"/>
    </xf>
    <xf numFmtId="0" fontId="16" fillId="0" borderId="0" xfId="0" applyFont="1" applyFill="1" applyBorder="1" applyAlignment="1">
      <alignment horizontal="left" vertical="top"/>
    </xf>
    <xf numFmtId="0" fontId="16" fillId="0" borderId="23" xfId="0" applyFont="1" applyFill="1" applyBorder="1" applyAlignment="1">
      <alignment horizontal="left" vertical="top"/>
    </xf>
    <xf numFmtId="0" fontId="16" fillId="0" borderId="21" xfId="0" applyFont="1" applyFill="1" applyBorder="1" applyAlignment="1">
      <alignment horizontal="left" vertical="top"/>
    </xf>
    <xf numFmtId="9" fontId="0" fillId="2" borderId="21" xfId="0" applyNumberForma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3" fillId="18" borderId="10" xfId="0" applyFont="1" applyFill="1" applyBorder="1" applyAlignment="1">
      <alignment horizontal="center" vertical="center" wrapText="1"/>
    </xf>
    <xf numFmtId="9" fontId="4" fillId="0" borderId="0" xfId="0" applyNumberFormat="1" applyFont="1" applyFill="1" applyBorder="1" applyAlignment="1">
      <alignment horizontal="left" vertical="center"/>
    </xf>
    <xf numFmtId="9" fontId="4" fillId="0" borderId="0" xfId="0" applyNumberFormat="1" applyFont="1" applyFill="1" applyBorder="1" applyAlignment="1">
      <alignment horizontal="center" vertical="center"/>
    </xf>
    <xf numFmtId="9" fontId="8" fillId="0" borderId="0" xfId="0" applyNumberFormat="1" applyFont="1" applyFill="1" applyBorder="1" applyAlignment="1">
      <alignment horizontal="center" vertical="center"/>
    </xf>
    <xf numFmtId="9" fontId="6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12" fillId="19" borderId="0" xfId="0" applyFont="1" applyFill="1" applyBorder="1" applyAlignment="1">
      <alignment horizontal="left" vertical="center" wrapText="1"/>
    </xf>
    <xf numFmtId="0" fontId="12" fillId="19" borderId="21" xfId="0" applyFont="1" applyFill="1" applyBorder="1" applyAlignment="1">
      <alignment horizontal="left" vertical="center" wrapText="1"/>
    </xf>
    <xf numFmtId="0" fontId="0" fillId="2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Alignment="1">
      <alignment horizontal="left" vertical="center"/>
    </xf>
    <xf numFmtId="0" fontId="3" fillId="8" borderId="22" xfId="0" applyFont="1" applyFill="1" applyBorder="1" applyAlignment="1">
      <alignment vertical="center"/>
    </xf>
    <xf numFmtId="0" fontId="0" fillId="8" borderId="22" xfId="0" applyFont="1" applyFill="1" applyBorder="1" applyAlignment="1">
      <alignment horizontal="left" vertical="center" wrapText="1" indent="1"/>
    </xf>
    <xf numFmtId="0" fontId="0" fillId="8" borderId="12" xfId="0" applyFont="1" applyFill="1" applyBorder="1" applyAlignment="1">
      <alignment horizontal="left" vertical="center" wrapText="1" indent="1"/>
    </xf>
    <xf numFmtId="0" fontId="4" fillId="9" borderId="14" xfId="0" applyFont="1" applyFill="1" applyBorder="1" applyAlignment="1">
      <alignment horizontal="left" vertical="center" wrapText="1"/>
    </xf>
    <xf numFmtId="0" fontId="4" fillId="9" borderId="23" xfId="0" applyFont="1" applyFill="1" applyBorder="1" applyAlignment="1">
      <alignment horizontal="left" vertical="center" wrapText="1"/>
    </xf>
    <xf numFmtId="0" fontId="8" fillId="9" borderId="16" xfId="0" applyFont="1" applyFill="1" applyBorder="1" applyAlignment="1">
      <alignment horizontal="left" vertical="center" wrapText="1" indent="1"/>
    </xf>
    <xf numFmtId="0" fontId="8" fillId="9" borderId="17" xfId="0" applyFont="1" applyFill="1" applyBorder="1" applyAlignment="1">
      <alignment horizontal="left" vertical="center" wrapText="1" indent="1"/>
    </xf>
    <xf numFmtId="0" fontId="4" fillId="8" borderId="13" xfId="0" applyFont="1" applyFill="1" applyBorder="1" applyAlignment="1">
      <alignment horizontal="left" vertical="center"/>
    </xf>
    <xf numFmtId="0" fontId="4" fillId="8" borderId="14" xfId="0" applyFont="1" applyFill="1" applyBorder="1" applyAlignment="1">
      <alignment horizontal="right" vertical="center"/>
    </xf>
    <xf numFmtId="0" fontId="4" fillId="8" borderId="24" xfId="0" applyFont="1" applyFill="1" applyBorder="1" applyAlignment="1">
      <alignment horizontal="left" vertical="center"/>
    </xf>
    <xf numFmtId="0" fontId="4" fillId="8" borderId="0" xfId="0" applyFont="1" applyFill="1" applyBorder="1" applyAlignment="1">
      <alignment horizontal="right" vertical="center"/>
    </xf>
    <xf numFmtId="0" fontId="4" fillId="8" borderId="15" xfId="0" applyFont="1" applyFill="1" applyBorder="1" applyAlignment="1">
      <alignment horizontal="left" vertical="center"/>
    </xf>
    <xf numFmtId="0" fontId="4" fillId="8" borderId="16" xfId="0" applyFont="1" applyFill="1" applyBorder="1" applyAlignment="1">
      <alignment horizontal="right" vertical="center"/>
    </xf>
    <xf numFmtId="0" fontId="20" fillId="8" borderId="18" xfId="0" applyFont="1" applyFill="1" applyBorder="1" applyAlignment="1">
      <alignment horizontal="center" vertical="center"/>
    </xf>
    <xf numFmtId="0" fontId="20" fillId="8" borderId="19" xfId="0" applyFont="1" applyFill="1" applyBorder="1" applyAlignment="1">
      <alignment horizontal="center" vertical="center"/>
    </xf>
    <xf numFmtId="0" fontId="20" fillId="8" borderId="19" xfId="0" applyFont="1" applyFill="1" applyBorder="1" applyAlignment="1">
      <alignment horizontal="left" vertical="center"/>
    </xf>
    <xf numFmtId="0" fontId="20" fillId="8" borderId="19" xfId="0" applyFont="1" applyFill="1" applyBorder="1" applyAlignment="1">
      <alignment horizontal="right" vertical="center"/>
    </xf>
    <xf numFmtId="0" fontId="0" fillId="8" borderId="18" xfId="0" applyFill="1" applyBorder="1" applyAlignment="1">
      <alignment horizontal="left" vertical="center"/>
    </xf>
    <xf numFmtId="0" fontId="3" fillId="8" borderId="19" xfId="0" applyFont="1" applyFill="1" applyBorder="1" applyAlignment="1">
      <alignment horizontal="center" vertical="center"/>
    </xf>
    <xf numFmtId="0" fontId="23" fillId="8" borderId="13" xfId="0" applyFont="1" applyFill="1" applyBorder="1" applyAlignment="1">
      <alignment horizontal="center" vertical="center"/>
    </xf>
    <xf numFmtId="0" fontId="23" fillId="8" borderId="14" xfId="0" applyFont="1" applyFill="1" applyBorder="1" applyAlignment="1">
      <alignment horizontal="center" vertical="center"/>
    </xf>
    <xf numFmtId="0" fontId="20" fillId="8" borderId="14" xfId="0" applyFont="1" applyFill="1" applyBorder="1" applyAlignment="1">
      <alignment horizontal="left" vertical="center"/>
    </xf>
    <xf numFmtId="0" fontId="20" fillId="8" borderId="14" xfId="0" applyFont="1" applyFill="1" applyBorder="1" applyAlignment="1">
      <alignment horizontal="right" vertical="center"/>
    </xf>
    <xf numFmtId="0" fontId="0" fillId="8" borderId="0" xfId="0" applyFill="1" applyBorder="1" applyAlignment="1">
      <alignment horizontal="left" vertical="center" wrapText="1" indent="1"/>
    </xf>
    <xf numFmtId="0" fontId="0" fillId="8" borderId="16" xfId="0" applyFill="1" applyBorder="1" applyAlignment="1">
      <alignment horizontal="left" vertical="center" wrapText="1" indent="1"/>
    </xf>
    <xf numFmtId="9" fontId="17" fillId="2" borderId="21" xfId="0" applyNumberFormat="1" applyFont="1" applyFill="1" applyBorder="1" applyAlignment="1">
      <alignment horizontal="left" vertical="center"/>
    </xf>
    <xf numFmtId="0" fontId="17" fillId="0" borderId="11" xfId="0" applyFont="1" applyBorder="1" applyAlignment="1">
      <alignment/>
    </xf>
    <xf numFmtId="0" fontId="18" fillId="0" borderId="22" xfId="0" applyFont="1" applyBorder="1" applyAlignment="1">
      <alignment/>
    </xf>
    <xf numFmtId="0" fontId="18" fillId="0" borderId="12" xfId="0" applyFont="1" applyBorder="1" applyAlignment="1">
      <alignment/>
    </xf>
    <xf numFmtId="0" fontId="17" fillId="0" borderId="13" xfId="0" applyFont="1" applyFill="1" applyBorder="1" applyAlignment="1">
      <alignment horizontal="left" vertical="center" wrapText="1" indent="1"/>
    </xf>
    <xf numFmtId="0" fontId="18" fillId="0" borderId="14" xfId="0" applyFont="1" applyFill="1" applyBorder="1" applyAlignment="1">
      <alignment vertical="center" wrapText="1"/>
    </xf>
    <xf numFmtId="9" fontId="18" fillId="0" borderId="23" xfId="0" applyNumberFormat="1" applyFont="1" applyFill="1" applyBorder="1" applyAlignment="1">
      <alignment horizontal="center" vertical="center"/>
    </xf>
    <xf numFmtId="0" fontId="18" fillId="0" borderId="24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vertical="center" wrapText="1"/>
    </xf>
    <xf numFmtId="9" fontId="18" fillId="0" borderId="21" xfId="0" applyNumberFormat="1" applyFont="1" applyFill="1" applyBorder="1" applyAlignment="1">
      <alignment horizontal="center" vertical="center"/>
    </xf>
    <xf numFmtId="9" fontId="17" fillId="2" borderId="23" xfId="0" applyNumberFormat="1" applyFont="1" applyFill="1" applyBorder="1" applyAlignment="1">
      <alignment horizontal="left" vertical="center" indent="1"/>
    </xf>
    <xf numFmtId="0" fontId="20" fillId="8" borderId="13" xfId="0" applyFont="1" applyFill="1" applyBorder="1" applyAlignment="1">
      <alignment horizontal="right" vertical="center"/>
    </xf>
    <xf numFmtId="9" fontId="6" fillId="5" borderId="21" xfId="0" applyNumberFormat="1" applyFont="1" applyFill="1" applyBorder="1" applyAlignment="1">
      <alignment horizontal="center" vertical="center"/>
    </xf>
    <xf numFmtId="9" fontId="6" fillId="5" borderId="17" xfId="0" applyNumberFormat="1" applyFont="1" applyFill="1" applyBorder="1" applyAlignment="1">
      <alignment horizontal="center" vertical="center"/>
    </xf>
    <xf numFmtId="0" fontId="26" fillId="9" borderId="13" xfId="0" applyFont="1" applyFill="1" applyBorder="1" applyAlignment="1">
      <alignment horizontal="left" vertical="center"/>
    </xf>
    <xf numFmtId="0" fontId="4" fillId="9" borderId="14" xfId="0" applyFont="1" applyFill="1" applyBorder="1" applyAlignment="1">
      <alignment horizontal="center" vertical="center"/>
    </xf>
    <xf numFmtId="0" fontId="8" fillId="9" borderId="14" xfId="0" applyFont="1" applyFill="1" applyBorder="1" applyAlignment="1">
      <alignment horizontal="center" vertical="center"/>
    </xf>
    <xf numFmtId="0" fontId="8" fillId="9" borderId="24" xfId="0" applyFont="1" applyFill="1" applyBorder="1" applyAlignment="1">
      <alignment horizontal="left" vertical="center" indent="1"/>
    </xf>
    <xf numFmtId="0" fontId="8" fillId="9" borderId="0" xfId="0" applyFont="1" applyFill="1" applyBorder="1" applyAlignment="1">
      <alignment horizontal="left" vertical="center" indent="5"/>
    </xf>
    <xf numFmtId="9" fontId="8" fillId="9" borderId="17" xfId="0" applyNumberFormat="1" applyFont="1" applyFill="1" applyBorder="1" applyAlignment="1">
      <alignment horizontal="center" vertical="center"/>
    </xf>
    <xf numFmtId="0" fontId="27" fillId="19" borderId="24" xfId="0" applyFont="1" applyFill="1" applyBorder="1" applyAlignment="1">
      <alignment horizontal="left" vertical="center"/>
    </xf>
    <xf numFmtId="0" fontId="28" fillId="9" borderId="13" xfId="0" applyFont="1" applyFill="1" applyBorder="1" applyAlignment="1">
      <alignment horizontal="left" vertical="center"/>
    </xf>
    <xf numFmtId="0" fontId="18" fillId="0" borderId="13" xfId="0" applyFont="1" applyFill="1" applyBorder="1" applyAlignment="1">
      <alignment/>
    </xf>
    <xf numFmtId="0" fontId="18" fillId="0" borderId="24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8" fillId="0" borderId="21" xfId="0" applyFont="1" applyFill="1" applyBorder="1" applyAlignment="1">
      <alignment/>
    </xf>
    <xf numFmtId="0" fontId="18" fillId="0" borderId="15" xfId="0" applyFont="1" applyFill="1" applyBorder="1" applyAlignment="1">
      <alignment/>
    </xf>
    <xf numFmtId="0" fontId="18" fillId="0" borderId="16" xfId="0" applyFont="1" applyFill="1" applyBorder="1" applyAlignment="1">
      <alignment/>
    </xf>
    <xf numFmtId="0" fontId="18" fillId="0" borderId="17" xfId="0" applyFont="1" applyFill="1" applyBorder="1" applyAlignment="1">
      <alignment/>
    </xf>
    <xf numFmtId="0" fontId="18" fillId="0" borderId="14" xfId="0" applyFont="1" applyFill="1" applyBorder="1" applyAlignment="1">
      <alignment/>
    </xf>
    <xf numFmtId="0" fontId="18" fillId="0" borderId="23" xfId="0" applyFont="1" applyFill="1" applyBorder="1" applyAlignment="1">
      <alignment/>
    </xf>
    <xf numFmtId="0" fontId="25" fillId="9" borderId="16" xfId="0" applyFont="1" applyFill="1" applyBorder="1" applyAlignment="1">
      <alignment horizontal="left" vertical="center" wrapText="1" indent="1"/>
    </xf>
    <xf numFmtId="0" fontId="25" fillId="9" borderId="15" xfId="0" applyFont="1" applyFill="1" applyBorder="1" applyAlignment="1">
      <alignment horizontal="left" vertical="top" indent="1"/>
    </xf>
    <xf numFmtId="193" fontId="6" fillId="20" borderId="10" xfId="0" applyNumberFormat="1" applyFont="1" applyFill="1" applyBorder="1" applyAlignment="1">
      <alignment horizontal="center" vertical="center"/>
    </xf>
    <xf numFmtId="193" fontId="6" fillId="20" borderId="11" xfId="0" applyNumberFormat="1" applyFont="1" applyFill="1" applyBorder="1" applyAlignment="1">
      <alignment horizontal="center" vertical="center"/>
    </xf>
    <xf numFmtId="49" fontId="15" fillId="2" borderId="10" xfId="0" applyNumberFormat="1" applyFont="1" applyFill="1" applyBorder="1" applyAlignment="1">
      <alignment horizontal="center" vertical="center" wrapText="1"/>
    </xf>
    <xf numFmtId="0" fontId="15" fillId="2" borderId="10" xfId="0" applyFont="1" applyFill="1" applyBorder="1" applyAlignment="1">
      <alignment horizontal="center" vertical="center"/>
    </xf>
    <xf numFmtId="9" fontId="6" fillId="9" borderId="23" xfId="0" applyNumberFormat="1" applyFont="1" applyFill="1" applyBorder="1" applyAlignment="1">
      <alignment horizontal="right" vertical="center"/>
    </xf>
    <xf numFmtId="0" fontId="25" fillId="9" borderId="19" xfId="0" applyFont="1" applyFill="1" applyBorder="1" applyAlignment="1">
      <alignment horizontal="right" vertical="center"/>
    </xf>
    <xf numFmtId="9" fontId="25" fillId="9" borderId="20" xfId="0" applyNumberFormat="1" applyFont="1" applyFill="1" applyBorder="1" applyAlignment="1">
      <alignment horizontal="left" vertical="center"/>
    </xf>
    <xf numFmtId="9" fontId="4" fillId="20" borderId="10" xfId="0" applyNumberFormat="1" applyFont="1" applyFill="1" applyBorder="1" applyAlignment="1">
      <alignment horizontal="center" vertical="center"/>
    </xf>
    <xf numFmtId="0" fontId="5" fillId="15" borderId="23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  <xf numFmtId="0" fontId="6" fillId="20" borderId="10" xfId="0" applyFont="1" applyFill="1" applyBorder="1" applyAlignment="1">
      <alignment horizontal="center" vertical="center"/>
    </xf>
    <xf numFmtId="0" fontId="6" fillId="8" borderId="10" xfId="0" applyFont="1" applyFill="1" applyBorder="1" applyAlignment="1">
      <alignment horizontal="center" vertical="center"/>
    </xf>
    <xf numFmtId="9" fontId="4" fillId="8" borderId="12" xfId="0" applyNumberFormat="1" applyFont="1" applyFill="1" applyBorder="1" applyAlignment="1">
      <alignment horizontal="center" vertical="center"/>
    </xf>
    <xf numFmtId="49" fontId="4" fillId="8" borderId="10" xfId="0" applyNumberFormat="1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/>
    </xf>
    <xf numFmtId="0" fontId="5" fillId="15" borderId="10" xfId="0" applyFont="1" applyFill="1" applyBorder="1" applyAlignment="1">
      <alignment horizontal="center" vertical="center"/>
    </xf>
    <xf numFmtId="2" fontId="6" fillId="8" borderId="10" xfId="0" applyNumberFormat="1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left" vertical="center"/>
    </xf>
    <xf numFmtId="0" fontId="7" fillId="2" borderId="20" xfId="0" applyFont="1" applyFill="1" applyBorder="1" applyAlignment="1">
      <alignment horizontal="center" vertical="center"/>
    </xf>
    <xf numFmtId="9" fontId="4" fillId="8" borderId="10" xfId="0" applyNumberFormat="1" applyFont="1" applyFill="1" applyBorder="1" applyAlignment="1">
      <alignment horizontal="center" vertical="center"/>
    </xf>
    <xf numFmtId="9" fontId="18" fillId="2" borderId="10" xfId="0" applyNumberFormat="1" applyFont="1" applyFill="1" applyBorder="1" applyAlignment="1">
      <alignment horizontal="center" vertical="center"/>
    </xf>
    <xf numFmtId="9" fontId="6" fillId="3" borderId="10" xfId="0" applyNumberFormat="1" applyFont="1" applyFill="1" applyBorder="1" applyAlignment="1">
      <alignment horizontal="center" vertical="center"/>
    </xf>
    <xf numFmtId="0" fontId="32" fillId="8" borderId="20" xfId="0" applyFont="1" applyFill="1" applyBorder="1" applyAlignment="1">
      <alignment horizontal="right" vertical="center"/>
    </xf>
    <xf numFmtId="2" fontId="4" fillId="2" borderId="19" xfId="0" applyNumberFormat="1" applyFont="1" applyFill="1" applyBorder="1" applyAlignment="1">
      <alignment horizontal="center" vertical="center"/>
    </xf>
    <xf numFmtId="2" fontId="4" fillId="9" borderId="19" xfId="0" applyNumberFormat="1" applyFont="1" applyFill="1" applyBorder="1" applyAlignment="1">
      <alignment horizontal="center" vertical="center"/>
    </xf>
    <xf numFmtId="0" fontId="4" fillId="18" borderId="10" xfId="0" applyNumberFormat="1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5" fillId="15" borderId="0" xfId="0" applyFont="1" applyFill="1" applyAlignment="1">
      <alignment vertical="center"/>
    </xf>
    <xf numFmtId="0" fontId="5" fillId="15" borderId="0" xfId="0" applyFont="1" applyFill="1" applyAlignment="1">
      <alignment horizontal="right" vertical="center"/>
    </xf>
    <xf numFmtId="0" fontId="11" fillId="15" borderId="0" xfId="0" applyFont="1" applyFill="1" applyAlignment="1">
      <alignment vertical="center"/>
    </xf>
    <xf numFmtId="0" fontId="6" fillId="17" borderId="10" xfId="0" applyNumberFormat="1" applyFont="1" applyFill="1" applyBorder="1" applyAlignment="1">
      <alignment horizontal="center" vertical="center"/>
    </xf>
    <xf numFmtId="0" fontId="4" fillId="18" borderId="0" xfId="0" applyFont="1" applyFill="1" applyAlignment="1">
      <alignment horizontal="right" vertical="center"/>
    </xf>
    <xf numFmtId="0" fontId="21" fillId="15" borderId="11" xfId="0" applyFont="1" applyFill="1" applyBorder="1" applyAlignment="1">
      <alignment horizontal="center" vertical="center" wrapText="1"/>
    </xf>
    <xf numFmtId="2" fontId="4" fillId="2" borderId="10" xfId="0" applyNumberFormat="1" applyFont="1" applyFill="1" applyBorder="1" applyAlignment="1">
      <alignment horizontal="center" vertical="center"/>
    </xf>
    <xf numFmtId="0" fontId="4" fillId="17" borderId="13" xfId="0" applyFont="1" applyFill="1" applyBorder="1" applyAlignment="1">
      <alignment horizontal="left" vertical="center" indent="6"/>
    </xf>
    <xf numFmtId="0" fontId="0" fillId="17" borderId="14" xfId="0" applyFont="1" applyFill="1" applyBorder="1" applyAlignment="1">
      <alignment horizontal="center" vertical="center"/>
    </xf>
    <xf numFmtId="0" fontId="0" fillId="17" borderId="23" xfId="0" applyFill="1" applyBorder="1" applyAlignment="1">
      <alignment horizontal="center" vertical="center"/>
    </xf>
    <xf numFmtId="0" fontId="4" fillId="17" borderId="15" xfId="0" applyFont="1" applyFill="1" applyBorder="1" applyAlignment="1">
      <alignment horizontal="left" vertical="center" indent="2"/>
    </xf>
    <xf numFmtId="0" fontId="3" fillId="17" borderId="16" xfId="0" applyFont="1" applyFill="1" applyBorder="1" applyAlignment="1">
      <alignment horizontal="center" vertical="center"/>
    </xf>
    <xf numFmtId="0" fontId="0" fillId="17" borderId="17" xfId="0" applyFill="1" applyBorder="1" applyAlignment="1">
      <alignment horizontal="center" vertical="center"/>
    </xf>
    <xf numFmtId="2" fontId="11" fillId="2" borderId="10" xfId="0" applyNumberFormat="1" applyFont="1" applyFill="1" applyBorder="1" applyAlignment="1">
      <alignment horizontal="center" vertical="center"/>
    </xf>
    <xf numFmtId="49" fontId="17" fillId="2" borderId="10" xfId="0" applyNumberFormat="1" applyFont="1" applyFill="1" applyBorder="1" applyAlignment="1">
      <alignment horizontal="center" vertical="center"/>
    </xf>
    <xf numFmtId="9" fontId="17" fillId="2" borderId="10" xfId="0" applyNumberFormat="1" applyFont="1" applyFill="1" applyBorder="1" applyAlignment="1">
      <alignment horizontal="center" vertical="center"/>
    </xf>
    <xf numFmtId="0" fontId="20" fillId="17" borderId="18" xfId="0" applyFont="1" applyFill="1" applyBorder="1" applyAlignment="1">
      <alignment horizontal="left" vertical="center" indent="1"/>
    </xf>
    <xf numFmtId="0" fontId="0" fillId="17" borderId="19" xfId="0" applyFont="1" applyFill="1" applyBorder="1" applyAlignment="1">
      <alignment vertical="center"/>
    </xf>
    <xf numFmtId="0" fontId="0" fillId="17" borderId="2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33" fillId="8" borderId="13" xfId="0" applyFont="1" applyFill="1" applyBorder="1" applyAlignment="1">
      <alignment horizontal="left" vertical="center" indent="1"/>
    </xf>
    <xf numFmtId="0" fontId="0" fillId="8" borderId="14" xfId="0" applyFont="1" applyFill="1" applyBorder="1" applyAlignment="1">
      <alignment vertical="center"/>
    </xf>
    <xf numFmtId="0" fontId="0" fillId="8" borderId="23" xfId="0" applyFont="1" applyFill="1" applyBorder="1" applyAlignment="1">
      <alignment vertical="center"/>
    </xf>
    <xf numFmtId="0" fontId="33" fillId="8" borderId="24" xfId="0" applyFont="1" applyFill="1" applyBorder="1" applyAlignment="1">
      <alignment horizontal="left" vertical="center" indent="1"/>
    </xf>
    <xf numFmtId="0" fontId="34" fillId="8" borderId="0" xfId="0" applyFont="1" applyFill="1" applyBorder="1" applyAlignment="1">
      <alignment vertical="center"/>
    </xf>
    <xf numFmtId="0" fontId="0" fillId="8" borderId="0" xfId="0" applyFont="1" applyFill="1" applyBorder="1" applyAlignment="1">
      <alignment vertical="center"/>
    </xf>
    <xf numFmtId="0" fontId="0" fillId="8" borderId="21" xfId="0" applyFont="1" applyFill="1" applyBorder="1" applyAlignment="1">
      <alignment vertical="center"/>
    </xf>
    <xf numFmtId="0" fontId="0" fillId="8" borderId="24" xfId="0" applyFont="1" applyFill="1" applyBorder="1" applyAlignment="1">
      <alignment horizontal="left" vertical="center" indent="1"/>
    </xf>
    <xf numFmtId="0" fontId="21" fillId="8" borderId="0" xfId="0" applyFont="1" applyFill="1" applyBorder="1" applyAlignment="1">
      <alignment vertical="center"/>
    </xf>
    <xf numFmtId="0" fontId="20" fillId="8" borderId="24" xfId="0" applyFont="1" applyFill="1" applyBorder="1" applyAlignment="1">
      <alignment horizontal="left" vertical="center" indent="1"/>
    </xf>
    <xf numFmtId="0" fontId="21" fillId="8" borderId="0" xfId="0" applyFont="1" applyFill="1" applyBorder="1" applyAlignment="1">
      <alignment horizontal="left" vertical="center"/>
    </xf>
    <xf numFmtId="0" fontId="20" fillId="17" borderId="18" xfId="0" applyFont="1" applyFill="1" applyBorder="1" applyAlignment="1">
      <alignment horizontal="center" vertical="center"/>
    </xf>
    <xf numFmtId="0" fontId="20" fillId="17" borderId="20" xfId="0" applyFont="1" applyFill="1" applyBorder="1" applyAlignment="1">
      <alignment horizontal="left" vertical="center" indent="1"/>
    </xf>
    <xf numFmtId="0" fontId="20" fillId="17" borderId="13" xfId="0" applyFont="1" applyFill="1" applyBorder="1" applyAlignment="1">
      <alignment horizontal="left" vertical="center" indent="1"/>
    </xf>
    <xf numFmtId="0" fontId="20" fillId="17" borderId="14" xfId="0" applyFont="1" applyFill="1" applyBorder="1" applyAlignment="1">
      <alignment horizontal="center" vertical="center"/>
    </xf>
    <xf numFmtId="0" fontId="20" fillId="17" borderId="23" xfId="0" applyFont="1" applyFill="1" applyBorder="1" applyAlignment="1">
      <alignment horizontal="center" vertical="center"/>
    </xf>
    <xf numFmtId="0" fontId="20" fillId="17" borderId="20" xfId="0" applyFont="1" applyFill="1" applyBorder="1" applyAlignment="1">
      <alignment horizontal="center" vertical="center"/>
    </xf>
    <xf numFmtId="0" fontId="18" fillId="2" borderId="24" xfId="0" applyFont="1" applyFill="1" applyBorder="1" applyAlignment="1" applyProtection="1">
      <alignment horizontal="left" vertical="center" indent="1"/>
      <protection/>
    </xf>
    <xf numFmtId="0" fontId="18" fillId="2" borderId="21" xfId="0" applyFont="1" applyFill="1" applyBorder="1" applyAlignment="1" applyProtection="1">
      <alignment horizontal="left" vertical="center" indent="1"/>
      <protection/>
    </xf>
    <xf numFmtId="0" fontId="0" fillId="8" borderId="13" xfId="0" applyFont="1" applyFill="1" applyBorder="1" applyAlignment="1">
      <alignment vertical="center"/>
    </xf>
    <xf numFmtId="0" fontId="3" fillId="8" borderId="10" xfId="0" applyFont="1" applyFill="1" applyBorder="1" applyAlignment="1">
      <alignment horizontal="center" vertical="center"/>
    </xf>
    <xf numFmtId="0" fontId="18" fillId="2" borderId="15" xfId="0" applyFont="1" applyFill="1" applyBorder="1" applyAlignment="1" applyProtection="1">
      <alignment vertical="center"/>
      <protection/>
    </xf>
    <xf numFmtId="0" fontId="18" fillId="2" borderId="17" xfId="0" applyFont="1" applyFill="1" applyBorder="1" applyAlignment="1" applyProtection="1">
      <alignment vertical="center"/>
      <protection/>
    </xf>
    <xf numFmtId="0" fontId="20" fillId="17" borderId="15" xfId="0" applyFont="1" applyFill="1" applyBorder="1" applyAlignment="1">
      <alignment vertical="center"/>
    </xf>
    <xf numFmtId="0" fontId="0" fillId="17" borderId="16" xfId="0" applyFont="1" applyFill="1" applyBorder="1" applyAlignment="1">
      <alignment vertical="center"/>
    </xf>
    <xf numFmtId="0" fontId="0" fillId="17" borderId="17" xfId="0" applyFont="1" applyFill="1" applyBorder="1" applyAlignment="1">
      <alignment vertical="center"/>
    </xf>
    <xf numFmtId="0" fontId="0" fillId="2" borderId="24" xfId="0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0" fontId="0" fillId="2" borderId="21" xfId="0" applyFont="1" applyFill="1" applyBorder="1" applyAlignment="1">
      <alignment vertical="center"/>
    </xf>
    <xf numFmtId="0" fontId="35" fillId="17" borderId="24" xfId="0" applyFont="1" applyFill="1" applyBorder="1" applyAlignment="1">
      <alignment horizontal="left" vertical="center" indent="1"/>
    </xf>
    <xf numFmtId="0" fontId="18" fillId="8" borderId="0" xfId="0" applyFont="1" applyFill="1" applyBorder="1" applyAlignment="1">
      <alignment horizontal="left" vertical="center"/>
    </xf>
    <xf numFmtId="0" fontId="37" fillId="2" borderId="24" xfId="0" applyFont="1" applyFill="1" applyBorder="1" applyAlignment="1">
      <alignment horizontal="left" vertical="center" indent="1"/>
    </xf>
    <xf numFmtId="0" fontId="18" fillId="8" borderId="0" xfId="0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2" borderId="15" xfId="0" applyFont="1" applyFill="1" applyBorder="1" applyAlignment="1">
      <alignment vertical="center"/>
    </xf>
    <xf numFmtId="0" fontId="34" fillId="8" borderId="13" xfId="0" applyFont="1" applyFill="1" applyBorder="1" applyAlignment="1">
      <alignment horizontal="left" vertical="center"/>
    </xf>
    <xf numFmtId="0" fontId="34" fillId="8" borderId="14" xfId="0" applyFont="1" applyFill="1" applyBorder="1" applyAlignment="1">
      <alignment horizontal="center" vertical="center"/>
    </xf>
    <xf numFmtId="0" fontId="34" fillId="8" borderId="24" xfId="0" applyFont="1" applyFill="1" applyBorder="1" applyAlignment="1">
      <alignment horizontal="left" vertical="center"/>
    </xf>
    <xf numFmtId="0" fontId="34" fillId="8" borderId="0" xfId="0" applyFont="1" applyFill="1" applyBorder="1" applyAlignment="1">
      <alignment horizontal="center" vertical="center"/>
    </xf>
    <xf numFmtId="0" fontId="21" fillId="17" borderId="15" xfId="0" applyFont="1" applyFill="1" applyBorder="1" applyAlignment="1">
      <alignment horizontal="left" vertical="center"/>
    </xf>
    <xf numFmtId="0" fontId="21" fillId="17" borderId="16" xfId="0" applyFont="1" applyFill="1" applyBorder="1" applyAlignment="1">
      <alignment horizontal="center" vertical="center"/>
    </xf>
    <xf numFmtId="0" fontId="6" fillId="20" borderId="10" xfId="0" applyFont="1" applyFill="1" applyBorder="1" applyAlignment="1">
      <alignment horizontal="left" vertical="center" wrapText="1" indent="1"/>
    </xf>
    <xf numFmtId="0" fontId="22" fillId="8" borderId="16" xfId="0" applyFont="1" applyFill="1" applyBorder="1" applyAlignment="1">
      <alignment horizontal="right" vertical="center"/>
    </xf>
    <xf numFmtId="9" fontId="0" fillId="0" borderId="0" xfId="0" applyNumberFormat="1" applyFill="1" applyBorder="1" applyAlignment="1">
      <alignment vertical="center"/>
    </xf>
    <xf numFmtId="9" fontId="0" fillId="0" borderId="0" xfId="0" applyNumberFormat="1" applyAlignment="1">
      <alignment/>
    </xf>
    <xf numFmtId="49" fontId="4" fillId="8" borderId="14" xfId="0" applyNumberFormat="1" applyFont="1" applyFill="1" applyBorder="1" applyAlignment="1">
      <alignment vertical="center" wrapText="1"/>
    </xf>
    <xf numFmtId="9" fontId="6" fillId="0" borderId="0" xfId="0" applyNumberFormat="1" applyFont="1" applyAlignment="1">
      <alignment vertical="center"/>
    </xf>
    <xf numFmtId="49" fontId="4" fillId="8" borderId="0" xfId="0" applyNumberFormat="1" applyFont="1" applyFill="1" applyBorder="1" applyAlignment="1">
      <alignment vertical="center" wrapText="1"/>
    </xf>
    <xf numFmtId="9" fontId="18" fillId="2" borderId="0" xfId="0" applyNumberFormat="1" applyFont="1" applyFill="1" applyBorder="1" applyAlignment="1">
      <alignment horizontal="center" vertical="center"/>
    </xf>
    <xf numFmtId="193" fontId="6" fillId="20" borderId="22" xfId="0" applyNumberFormat="1" applyFont="1" applyFill="1" applyBorder="1" applyAlignment="1">
      <alignment horizontal="center" vertical="center"/>
    </xf>
    <xf numFmtId="193" fontId="6" fillId="20" borderId="12" xfId="0" applyNumberFormat="1" applyFont="1" applyFill="1" applyBorder="1" applyAlignment="1">
      <alignment horizontal="center" vertical="center"/>
    </xf>
    <xf numFmtId="9" fontId="18" fillId="0" borderId="14" xfId="0" applyNumberFormat="1" applyFont="1" applyFill="1" applyBorder="1" applyAlignment="1">
      <alignment horizontal="center" vertical="center"/>
    </xf>
    <xf numFmtId="0" fontId="22" fillId="8" borderId="24" xfId="0" applyFont="1" applyFill="1" applyBorder="1" applyAlignment="1">
      <alignment horizontal="left" vertical="center"/>
    </xf>
    <xf numFmtId="0" fontId="22" fillId="8" borderId="24" xfId="0" applyFont="1" applyFill="1" applyBorder="1" applyAlignment="1">
      <alignment horizontal="left" vertical="center" wrapText="1"/>
    </xf>
    <xf numFmtId="0" fontId="0" fillId="2" borderId="16" xfId="0" applyFill="1" applyBorder="1" applyAlignment="1">
      <alignment/>
    </xf>
    <xf numFmtId="0" fontId="0" fillId="2" borderId="17" xfId="0" applyFill="1" applyBorder="1" applyAlignment="1">
      <alignment/>
    </xf>
    <xf numFmtId="0" fontId="0" fillId="2" borderId="24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1" xfId="0" applyFill="1" applyBorder="1" applyAlignment="1">
      <alignment/>
    </xf>
    <xf numFmtId="0" fontId="0" fillId="2" borderId="15" xfId="0" applyFill="1" applyBorder="1" applyAlignment="1">
      <alignment/>
    </xf>
    <xf numFmtId="9" fontId="4" fillId="8" borderId="23" xfId="0" applyNumberFormat="1" applyFont="1" applyFill="1" applyBorder="1" applyAlignment="1">
      <alignment vertical="center"/>
    </xf>
    <xf numFmtId="9" fontId="4" fillId="8" borderId="21" xfId="0" applyNumberFormat="1" applyFont="1" applyFill="1" applyBorder="1" applyAlignment="1">
      <alignment vertical="center"/>
    </xf>
    <xf numFmtId="9" fontId="4" fillId="8" borderId="17" xfId="0" applyNumberFormat="1" applyFont="1" applyFill="1" applyBorder="1" applyAlignment="1">
      <alignment vertical="center"/>
    </xf>
    <xf numFmtId="0" fontId="0" fillId="0" borderId="0" xfId="0" applyNumberFormat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2" fontId="4" fillId="17" borderId="0" xfId="0" applyNumberFormat="1" applyFont="1" applyFill="1" applyBorder="1" applyAlignment="1">
      <alignment horizontal="center" vertical="center"/>
    </xf>
    <xf numFmtId="193" fontId="6" fillId="20" borderId="18" xfId="0" applyNumberFormat="1" applyFont="1" applyFill="1" applyBorder="1" applyAlignment="1">
      <alignment horizontal="center" vertical="center"/>
    </xf>
    <xf numFmtId="0" fontId="6" fillId="20" borderId="20" xfId="0" applyFont="1" applyFill="1" applyBorder="1" applyAlignment="1">
      <alignment horizontal="left" vertical="center" wrapText="1" indent="1"/>
    </xf>
    <xf numFmtId="0" fontId="6" fillId="8" borderId="0" xfId="0" applyFont="1" applyFill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16" fillId="0" borderId="10" xfId="0" applyFont="1" applyBorder="1" applyAlignment="1">
      <alignment vertical="center" wrapText="1"/>
    </xf>
    <xf numFmtId="0" fontId="34" fillId="0" borderId="0" xfId="0" applyFont="1" applyAlignment="1">
      <alignment/>
    </xf>
    <xf numFmtId="0" fontId="59" fillId="0" borderId="0" xfId="0" applyFont="1" applyAlignment="1">
      <alignment/>
    </xf>
    <xf numFmtId="0" fontId="0" fillId="2" borderId="0" xfId="0" applyFont="1" applyFill="1" applyBorder="1" applyAlignment="1">
      <alignment horizontal="left" vertical="center" indent="1"/>
    </xf>
    <xf numFmtId="0" fontId="0" fillId="2" borderId="21" xfId="0" applyFont="1" applyFill="1" applyBorder="1" applyAlignment="1">
      <alignment horizontal="left" vertical="center" indent="1"/>
    </xf>
    <xf numFmtId="0" fontId="18" fillId="2" borderId="10" xfId="0" applyFont="1" applyFill="1" applyBorder="1" applyAlignment="1">
      <alignment horizontal="left" vertical="center" wrapText="1" indent="1"/>
    </xf>
    <xf numFmtId="0" fontId="25" fillId="17" borderId="18" xfId="0" applyFont="1" applyFill="1" applyBorder="1" applyAlignment="1">
      <alignment horizontal="center" vertical="center" wrapText="1"/>
    </xf>
    <xf numFmtId="0" fontId="25" fillId="17" borderId="19" xfId="0" applyFont="1" applyFill="1" applyBorder="1" applyAlignment="1">
      <alignment horizontal="center" vertical="center"/>
    </xf>
    <xf numFmtId="0" fontId="25" fillId="17" borderId="20" xfId="0" applyFont="1" applyFill="1" applyBorder="1" applyAlignment="1">
      <alignment horizontal="center" vertical="center"/>
    </xf>
    <xf numFmtId="9" fontId="15" fillId="2" borderId="14" xfId="0" applyNumberFormat="1" applyFont="1" applyFill="1" applyBorder="1" applyAlignment="1">
      <alignment horizontal="left" vertical="center" indent="1"/>
    </xf>
    <xf numFmtId="9" fontId="15" fillId="2" borderId="14" xfId="0" applyNumberFormat="1" applyFont="1" applyFill="1" applyBorder="1" applyAlignment="1">
      <alignment horizontal="left" vertical="center" indent="1"/>
    </xf>
    <xf numFmtId="0" fontId="15" fillId="2" borderId="14" xfId="0" applyFont="1" applyFill="1" applyBorder="1" applyAlignment="1">
      <alignment horizontal="left" vertical="center" indent="1"/>
    </xf>
    <xf numFmtId="195" fontId="15" fillId="2" borderId="0" xfId="0" applyNumberFormat="1" applyFont="1" applyFill="1" applyBorder="1" applyAlignment="1">
      <alignment horizontal="left" vertical="center" indent="1"/>
    </xf>
    <xf numFmtId="195" fontId="15" fillId="2" borderId="0" xfId="0" applyNumberFormat="1" applyFont="1" applyFill="1" applyBorder="1" applyAlignment="1">
      <alignment horizontal="left" vertical="center" indent="1"/>
    </xf>
    <xf numFmtId="195" fontId="15" fillId="2" borderId="0" xfId="0" applyNumberFormat="1" applyFont="1" applyFill="1" applyAlignment="1">
      <alignment horizontal="left" vertical="center" indent="1"/>
    </xf>
    <xf numFmtId="9" fontId="15" fillId="2" borderId="16" xfId="0" applyNumberFormat="1" applyFont="1" applyFill="1" applyBorder="1" applyAlignment="1">
      <alignment horizontal="left" vertical="center" indent="1"/>
    </xf>
    <xf numFmtId="9" fontId="15" fillId="2" borderId="16" xfId="0" applyNumberFormat="1" applyFont="1" applyFill="1" applyBorder="1" applyAlignment="1">
      <alignment horizontal="left" vertical="center" indent="1"/>
    </xf>
    <xf numFmtId="0" fontId="15" fillId="2" borderId="16" xfId="0" applyFont="1" applyFill="1" applyBorder="1" applyAlignment="1">
      <alignment horizontal="left" indent="1"/>
    </xf>
    <xf numFmtId="0" fontId="0" fillId="8" borderId="18" xfId="0" applyFont="1" applyFill="1" applyBorder="1" applyAlignment="1">
      <alignment horizontal="center" vertical="center" wrapText="1"/>
    </xf>
    <xf numFmtId="0" fontId="0" fillId="8" borderId="20" xfId="0" applyFont="1" applyFill="1" applyBorder="1" applyAlignment="1">
      <alignment horizontal="center" vertical="center"/>
    </xf>
    <xf numFmtId="0" fontId="18" fillId="2" borderId="15" xfId="0" applyFont="1" applyFill="1" applyBorder="1" applyAlignment="1">
      <alignment horizontal="center" vertical="center"/>
    </xf>
    <xf numFmtId="0" fontId="18" fillId="2" borderId="16" xfId="0" applyFont="1" applyFill="1" applyBorder="1" applyAlignment="1">
      <alignment horizontal="center" vertical="center"/>
    </xf>
    <xf numFmtId="0" fontId="18" fillId="2" borderId="17" xfId="0" applyFont="1" applyFill="1" applyBorder="1" applyAlignment="1">
      <alignment horizontal="center" vertical="center"/>
    </xf>
    <xf numFmtId="0" fontId="4" fillId="21" borderId="18" xfId="0" applyFont="1" applyFill="1" applyBorder="1" applyAlignment="1">
      <alignment horizontal="left" vertical="center" wrapText="1"/>
    </xf>
    <xf numFmtId="0" fontId="4" fillId="21" borderId="20" xfId="0" applyFont="1" applyFill="1" applyBorder="1" applyAlignment="1">
      <alignment horizontal="left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5" fillId="15" borderId="22" xfId="0" applyFont="1" applyFill="1" applyBorder="1" applyAlignment="1">
      <alignment horizontal="center" vertical="center" wrapText="1"/>
    </xf>
    <xf numFmtId="0" fontId="5" fillId="15" borderId="12" xfId="0" applyFont="1" applyFill="1" applyBorder="1" applyAlignment="1">
      <alignment horizontal="center" vertical="center" wrapText="1"/>
    </xf>
    <xf numFmtId="0" fontId="24" fillId="19" borderId="15" xfId="0" applyFont="1" applyFill="1" applyBorder="1" applyAlignment="1">
      <alignment horizontal="left" vertical="top" wrapText="1"/>
    </xf>
    <xf numFmtId="0" fontId="24" fillId="19" borderId="16" xfId="0" applyFont="1" applyFill="1" applyBorder="1" applyAlignment="1">
      <alignment horizontal="left" vertical="top"/>
    </xf>
    <xf numFmtId="0" fontId="24" fillId="19" borderId="17" xfId="0" applyFont="1" applyFill="1" applyBorder="1" applyAlignment="1">
      <alignment horizontal="left" vertical="top"/>
    </xf>
    <xf numFmtId="9" fontId="4" fillId="8" borderId="16" xfId="0" applyNumberFormat="1" applyFont="1" applyFill="1" applyBorder="1" applyAlignment="1">
      <alignment horizontal="left" vertical="center" indent="1"/>
    </xf>
    <xf numFmtId="0" fontId="4" fillId="18" borderId="22" xfId="0" applyFont="1" applyFill="1" applyBorder="1" applyAlignment="1">
      <alignment horizontal="center" vertical="center" wrapText="1"/>
    </xf>
    <xf numFmtId="0" fontId="4" fillId="18" borderId="12" xfId="0" applyFont="1" applyFill="1" applyBorder="1" applyAlignment="1">
      <alignment horizontal="center" vertical="center" wrapText="1"/>
    </xf>
    <xf numFmtId="0" fontId="31" fillId="22" borderId="11" xfId="0" applyFont="1" applyFill="1" applyBorder="1" applyAlignment="1">
      <alignment horizontal="center" vertical="center" wrapText="1"/>
    </xf>
    <xf numFmtId="0" fontId="31" fillId="22" borderId="12" xfId="0" applyFont="1" applyFill="1" applyBorder="1" applyAlignment="1">
      <alignment horizontal="center" vertical="center" wrapText="1"/>
    </xf>
    <xf numFmtId="0" fontId="19" fillId="17" borderId="18" xfId="0" applyFont="1" applyFill="1" applyBorder="1" applyAlignment="1">
      <alignment horizontal="center" vertical="center"/>
    </xf>
    <xf numFmtId="0" fontId="19" fillId="17" borderId="19" xfId="0" applyFont="1" applyFill="1" applyBorder="1" applyAlignment="1">
      <alignment horizontal="center" vertical="center"/>
    </xf>
    <xf numFmtId="0" fontId="19" fillId="17" borderId="20" xfId="0" applyFont="1" applyFill="1" applyBorder="1" applyAlignment="1">
      <alignment horizontal="center" vertical="center"/>
    </xf>
    <xf numFmtId="0" fontId="16" fillId="2" borderId="15" xfId="0" applyFont="1" applyFill="1" applyBorder="1" applyAlignment="1">
      <alignment horizontal="center" vertical="center"/>
    </xf>
    <xf numFmtId="0" fontId="16" fillId="2" borderId="16" xfId="0" applyFont="1" applyFill="1" applyBorder="1" applyAlignment="1">
      <alignment horizontal="center" vertical="center"/>
    </xf>
    <xf numFmtId="0" fontId="16" fillId="2" borderId="17" xfId="0" applyFont="1" applyFill="1" applyBorder="1" applyAlignment="1">
      <alignment horizontal="center" vertical="center"/>
    </xf>
    <xf numFmtId="0" fontId="4" fillId="20" borderId="11" xfId="0" applyFont="1" applyFill="1" applyBorder="1" applyAlignment="1">
      <alignment horizontal="center" vertical="center" wrapText="1"/>
    </xf>
    <xf numFmtId="0" fontId="4" fillId="20" borderId="22" xfId="0" applyFont="1" applyFill="1" applyBorder="1" applyAlignment="1">
      <alignment horizontal="center" vertical="center" wrapText="1"/>
    </xf>
    <xf numFmtId="0" fontId="4" fillId="20" borderId="12" xfId="0" applyFont="1" applyFill="1" applyBorder="1" applyAlignment="1">
      <alignment horizontal="center" vertical="center" wrapText="1"/>
    </xf>
    <xf numFmtId="0" fontId="4" fillId="9" borderId="18" xfId="0" applyFont="1" applyFill="1" applyBorder="1" applyAlignment="1">
      <alignment horizontal="center" vertical="center"/>
    </xf>
    <xf numFmtId="0" fontId="4" fillId="9" borderId="19" xfId="0" applyFont="1" applyFill="1" applyBorder="1" applyAlignment="1">
      <alignment horizontal="center" vertical="center"/>
    </xf>
    <xf numFmtId="0" fontId="4" fillId="9" borderId="20" xfId="0" applyFont="1" applyFill="1" applyBorder="1" applyAlignment="1">
      <alignment horizontal="center" vertical="center"/>
    </xf>
    <xf numFmtId="9" fontId="4" fillId="8" borderId="14" xfId="0" applyNumberFormat="1" applyFont="1" applyFill="1" applyBorder="1" applyAlignment="1">
      <alignment horizontal="left" vertical="center" indent="1"/>
    </xf>
    <xf numFmtId="9" fontId="4" fillId="8" borderId="0" xfId="0" applyNumberFormat="1" applyFont="1" applyFill="1" applyBorder="1" applyAlignment="1">
      <alignment horizontal="left" vertical="center" indent="1"/>
    </xf>
    <xf numFmtId="0" fontId="6" fillId="20" borderId="24" xfId="0" applyFont="1" applyFill="1" applyBorder="1" applyAlignment="1">
      <alignment horizontal="left" vertical="center" wrapText="1"/>
    </xf>
    <xf numFmtId="0" fontId="6" fillId="20" borderId="0" xfId="0" applyFont="1" applyFill="1" applyBorder="1" applyAlignment="1">
      <alignment horizontal="left" vertical="center" wrapText="1"/>
    </xf>
    <xf numFmtId="0" fontId="6" fillId="20" borderId="21" xfId="0" applyFont="1" applyFill="1" applyBorder="1" applyAlignment="1">
      <alignment horizontal="left" vertical="center" wrapText="1"/>
    </xf>
    <xf numFmtId="0" fontId="6" fillId="20" borderId="15" xfId="0" applyFont="1" applyFill="1" applyBorder="1" applyAlignment="1">
      <alignment horizontal="left" vertical="center" wrapText="1"/>
    </xf>
    <xf numFmtId="0" fontId="6" fillId="20" borderId="16" xfId="0" applyFont="1" applyFill="1" applyBorder="1" applyAlignment="1">
      <alignment horizontal="left" vertical="center" wrapText="1"/>
    </xf>
    <xf numFmtId="0" fontId="6" fillId="20" borderId="17" xfId="0" applyFont="1" applyFill="1" applyBorder="1" applyAlignment="1">
      <alignment horizontal="left" vertical="center" wrapText="1"/>
    </xf>
    <xf numFmtId="0" fontId="6" fillId="20" borderId="13" xfId="0" applyFont="1" applyFill="1" applyBorder="1" applyAlignment="1">
      <alignment horizontal="left" vertical="center" wrapText="1"/>
    </xf>
    <xf numFmtId="0" fontId="6" fillId="20" borderId="14" xfId="0" applyFont="1" applyFill="1" applyBorder="1" applyAlignment="1">
      <alignment horizontal="left" vertical="center" wrapText="1"/>
    </xf>
    <xf numFmtId="0" fontId="6" fillId="20" borderId="23" xfId="0" applyFont="1" applyFill="1" applyBorder="1" applyAlignment="1">
      <alignment horizontal="left" vertical="center" wrapText="1"/>
    </xf>
    <xf numFmtId="0" fontId="26" fillId="9" borderId="18" xfId="0" applyFont="1" applyFill="1" applyBorder="1" applyAlignment="1">
      <alignment horizontal="left" vertical="center"/>
    </xf>
    <xf numFmtId="0" fontId="26" fillId="9" borderId="19" xfId="0" applyFont="1" applyFill="1" applyBorder="1" applyAlignment="1">
      <alignment horizontal="left" vertical="center"/>
    </xf>
    <xf numFmtId="0" fontId="26" fillId="9" borderId="20" xfId="0" applyFont="1" applyFill="1" applyBorder="1" applyAlignment="1">
      <alignment horizontal="left" vertical="center"/>
    </xf>
    <xf numFmtId="49" fontId="4" fillId="8" borderId="16" xfId="0" applyNumberFormat="1" applyFont="1" applyFill="1" applyBorder="1" applyAlignment="1">
      <alignment horizontal="left" vertical="center" wrapText="1" indent="1"/>
    </xf>
    <xf numFmtId="0" fontId="4" fillId="8" borderId="0" xfId="0" applyFont="1" applyFill="1" applyBorder="1" applyAlignment="1">
      <alignment horizontal="left" vertical="center" indent="1"/>
    </xf>
    <xf numFmtId="0" fontId="8" fillId="17" borderId="18" xfId="0" applyFont="1" applyFill="1" applyBorder="1" applyAlignment="1">
      <alignment horizontal="center" vertical="center"/>
    </xf>
    <xf numFmtId="0" fontId="8" fillId="17" borderId="19" xfId="0" applyFont="1" applyFill="1" applyBorder="1" applyAlignment="1">
      <alignment horizontal="center" vertical="center"/>
    </xf>
    <xf numFmtId="0" fontId="8" fillId="17" borderId="20" xfId="0" applyFont="1" applyFill="1" applyBorder="1" applyAlignment="1">
      <alignment horizontal="center" vertical="center"/>
    </xf>
    <xf numFmtId="0" fontId="23" fillId="17" borderId="18" xfId="0" applyFont="1" applyFill="1" applyBorder="1" applyAlignment="1">
      <alignment horizontal="center" vertical="center"/>
    </xf>
    <xf numFmtId="0" fontId="23" fillId="17" borderId="19" xfId="0" applyFont="1" applyFill="1" applyBorder="1" applyAlignment="1">
      <alignment horizontal="center" vertical="center"/>
    </xf>
    <xf numFmtId="0" fontId="23" fillId="17" borderId="20" xfId="0" applyFont="1" applyFill="1" applyBorder="1" applyAlignment="1">
      <alignment horizontal="center" vertical="center"/>
    </xf>
    <xf numFmtId="0" fontId="18" fillId="2" borderId="18" xfId="0" applyFont="1" applyFill="1" applyBorder="1" applyAlignment="1">
      <alignment horizontal="center" vertical="center"/>
    </xf>
    <xf numFmtId="0" fontId="18" fillId="2" borderId="19" xfId="0" applyFont="1" applyFill="1" applyBorder="1" applyAlignment="1">
      <alignment horizontal="center" vertical="center"/>
    </xf>
    <xf numFmtId="0" fontId="18" fillId="2" borderId="20" xfId="0" applyFont="1" applyFill="1" applyBorder="1" applyAlignment="1">
      <alignment horizontal="center" vertical="center"/>
    </xf>
    <xf numFmtId="0" fontId="4" fillId="8" borderId="14" xfId="0" applyFont="1" applyFill="1" applyBorder="1" applyAlignment="1">
      <alignment horizontal="left" vertical="center" indent="1"/>
    </xf>
    <xf numFmtId="0" fontId="0" fillId="8" borderId="11" xfId="0" applyFill="1" applyBorder="1" applyAlignment="1">
      <alignment horizontal="center" vertical="center" wrapText="1"/>
    </xf>
    <xf numFmtId="0" fontId="0" fillId="8" borderId="12" xfId="0" applyFill="1" applyBorder="1" applyAlignment="1">
      <alignment horizontal="center" vertical="center" wrapText="1"/>
    </xf>
    <xf numFmtId="0" fontId="0" fillId="8" borderId="11" xfId="0" applyFill="1" applyBorder="1" applyAlignment="1">
      <alignment horizontal="center" vertical="center"/>
    </xf>
    <xf numFmtId="0" fontId="0" fillId="8" borderId="12" xfId="0" applyFill="1" applyBorder="1" applyAlignment="1">
      <alignment horizontal="center" vertical="center"/>
    </xf>
    <xf numFmtId="0" fontId="22" fillId="8" borderId="11" xfId="0" applyFont="1" applyFill="1" applyBorder="1" applyAlignment="1">
      <alignment horizontal="center" vertical="center" wrapText="1"/>
    </xf>
    <xf numFmtId="0" fontId="22" fillId="8" borderId="12" xfId="0" applyFont="1" applyFill="1" applyBorder="1" applyAlignment="1">
      <alignment horizontal="center" vertical="center" wrapText="1"/>
    </xf>
    <xf numFmtId="0" fontId="6" fillId="20" borderId="24" xfId="0" applyFont="1" applyFill="1" applyBorder="1" applyAlignment="1">
      <alignment horizontal="left" vertical="center" wrapText="1" indent="2"/>
    </xf>
    <xf numFmtId="0" fontId="6" fillId="20" borderId="0" xfId="0" applyFont="1" applyFill="1" applyBorder="1" applyAlignment="1">
      <alignment horizontal="left" vertical="center" wrapText="1" indent="2"/>
    </xf>
    <xf numFmtId="0" fontId="6" fillId="20" borderId="13" xfId="0" applyFont="1" applyFill="1" applyBorder="1" applyAlignment="1">
      <alignment horizontal="left" vertical="center" wrapText="1" indent="2"/>
    </xf>
    <xf numFmtId="0" fontId="6" fillId="20" borderId="14" xfId="0" applyFont="1" applyFill="1" applyBorder="1" applyAlignment="1">
      <alignment horizontal="left" vertical="center" wrapText="1" indent="2"/>
    </xf>
    <xf numFmtId="9" fontId="22" fillId="3" borderId="11" xfId="0" applyNumberFormat="1" applyFont="1" applyFill="1" applyBorder="1" applyAlignment="1">
      <alignment horizontal="center" vertical="center" wrapText="1"/>
    </xf>
    <xf numFmtId="9" fontId="22" fillId="3" borderId="22" xfId="0" applyNumberFormat="1" applyFont="1" applyFill="1" applyBorder="1" applyAlignment="1">
      <alignment horizontal="center" vertical="center" wrapText="1"/>
    </xf>
    <xf numFmtId="9" fontId="22" fillId="3" borderId="12" xfId="0" applyNumberFormat="1" applyFont="1" applyFill="1" applyBorder="1" applyAlignment="1">
      <alignment horizontal="center" vertical="center" wrapText="1"/>
    </xf>
    <xf numFmtId="9" fontId="0" fillId="2" borderId="12" xfId="0" applyNumberFormat="1" applyFill="1" applyBorder="1" applyAlignment="1">
      <alignment horizontal="center" vertical="center"/>
    </xf>
    <xf numFmtId="0" fontId="25" fillId="9" borderId="18" xfId="0" applyFont="1" applyFill="1" applyBorder="1" applyAlignment="1">
      <alignment horizontal="center" vertical="center"/>
    </xf>
    <xf numFmtId="0" fontId="25" fillId="9" borderId="19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9" fontId="17" fillId="2" borderId="11" xfId="0" applyNumberFormat="1" applyFont="1" applyFill="1" applyBorder="1" applyAlignment="1">
      <alignment horizontal="left" vertical="center"/>
    </xf>
    <xf numFmtId="9" fontId="3" fillId="2" borderId="22" xfId="0" applyNumberFormat="1" applyFont="1" applyFill="1" applyBorder="1" applyAlignment="1">
      <alignment horizontal="center" vertical="center"/>
    </xf>
    <xf numFmtId="0" fontId="25" fillId="9" borderId="20" xfId="0" applyFont="1" applyFill="1" applyBorder="1" applyAlignment="1">
      <alignment horizontal="center" vertical="center"/>
    </xf>
    <xf numFmtId="0" fontId="16" fillId="17" borderId="19" xfId="0" applyFont="1" applyFill="1" applyBorder="1" applyAlignment="1">
      <alignment horizontal="left" vertical="top"/>
    </xf>
    <xf numFmtId="0" fontId="16" fillId="17" borderId="20" xfId="0" applyFont="1" applyFill="1" applyBorder="1" applyAlignment="1">
      <alignment horizontal="left" vertical="top"/>
    </xf>
    <xf numFmtId="0" fontId="30" fillId="17" borderId="18" xfId="0" applyFont="1" applyFill="1" applyBorder="1" applyAlignment="1">
      <alignment horizontal="center" vertical="center"/>
    </xf>
    <xf numFmtId="0" fontId="30" fillId="17" borderId="19" xfId="0" applyFont="1" applyFill="1" applyBorder="1" applyAlignment="1">
      <alignment horizontal="center" vertical="center"/>
    </xf>
    <xf numFmtId="0" fontId="30" fillId="17" borderId="20" xfId="0" applyFont="1" applyFill="1" applyBorder="1" applyAlignment="1">
      <alignment horizontal="center" vertical="center"/>
    </xf>
    <xf numFmtId="0" fontId="29" fillId="2" borderId="18" xfId="0" applyFont="1" applyFill="1" applyBorder="1" applyAlignment="1">
      <alignment horizontal="center" vertical="center"/>
    </xf>
    <xf numFmtId="0" fontId="29" fillId="2" borderId="19" xfId="0" applyFont="1" applyFill="1" applyBorder="1" applyAlignment="1">
      <alignment horizontal="center" vertical="center"/>
    </xf>
    <xf numFmtId="0" fontId="29" fillId="2" borderId="20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93"/>
          <c:y val="0.16525"/>
          <c:w val="0.42625"/>
          <c:h val="0.76225"/>
        </c:manualLayout>
      </c:layout>
      <c:radarChart>
        <c:radarStyle val="filled"/>
        <c:varyColors val="0"/>
        <c:ser>
          <c:idx val="1"/>
          <c:order val="0"/>
          <c:tx>
            <c:v>Moy+ET</c:v>
          </c:tx>
          <c:spPr>
            <a:solidFill>
              <a:srgbClr val="8EB4E3">
                <a:alpha val="60000"/>
              </a:srgbClr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'Cartographie Processus'!$B$29:$B$33</c:f>
              <c:strCache/>
            </c:strRef>
          </c:cat>
          <c:val>
            <c:numRef>
              <c:f>Résultats!$S$10:$S$14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0"/>
          <c:order val="1"/>
          <c:tx>
            <c:v>Moyenne</c:v>
          </c:tx>
          <c:spPr>
            <a:solidFill>
              <a:srgbClr val="4F81BD">
                <a:alpha val="50000"/>
              </a:srgbClr>
            </a:solidFill>
            <a:ln w="381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'Cartographie Processus'!$B$29:$B$33</c:f>
              <c:strCache/>
            </c:strRef>
          </c:cat>
          <c:val>
            <c:numRef>
              <c:f>Résultats!$R$10:$R$14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v>Moy-ET</c:v>
          </c:tx>
          <c:spPr>
            <a:solidFill>
              <a:srgbClr val="FFFFF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'Cartographie Processus'!$B$29:$B$33</c:f>
              <c:strCache/>
            </c:strRef>
          </c:cat>
          <c:val>
            <c:numRef>
              <c:f>Résultats!$T$10:$T$14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35720698"/>
        <c:axId val="53050827"/>
      </c:radarChart>
      <c:catAx>
        <c:axId val="35720698"/>
        <c:scaling>
          <c:orientation val="minMax"/>
        </c:scaling>
        <c:axPos val="b"/>
        <c:majorGridlines>
          <c:spPr>
            <a:ln w="12700">
              <a:solidFill>
                <a:srgbClr val="00009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050827"/>
        <c:crosses val="autoZero"/>
        <c:auto val="0"/>
        <c:lblOffset val="100"/>
        <c:tickLblSkip val="1"/>
        <c:noMultiLvlLbl val="0"/>
      </c:catAx>
      <c:valAx>
        <c:axId val="53050827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00009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9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90"/>
                </a:solidFill>
                <a:latin typeface="Arial"/>
                <a:ea typeface="Arial"/>
                <a:cs typeface="Arial"/>
              </a:defRPr>
            </a:pPr>
          </a:p>
        </c:txPr>
        <c:crossAx val="35720698"/>
        <c:crossesAt val="1"/>
        <c:crossBetween val="between"/>
        <c:dispUnits/>
        <c:majorUnit val="0.2"/>
        <c:minorUnit val="0.0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9625"/>
          <c:y val="0.1805"/>
          <c:w val="0.40875"/>
          <c:h val="0.7315"/>
        </c:manualLayout>
      </c:layout>
      <c:radarChart>
        <c:radarStyle val="filled"/>
        <c:varyColors val="0"/>
        <c:ser>
          <c:idx val="1"/>
          <c:order val="0"/>
          <c:tx>
            <c:v>Moy+ET</c:v>
          </c:tx>
          <c:spPr>
            <a:solidFill>
              <a:srgbClr val="8EB4E3">
                <a:alpha val="60000"/>
              </a:srgbClr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'Cartographie détaillée'!$B$37:$B$61</c:f>
              <c:strCache/>
            </c:strRef>
          </c:cat>
          <c:val>
            <c:numRef>
              <c:f>Résultats!$S$16:$S$40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</c:ser>
        <c:ser>
          <c:idx val="0"/>
          <c:order val="1"/>
          <c:tx>
            <c:v>Moyenne</c:v>
          </c:tx>
          <c:spPr>
            <a:solidFill>
              <a:srgbClr val="4F81BD">
                <a:alpha val="50000"/>
              </a:srgbClr>
            </a:solidFill>
            <a:ln w="381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'Cartographie détaillée'!$B$37:$B$61</c:f>
              <c:strCache/>
            </c:strRef>
          </c:cat>
          <c:val>
            <c:numRef>
              <c:f>Résultats!$R$16:$R$40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</c:ser>
        <c:ser>
          <c:idx val="2"/>
          <c:order val="2"/>
          <c:tx>
            <c:v>Moy-ET</c:v>
          </c:tx>
          <c:spPr>
            <a:solidFill>
              <a:srgbClr val="FFFFF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'Cartographie détaillée'!$B$37:$B$61</c:f>
              <c:strCache/>
            </c:strRef>
          </c:cat>
          <c:val>
            <c:numRef>
              <c:f>Résultats!$T$16:$T$40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</c:ser>
        <c:axId val="7695396"/>
        <c:axId val="2149701"/>
      </c:radarChart>
      <c:catAx>
        <c:axId val="7695396"/>
        <c:scaling>
          <c:orientation val="minMax"/>
        </c:scaling>
        <c:axPos val="b"/>
        <c:majorGridlines>
          <c:spPr>
            <a:ln w="12700">
              <a:solidFill>
                <a:srgbClr val="00009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49701"/>
        <c:crosses val="autoZero"/>
        <c:auto val="0"/>
        <c:lblOffset val="100"/>
        <c:tickLblSkip val="1"/>
        <c:noMultiLvlLbl val="0"/>
      </c:catAx>
      <c:valAx>
        <c:axId val="2149701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00009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9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90"/>
                </a:solidFill>
                <a:latin typeface="Arial"/>
                <a:ea typeface="Arial"/>
                <a:cs typeface="Arial"/>
              </a:defRPr>
            </a:pPr>
          </a:p>
        </c:txPr>
        <c:crossAx val="7695396"/>
        <c:crossesAt val="1"/>
        <c:crossBetween val="between"/>
        <c:dispUnits/>
        <c:majorUnit val="0.2"/>
        <c:minorUnit val="0.0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561975</xdr:colOff>
      <xdr:row>0</xdr:row>
      <xdr:rowOff>228600</xdr:rowOff>
    </xdr:to>
    <xdr:pic>
      <xdr:nvPicPr>
        <xdr:cNvPr id="1" name="Image 1" descr="logo_UT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619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1571625</xdr:colOff>
      <xdr:row>13</xdr:row>
      <xdr:rowOff>66675</xdr:rowOff>
    </xdr:from>
    <xdr:to>
      <xdr:col>1</xdr:col>
      <xdr:colOff>1000125</xdr:colOff>
      <xdr:row>13</xdr:row>
      <xdr:rowOff>342900</xdr:rowOff>
    </xdr:to>
    <xdr:sp macro="[0]!Evaluateur">
      <xdr:nvSpPr>
        <xdr:cNvPr id="2" name="Rectangle à coins arrondis 8"/>
        <xdr:cNvSpPr>
          <a:spLocks/>
        </xdr:cNvSpPr>
      </xdr:nvSpPr>
      <xdr:spPr>
        <a:xfrm>
          <a:off x="1571625" y="3838575"/>
          <a:ext cx="1047750" cy="276225"/>
        </a:xfrm>
        <a:prstGeom prst="roundRect">
          <a:avLst/>
        </a:prstGeom>
        <a:gradFill rotWithShape="1">
          <a:gsLst>
            <a:gs pos="0">
              <a:srgbClr val="EDEDED"/>
            </a:gs>
            <a:gs pos="52000">
              <a:srgbClr val="D0D0D0"/>
            </a:gs>
            <a:gs pos="81000">
              <a:srgbClr val="A6A6A6"/>
            </a:gs>
            <a:gs pos="100000">
              <a:srgbClr val="A6A6A6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61200" rIns="91440" bIns="4572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Ajouter</a:t>
          </a:r>
        </a:p>
      </xdr:txBody>
    </xdr:sp>
    <xdr:clientData/>
  </xdr:twoCellAnchor>
  <xdr:twoCellAnchor editAs="oneCell">
    <xdr:from>
      <xdr:col>1</xdr:col>
      <xdr:colOff>76200</xdr:colOff>
      <xdr:row>13</xdr:row>
      <xdr:rowOff>104775</xdr:rowOff>
    </xdr:from>
    <xdr:to>
      <xdr:col>1</xdr:col>
      <xdr:colOff>276225</xdr:colOff>
      <xdr:row>13</xdr:row>
      <xdr:rowOff>304800</xdr:rowOff>
    </xdr:to>
    <xdr:pic macro="[0]!Evaluateur">
      <xdr:nvPicPr>
        <xdr:cNvPr id="3" name="Imag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95450" y="3876675"/>
          <a:ext cx="2000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</xdr:col>
      <xdr:colOff>85725</xdr:colOff>
      <xdr:row>0</xdr:row>
      <xdr:rowOff>266700</xdr:rowOff>
    </xdr:to>
    <xdr:pic>
      <xdr:nvPicPr>
        <xdr:cNvPr id="1" name="Image 1" descr="logo_UT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571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76200</xdr:colOff>
      <xdr:row>40</xdr:row>
      <xdr:rowOff>76200</xdr:rowOff>
    </xdr:from>
    <xdr:to>
      <xdr:col>2</xdr:col>
      <xdr:colOff>1228725</xdr:colOff>
      <xdr:row>40</xdr:row>
      <xdr:rowOff>352425</xdr:rowOff>
    </xdr:to>
    <xdr:sp macro="[0]!Validation">
      <xdr:nvSpPr>
        <xdr:cNvPr id="2" name="Rectangle à coins arrondis 2"/>
        <xdr:cNvSpPr>
          <a:spLocks/>
        </xdr:cNvSpPr>
      </xdr:nvSpPr>
      <xdr:spPr>
        <a:xfrm>
          <a:off x="5895975" y="16554450"/>
          <a:ext cx="1152525" cy="276225"/>
        </a:xfrm>
        <a:prstGeom prst="roundRect">
          <a:avLst/>
        </a:prstGeom>
        <a:gradFill rotWithShape="1">
          <a:gsLst>
            <a:gs pos="0">
              <a:srgbClr val="EDEDED"/>
            </a:gs>
            <a:gs pos="52000">
              <a:srgbClr val="D0D0D0"/>
            </a:gs>
            <a:gs pos="81000">
              <a:srgbClr val="A6A6A6"/>
            </a:gs>
            <a:gs pos="100000">
              <a:srgbClr val="A6A6A6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61200" rIns="91440" bIns="4572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Validation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85725</xdr:colOff>
      <xdr:row>12</xdr:row>
      <xdr:rowOff>0</xdr:rowOff>
    </xdr:from>
    <xdr:to>
      <xdr:col>7</xdr:col>
      <xdr:colOff>323850</xdr:colOff>
      <xdr:row>12</xdr:row>
      <xdr:rowOff>257175</xdr:rowOff>
    </xdr:to>
    <xdr:sp>
      <xdr:nvSpPr>
        <xdr:cNvPr id="1" name="Flèche vers la droite 1"/>
        <xdr:cNvSpPr>
          <a:spLocks/>
        </xdr:cNvSpPr>
      </xdr:nvSpPr>
      <xdr:spPr>
        <a:xfrm>
          <a:off x="12668250" y="3533775"/>
          <a:ext cx="228600" cy="257175"/>
        </a:xfrm>
        <a:prstGeom prst="rightArrow">
          <a:avLst>
            <a:gd name="adj" fmla="val 0"/>
          </a:avLst>
        </a:prstGeom>
        <a:gradFill rotWithShape="1">
          <a:gsLst>
            <a:gs pos="0">
              <a:srgbClr val="FF9A99"/>
            </a:gs>
            <a:gs pos="100000">
              <a:srgbClr val="D1403C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10</xdr:row>
      <xdr:rowOff>28575</xdr:rowOff>
    </xdr:from>
    <xdr:to>
      <xdr:col>7</xdr:col>
      <xdr:colOff>323850</xdr:colOff>
      <xdr:row>11</xdr:row>
      <xdr:rowOff>0</xdr:rowOff>
    </xdr:to>
    <xdr:sp>
      <xdr:nvSpPr>
        <xdr:cNvPr id="2" name="Flèche vers la droite 1"/>
        <xdr:cNvSpPr>
          <a:spLocks/>
        </xdr:cNvSpPr>
      </xdr:nvSpPr>
      <xdr:spPr>
        <a:xfrm>
          <a:off x="12668250" y="2990850"/>
          <a:ext cx="228600" cy="257175"/>
        </a:xfrm>
        <a:prstGeom prst="rightArrow">
          <a:avLst>
            <a:gd name="adj" fmla="val 0"/>
          </a:avLst>
        </a:prstGeom>
        <a:gradFill rotWithShape="1">
          <a:gsLst>
            <a:gs pos="0">
              <a:srgbClr val="FF9A99"/>
            </a:gs>
            <a:gs pos="100000">
              <a:srgbClr val="D1403C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11</xdr:row>
      <xdr:rowOff>28575</xdr:rowOff>
    </xdr:from>
    <xdr:to>
      <xdr:col>7</xdr:col>
      <xdr:colOff>323850</xdr:colOff>
      <xdr:row>12</xdr:row>
      <xdr:rowOff>0</xdr:rowOff>
    </xdr:to>
    <xdr:sp>
      <xdr:nvSpPr>
        <xdr:cNvPr id="3" name="Flèche vers la droite 1"/>
        <xdr:cNvSpPr>
          <a:spLocks/>
        </xdr:cNvSpPr>
      </xdr:nvSpPr>
      <xdr:spPr>
        <a:xfrm>
          <a:off x="12668250" y="3276600"/>
          <a:ext cx="228600" cy="257175"/>
        </a:xfrm>
        <a:prstGeom prst="rightArrow">
          <a:avLst>
            <a:gd name="adj" fmla="val 0"/>
          </a:avLst>
        </a:prstGeom>
        <a:gradFill rotWithShape="1">
          <a:gsLst>
            <a:gs pos="0">
              <a:srgbClr val="FF9A99"/>
            </a:gs>
            <a:gs pos="100000">
              <a:srgbClr val="D1403C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13</xdr:row>
      <xdr:rowOff>0</xdr:rowOff>
    </xdr:from>
    <xdr:to>
      <xdr:col>7</xdr:col>
      <xdr:colOff>323850</xdr:colOff>
      <xdr:row>13</xdr:row>
      <xdr:rowOff>238125</xdr:rowOff>
    </xdr:to>
    <xdr:sp>
      <xdr:nvSpPr>
        <xdr:cNvPr id="4" name="Flèche vers la droite 1"/>
        <xdr:cNvSpPr>
          <a:spLocks/>
        </xdr:cNvSpPr>
      </xdr:nvSpPr>
      <xdr:spPr>
        <a:xfrm>
          <a:off x="12668250" y="3819525"/>
          <a:ext cx="228600" cy="238125"/>
        </a:xfrm>
        <a:prstGeom prst="rightArrow">
          <a:avLst>
            <a:gd name="adj" fmla="val 0"/>
          </a:avLst>
        </a:prstGeom>
        <a:gradFill rotWithShape="1">
          <a:gsLst>
            <a:gs pos="0">
              <a:srgbClr val="FF9A99"/>
            </a:gs>
            <a:gs pos="100000">
              <a:srgbClr val="D1403C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552450</xdr:colOff>
      <xdr:row>0</xdr:row>
      <xdr:rowOff>228600</xdr:rowOff>
    </xdr:to>
    <xdr:pic>
      <xdr:nvPicPr>
        <xdr:cNvPr id="5" name="Image 19" descr="logo_UT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524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85725</xdr:colOff>
      <xdr:row>14</xdr:row>
      <xdr:rowOff>190500</xdr:rowOff>
    </xdr:from>
    <xdr:to>
      <xdr:col>7</xdr:col>
      <xdr:colOff>323850</xdr:colOff>
      <xdr:row>15</xdr:row>
      <xdr:rowOff>161925</xdr:rowOff>
    </xdr:to>
    <xdr:sp>
      <xdr:nvSpPr>
        <xdr:cNvPr id="6" name="Flèche vers la droite 1"/>
        <xdr:cNvSpPr>
          <a:spLocks/>
        </xdr:cNvSpPr>
      </xdr:nvSpPr>
      <xdr:spPr>
        <a:xfrm>
          <a:off x="12668250" y="4295775"/>
          <a:ext cx="228600" cy="257175"/>
        </a:xfrm>
        <a:prstGeom prst="rightArrow">
          <a:avLst>
            <a:gd name="adj" fmla="val 0"/>
          </a:avLst>
        </a:prstGeom>
        <a:gradFill rotWithShape="1">
          <a:gsLst>
            <a:gs pos="0">
              <a:srgbClr val="FF9A99"/>
            </a:gs>
            <a:gs pos="100000">
              <a:srgbClr val="D1403C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15</xdr:row>
      <xdr:rowOff>190500</xdr:rowOff>
    </xdr:from>
    <xdr:to>
      <xdr:col>7</xdr:col>
      <xdr:colOff>323850</xdr:colOff>
      <xdr:row>16</xdr:row>
      <xdr:rowOff>171450</xdr:rowOff>
    </xdr:to>
    <xdr:sp>
      <xdr:nvSpPr>
        <xdr:cNvPr id="7" name="Flèche vers la droite 1"/>
        <xdr:cNvSpPr>
          <a:spLocks/>
        </xdr:cNvSpPr>
      </xdr:nvSpPr>
      <xdr:spPr>
        <a:xfrm>
          <a:off x="12668250" y="4581525"/>
          <a:ext cx="228600" cy="266700"/>
        </a:xfrm>
        <a:prstGeom prst="rightArrow">
          <a:avLst>
            <a:gd name="adj" fmla="val 0"/>
          </a:avLst>
        </a:prstGeom>
        <a:gradFill rotWithShape="1">
          <a:gsLst>
            <a:gs pos="0">
              <a:srgbClr val="FF9A99"/>
            </a:gs>
            <a:gs pos="100000">
              <a:srgbClr val="D1403C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16</xdr:row>
      <xdr:rowOff>209550</xdr:rowOff>
    </xdr:from>
    <xdr:to>
      <xdr:col>7</xdr:col>
      <xdr:colOff>323850</xdr:colOff>
      <xdr:row>17</xdr:row>
      <xdr:rowOff>171450</xdr:rowOff>
    </xdr:to>
    <xdr:sp>
      <xdr:nvSpPr>
        <xdr:cNvPr id="8" name="Flèche vers la droite 1"/>
        <xdr:cNvSpPr>
          <a:spLocks/>
        </xdr:cNvSpPr>
      </xdr:nvSpPr>
      <xdr:spPr>
        <a:xfrm>
          <a:off x="12668250" y="4886325"/>
          <a:ext cx="228600" cy="247650"/>
        </a:xfrm>
        <a:prstGeom prst="rightArrow">
          <a:avLst>
            <a:gd name="adj" fmla="val 0"/>
          </a:avLst>
        </a:prstGeom>
        <a:gradFill rotWithShape="1">
          <a:gsLst>
            <a:gs pos="0">
              <a:srgbClr val="FF9A99"/>
            </a:gs>
            <a:gs pos="100000">
              <a:srgbClr val="D1403C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17</xdr:row>
      <xdr:rowOff>200025</xdr:rowOff>
    </xdr:from>
    <xdr:to>
      <xdr:col>7</xdr:col>
      <xdr:colOff>323850</xdr:colOff>
      <xdr:row>18</xdr:row>
      <xdr:rowOff>171450</xdr:rowOff>
    </xdr:to>
    <xdr:sp>
      <xdr:nvSpPr>
        <xdr:cNvPr id="9" name="Flèche vers la droite 1"/>
        <xdr:cNvSpPr>
          <a:spLocks/>
        </xdr:cNvSpPr>
      </xdr:nvSpPr>
      <xdr:spPr>
        <a:xfrm>
          <a:off x="12668250" y="5162550"/>
          <a:ext cx="228600" cy="257175"/>
        </a:xfrm>
        <a:prstGeom prst="rightArrow">
          <a:avLst>
            <a:gd name="adj" fmla="val 0"/>
          </a:avLst>
        </a:prstGeom>
        <a:gradFill rotWithShape="1">
          <a:gsLst>
            <a:gs pos="0">
              <a:srgbClr val="FF9A99"/>
            </a:gs>
            <a:gs pos="100000">
              <a:srgbClr val="D1403C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18</xdr:row>
      <xdr:rowOff>200025</xdr:rowOff>
    </xdr:from>
    <xdr:to>
      <xdr:col>7</xdr:col>
      <xdr:colOff>323850</xdr:colOff>
      <xdr:row>19</xdr:row>
      <xdr:rowOff>190500</xdr:rowOff>
    </xdr:to>
    <xdr:sp>
      <xdr:nvSpPr>
        <xdr:cNvPr id="10" name="Flèche vers la droite 1"/>
        <xdr:cNvSpPr>
          <a:spLocks/>
        </xdr:cNvSpPr>
      </xdr:nvSpPr>
      <xdr:spPr>
        <a:xfrm>
          <a:off x="12668250" y="5448300"/>
          <a:ext cx="228600" cy="276225"/>
        </a:xfrm>
        <a:prstGeom prst="rightArrow">
          <a:avLst>
            <a:gd name="adj" fmla="val 0"/>
          </a:avLst>
        </a:prstGeom>
        <a:gradFill rotWithShape="1">
          <a:gsLst>
            <a:gs pos="0">
              <a:srgbClr val="FF9A99"/>
            </a:gs>
            <a:gs pos="100000">
              <a:srgbClr val="D1403C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19</xdr:row>
      <xdr:rowOff>200025</xdr:rowOff>
    </xdr:from>
    <xdr:to>
      <xdr:col>7</xdr:col>
      <xdr:colOff>323850</xdr:colOff>
      <xdr:row>20</xdr:row>
      <xdr:rowOff>190500</xdr:rowOff>
    </xdr:to>
    <xdr:sp>
      <xdr:nvSpPr>
        <xdr:cNvPr id="11" name="Flèche vers la droite 1"/>
        <xdr:cNvSpPr>
          <a:spLocks/>
        </xdr:cNvSpPr>
      </xdr:nvSpPr>
      <xdr:spPr>
        <a:xfrm>
          <a:off x="12668250" y="5734050"/>
          <a:ext cx="228600" cy="276225"/>
        </a:xfrm>
        <a:prstGeom prst="rightArrow">
          <a:avLst>
            <a:gd name="adj" fmla="val 0"/>
          </a:avLst>
        </a:prstGeom>
        <a:gradFill rotWithShape="1">
          <a:gsLst>
            <a:gs pos="0">
              <a:srgbClr val="FF9A99"/>
            </a:gs>
            <a:gs pos="100000">
              <a:srgbClr val="D1403C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20</xdr:row>
      <xdr:rowOff>209550</xdr:rowOff>
    </xdr:from>
    <xdr:to>
      <xdr:col>7</xdr:col>
      <xdr:colOff>323850</xdr:colOff>
      <xdr:row>21</xdr:row>
      <xdr:rowOff>190500</xdr:rowOff>
    </xdr:to>
    <xdr:sp>
      <xdr:nvSpPr>
        <xdr:cNvPr id="12" name="Flèche vers la droite 1"/>
        <xdr:cNvSpPr>
          <a:spLocks/>
        </xdr:cNvSpPr>
      </xdr:nvSpPr>
      <xdr:spPr>
        <a:xfrm>
          <a:off x="12668250" y="6029325"/>
          <a:ext cx="228600" cy="266700"/>
        </a:xfrm>
        <a:prstGeom prst="rightArrow">
          <a:avLst>
            <a:gd name="adj" fmla="val 0"/>
          </a:avLst>
        </a:prstGeom>
        <a:gradFill rotWithShape="1">
          <a:gsLst>
            <a:gs pos="0">
              <a:srgbClr val="FF9A99"/>
            </a:gs>
            <a:gs pos="100000">
              <a:srgbClr val="D1403C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21</xdr:row>
      <xdr:rowOff>219075</xdr:rowOff>
    </xdr:from>
    <xdr:to>
      <xdr:col>7</xdr:col>
      <xdr:colOff>323850</xdr:colOff>
      <xdr:row>22</xdr:row>
      <xdr:rowOff>209550</xdr:rowOff>
    </xdr:to>
    <xdr:sp>
      <xdr:nvSpPr>
        <xdr:cNvPr id="13" name="Flèche vers la droite 1"/>
        <xdr:cNvSpPr>
          <a:spLocks/>
        </xdr:cNvSpPr>
      </xdr:nvSpPr>
      <xdr:spPr>
        <a:xfrm>
          <a:off x="12668250" y="6324600"/>
          <a:ext cx="228600" cy="276225"/>
        </a:xfrm>
        <a:prstGeom prst="rightArrow">
          <a:avLst>
            <a:gd name="adj" fmla="val 0"/>
          </a:avLst>
        </a:prstGeom>
        <a:gradFill rotWithShape="1">
          <a:gsLst>
            <a:gs pos="0">
              <a:srgbClr val="FF9A99"/>
            </a:gs>
            <a:gs pos="100000">
              <a:srgbClr val="D1403C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22</xdr:row>
      <xdr:rowOff>238125</xdr:rowOff>
    </xdr:from>
    <xdr:to>
      <xdr:col>7</xdr:col>
      <xdr:colOff>323850</xdr:colOff>
      <xdr:row>23</xdr:row>
      <xdr:rowOff>209550</xdr:rowOff>
    </xdr:to>
    <xdr:sp>
      <xdr:nvSpPr>
        <xdr:cNvPr id="14" name="Flèche vers la droite 1"/>
        <xdr:cNvSpPr>
          <a:spLocks/>
        </xdr:cNvSpPr>
      </xdr:nvSpPr>
      <xdr:spPr>
        <a:xfrm>
          <a:off x="12668250" y="6629400"/>
          <a:ext cx="228600" cy="257175"/>
        </a:xfrm>
        <a:prstGeom prst="rightArrow">
          <a:avLst>
            <a:gd name="adj" fmla="val 0"/>
          </a:avLst>
        </a:prstGeom>
        <a:gradFill rotWithShape="1">
          <a:gsLst>
            <a:gs pos="0">
              <a:srgbClr val="FF9A99"/>
            </a:gs>
            <a:gs pos="100000">
              <a:srgbClr val="D1403C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23</xdr:row>
      <xdr:rowOff>238125</xdr:rowOff>
    </xdr:from>
    <xdr:to>
      <xdr:col>7</xdr:col>
      <xdr:colOff>323850</xdr:colOff>
      <xdr:row>24</xdr:row>
      <xdr:rowOff>219075</xdr:rowOff>
    </xdr:to>
    <xdr:sp>
      <xdr:nvSpPr>
        <xdr:cNvPr id="15" name="Flèche vers la droite 1"/>
        <xdr:cNvSpPr>
          <a:spLocks/>
        </xdr:cNvSpPr>
      </xdr:nvSpPr>
      <xdr:spPr>
        <a:xfrm>
          <a:off x="12668250" y="6915150"/>
          <a:ext cx="228600" cy="266700"/>
        </a:xfrm>
        <a:prstGeom prst="rightArrow">
          <a:avLst>
            <a:gd name="adj" fmla="val 0"/>
          </a:avLst>
        </a:prstGeom>
        <a:gradFill rotWithShape="1">
          <a:gsLst>
            <a:gs pos="0">
              <a:srgbClr val="FF9A99"/>
            </a:gs>
            <a:gs pos="100000">
              <a:srgbClr val="D1403C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24</xdr:row>
      <xdr:rowOff>247650</xdr:rowOff>
    </xdr:from>
    <xdr:to>
      <xdr:col>7</xdr:col>
      <xdr:colOff>323850</xdr:colOff>
      <xdr:row>25</xdr:row>
      <xdr:rowOff>219075</xdr:rowOff>
    </xdr:to>
    <xdr:sp>
      <xdr:nvSpPr>
        <xdr:cNvPr id="16" name="Flèche vers la droite 1"/>
        <xdr:cNvSpPr>
          <a:spLocks/>
        </xdr:cNvSpPr>
      </xdr:nvSpPr>
      <xdr:spPr>
        <a:xfrm>
          <a:off x="12668250" y="7210425"/>
          <a:ext cx="228600" cy="257175"/>
        </a:xfrm>
        <a:prstGeom prst="rightArrow">
          <a:avLst>
            <a:gd name="adj" fmla="val 0"/>
          </a:avLst>
        </a:prstGeom>
        <a:gradFill rotWithShape="1">
          <a:gsLst>
            <a:gs pos="0">
              <a:srgbClr val="FF9A99"/>
            </a:gs>
            <a:gs pos="100000">
              <a:srgbClr val="D1403C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25</xdr:row>
      <xdr:rowOff>219075</xdr:rowOff>
    </xdr:from>
    <xdr:to>
      <xdr:col>7</xdr:col>
      <xdr:colOff>323850</xdr:colOff>
      <xdr:row>26</xdr:row>
      <xdr:rowOff>209550</xdr:rowOff>
    </xdr:to>
    <xdr:sp>
      <xdr:nvSpPr>
        <xdr:cNvPr id="17" name="Flèche vers la droite 1"/>
        <xdr:cNvSpPr>
          <a:spLocks/>
        </xdr:cNvSpPr>
      </xdr:nvSpPr>
      <xdr:spPr>
        <a:xfrm>
          <a:off x="12668250" y="7467600"/>
          <a:ext cx="228600" cy="276225"/>
        </a:xfrm>
        <a:prstGeom prst="rightArrow">
          <a:avLst>
            <a:gd name="adj" fmla="val 0"/>
          </a:avLst>
        </a:prstGeom>
        <a:gradFill rotWithShape="1">
          <a:gsLst>
            <a:gs pos="0">
              <a:srgbClr val="FF9A99"/>
            </a:gs>
            <a:gs pos="100000">
              <a:srgbClr val="D1403C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26</xdr:row>
      <xdr:rowOff>247650</xdr:rowOff>
    </xdr:from>
    <xdr:to>
      <xdr:col>7</xdr:col>
      <xdr:colOff>323850</xdr:colOff>
      <xdr:row>27</xdr:row>
      <xdr:rowOff>219075</xdr:rowOff>
    </xdr:to>
    <xdr:sp>
      <xdr:nvSpPr>
        <xdr:cNvPr id="18" name="Flèche vers la droite 1"/>
        <xdr:cNvSpPr>
          <a:spLocks/>
        </xdr:cNvSpPr>
      </xdr:nvSpPr>
      <xdr:spPr>
        <a:xfrm>
          <a:off x="12668250" y="7781925"/>
          <a:ext cx="228600" cy="257175"/>
        </a:xfrm>
        <a:prstGeom prst="rightArrow">
          <a:avLst>
            <a:gd name="adj" fmla="val 0"/>
          </a:avLst>
        </a:prstGeom>
        <a:gradFill rotWithShape="1">
          <a:gsLst>
            <a:gs pos="0">
              <a:srgbClr val="FF9A99"/>
            </a:gs>
            <a:gs pos="100000">
              <a:srgbClr val="D1403C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27</xdr:row>
      <xdr:rowOff>247650</xdr:rowOff>
    </xdr:from>
    <xdr:to>
      <xdr:col>7</xdr:col>
      <xdr:colOff>323850</xdr:colOff>
      <xdr:row>28</xdr:row>
      <xdr:rowOff>219075</xdr:rowOff>
    </xdr:to>
    <xdr:sp>
      <xdr:nvSpPr>
        <xdr:cNvPr id="19" name="Flèche vers la droite 1"/>
        <xdr:cNvSpPr>
          <a:spLocks/>
        </xdr:cNvSpPr>
      </xdr:nvSpPr>
      <xdr:spPr>
        <a:xfrm>
          <a:off x="12668250" y="8067675"/>
          <a:ext cx="228600" cy="257175"/>
        </a:xfrm>
        <a:prstGeom prst="rightArrow">
          <a:avLst>
            <a:gd name="adj" fmla="val 0"/>
          </a:avLst>
        </a:prstGeom>
        <a:gradFill rotWithShape="1">
          <a:gsLst>
            <a:gs pos="0">
              <a:srgbClr val="FF9A99"/>
            </a:gs>
            <a:gs pos="100000">
              <a:srgbClr val="D1403C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28</xdr:row>
      <xdr:rowOff>247650</xdr:rowOff>
    </xdr:from>
    <xdr:to>
      <xdr:col>7</xdr:col>
      <xdr:colOff>323850</xdr:colOff>
      <xdr:row>29</xdr:row>
      <xdr:rowOff>209550</xdr:rowOff>
    </xdr:to>
    <xdr:sp>
      <xdr:nvSpPr>
        <xdr:cNvPr id="20" name="Flèche vers la droite 1"/>
        <xdr:cNvSpPr>
          <a:spLocks/>
        </xdr:cNvSpPr>
      </xdr:nvSpPr>
      <xdr:spPr>
        <a:xfrm>
          <a:off x="12668250" y="8353425"/>
          <a:ext cx="228600" cy="247650"/>
        </a:xfrm>
        <a:prstGeom prst="rightArrow">
          <a:avLst>
            <a:gd name="adj" fmla="val 0"/>
          </a:avLst>
        </a:prstGeom>
        <a:gradFill rotWithShape="1">
          <a:gsLst>
            <a:gs pos="0">
              <a:srgbClr val="FF9A99"/>
            </a:gs>
            <a:gs pos="100000">
              <a:srgbClr val="D1403C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29</xdr:row>
      <xdr:rowOff>219075</xdr:rowOff>
    </xdr:from>
    <xdr:to>
      <xdr:col>7</xdr:col>
      <xdr:colOff>323850</xdr:colOff>
      <xdr:row>30</xdr:row>
      <xdr:rowOff>238125</xdr:rowOff>
    </xdr:to>
    <xdr:sp>
      <xdr:nvSpPr>
        <xdr:cNvPr id="21" name="Flèche vers la droite 1"/>
        <xdr:cNvSpPr>
          <a:spLocks/>
        </xdr:cNvSpPr>
      </xdr:nvSpPr>
      <xdr:spPr>
        <a:xfrm>
          <a:off x="12668250" y="8610600"/>
          <a:ext cx="228600" cy="304800"/>
        </a:xfrm>
        <a:prstGeom prst="rightArrow">
          <a:avLst>
            <a:gd name="adj" fmla="val 0"/>
          </a:avLst>
        </a:prstGeom>
        <a:gradFill rotWithShape="1">
          <a:gsLst>
            <a:gs pos="0">
              <a:srgbClr val="FF9A99"/>
            </a:gs>
            <a:gs pos="100000">
              <a:srgbClr val="D1403C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9</xdr:row>
      <xdr:rowOff>47625</xdr:rowOff>
    </xdr:from>
    <xdr:to>
      <xdr:col>7</xdr:col>
      <xdr:colOff>323850</xdr:colOff>
      <xdr:row>10</xdr:row>
      <xdr:rowOff>38100</xdr:rowOff>
    </xdr:to>
    <xdr:sp>
      <xdr:nvSpPr>
        <xdr:cNvPr id="22" name="Flèche vers la droite 1"/>
        <xdr:cNvSpPr>
          <a:spLocks/>
        </xdr:cNvSpPr>
      </xdr:nvSpPr>
      <xdr:spPr>
        <a:xfrm>
          <a:off x="12668250" y="2724150"/>
          <a:ext cx="228600" cy="276225"/>
        </a:xfrm>
        <a:prstGeom prst="rightArrow">
          <a:avLst>
            <a:gd name="adj" fmla="val 0"/>
          </a:avLst>
        </a:prstGeom>
        <a:gradFill rotWithShape="1">
          <a:gsLst>
            <a:gs pos="0">
              <a:srgbClr val="FF9A99"/>
            </a:gs>
            <a:gs pos="100000">
              <a:srgbClr val="D1403C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30</xdr:row>
      <xdr:rowOff>257175</xdr:rowOff>
    </xdr:from>
    <xdr:to>
      <xdr:col>7</xdr:col>
      <xdr:colOff>323850</xdr:colOff>
      <xdr:row>31</xdr:row>
      <xdr:rowOff>238125</xdr:rowOff>
    </xdr:to>
    <xdr:sp>
      <xdr:nvSpPr>
        <xdr:cNvPr id="23" name="Flèche vers la droite 1"/>
        <xdr:cNvSpPr>
          <a:spLocks/>
        </xdr:cNvSpPr>
      </xdr:nvSpPr>
      <xdr:spPr>
        <a:xfrm>
          <a:off x="12668250" y="8934450"/>
          <a:ext cx="228600" cy="266700"/>
        </a:xfrm>
        <a:prstGeom prst="rightArrow">
          <a:avLst>
            <a:gd name="adj" fmla="val 0"/>
          </a:avLst>
        </a:prstGeom>
        <a:gradFill rotWithShape="1">
          <a:gsLst>
            <a:gs pos="0">
              <a:srgbClr val="FF9A99"/>
            </a:gs>
            <a:gs pos="100000">
              <a:srgbClr val="D1403C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31</xdr:row>
      <xdr:rowOff>257175</xdr:rowOff>
    </xdr:from>
    <xdr:to>
      <xdr:col>7</xdr:col>
      <xdr:colOff>323850</xdr:colOff>
      <xdr:row>32</xdr:row>
      <xdr:rowOff>247650</xdr:rowOff>
    </xdr:to>
    <xdr:sp>
      <xdr:nvSpPr>
        <xdr:cNvPr id="24" name="Flèche vers la droite 1"/>
        <xdr:cNvSpPr>
          <a:spLocks/>
        </xdr:cNvSpPr>
      </xdr:nvSpPr>
      <xdr:spPr>
        <a:xfrm>
          <a:off x="12668250" y="9220200"/>
          <a:ext cx="228600" cy="276225"/>
        </a:xfrm>
        <a:prstGeom prst="rightArrow">
          <a:avLst>
            <a:gd name="adj" fmla="val 0"/>
          </a:avLst>
        </a:prstGeom>
        <a:gradFill rotWithShape="1">
          <a:gsLst>
            <a:gs pos="0">
              <a:srgbClr val="FF9A99"/>
            </a:gs>
            <a:gs pos="100000">
              <a:srgbClr val="D1403C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33</xdr:row>
      <xdr:rowOff>0</xdr:rowOff>
    </xdr:from>
    <xdr:to>
      <xdr:col>7</xdr:col>
      <xdr:colOff>323850</xdr:colOff>
      <xdr:row>33</xdr:row>
      <xdr:rowOff>238125</xdr:rowOff>
    </xdr:to>
    <xdr:sp>
      <xdr:nvSpPr>
        <xdr:cNvPr id="25" name="Flèche vers la droite 1"/>
        <xdr:cNvSpPr>
          <a:spLocks/>
        </xdr:cNvSpPr>
      </xdr:nvSpPr>
      <xdr:spPr>
        <a:xfrm>
          <a:off x="12668250" y="9534525"/>
          <a:ext cx="228600" cy="238125"/>
        </a:xfrm>
        <a:prstGeom prst="rightArrow">
          <a:avLst>
            <a:gd name="adj" fmla="val 0"/>
          </a:avLst>
        </a:prstGeom>
        <a:gradFill rotWithShape="1">
          <a:gsLst>
            <a:gs pos="0">
              <a:srgbClr val="FF9A99"/>
            </a:gs>
            <a:gs pos="100000">
              <a:srgbClr val="D1403C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33</xdr:row>
      <xdr:rowOff>257175</xdr:rowOff>
    </xdr:from>
    <xdr:to>
      <xdr:col>7</xdr:col>
      <xdr:colOff>323850</xdr:colOff>
      <xdr:row>34</xdr:row>
      <xdr:rowOff>257175</xdr:rowOff>
    </xdr:to>
    <xdr:sp>
      <xdr:nvSpPr>
        <xdr:cNvPr id="26" name="Flèche vers la droite 1"/>
        <xdr:cNvSpPr>
          <a:spLocks/>
        </xdr:cNvSpPr>
      </xdr:nvSpPr>
      <xdr:spPr>
        <a:xfrm>
          <a:off x="12668250" y="9791700"/>
          <a:ext cx="228600" cy="285750"/>
        </a:xfrm>
        <a:prstGeom prst="rightArrow">
          <a:avLst>
            <a:gd name="adj" fmla="val 0"/>
          </a:avLst>
        </a:prstGeom>
        <a:gradFill rotWithShape="1">
          <a:gsLst>
            <a:gs pos="0">
              <a:srgbClr val="FF9A99"/>
            </a:gs>
            <a:gs pos="100000">
              <a:srgbClr val="D1403C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34</xdr:row>
      <xdr:rowOff>276225</xdr:rowOff>
    </xdr:from>
    <xdr:to>
      <xdr:col>7</xdr:col>
      <xdr:colOff>323850</xdr:colOff>
      <xdr:row>35</xdr:row>
      <xdr:rowOff>247650</xdr:rowOff>
    </xdr:to>
    <xdr:sp>
      <xdr:nvSpPr>
        <xdr:cNvPr id="27" name="Flèche vers la droite 1"/>
        <xdr:cNvSpPr>
          <a:spLocks/>
        </xdr:cNvSpPr>
      </xdr:nvSpPr>
      <xdr:spPr>
        <a:xfrm>
          <a:off x="12668250" y="10096500"/>
          <a:ext cx="228600" cy="257175"/>
        </a:xfrm>
        <a:prstGeom prst="rightArrow">
          <a:avLst>
            <a:gd name="adj" fmla="val 0"/>
          </a:avLst>
        </a:prstGeom>
        <a:gradFill rotWithShape="1">
          <a:gsLst>
            <a:gs pos="0">
              <a:srgbClr val="FF9A99"/>
            </a:gs>
            <a:gs pos="100000">
              <a:srgbClr val="D1403C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35</xdr:row>
      <xdr:rowOff>276225</xdr:rowOff>
    </xdr:from>
    <xdr:to>
      <xdr:col>7</xdr:col>
      <xdr:colOff>323850</xdr:colOff>
      <xdr:row>36</xdr:row>
      <xdr:rowOff>247650</xdr:rowOff>
    </xdr:to>
    <xdr:sp>
      <xdr:nvSpPr>
        <xdr:cNvPr id="28" name="Flèche vers la droite 1"/>
        <xdr:cNvSpPr>
          <a:spLocks/>
        </xdr:cNvSpPr>
      </xdr:nvSpPr>
      <xdr:spPr>
        <a:xfrm>
          <a:off x="12668250" y="10382250"/>
          <a:ext cx="228600" cy="257175"/>
        </a:xfrm>
        <a:prstGeom prst="rightArrow">
          <a:avLst>
            <a:gd name="adj" fmla="val 0"/>
          </a:avLst>
        </a:prstGeom>
        <a:gradFill rotWithShape="1">
          <a:gsLst>
            <a:gs pos="0">
              <a:srgbClr val="FF9A99"/>
            </a:gs>
            <a:gs pos="100000">
              <a:srgbClr val="D1403C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37</xdr:row>
      <xdr:rowOff>0</xdr:rowOff>
    </xdr:from>
    <xdr:to>
      <xdr:col>7</xdr:col>
      <xdr:colOff>323850</xdr:colOff>
      <xdr:row>37</xdr:row>
      <xdr:rowOff>276225</xdr:rowOff>
    </xdr:to>
    <xdr:sp>
      <xdr:nvSpPr>
        <xdr:cNvPr id="29" name="Flèche vers la droite 1"/>
        <xdr:cNvSpPr>
          <a:spLocks/>
        </xdr:cNvSpPr>
      </xdr:nvSpPr>
      <xdr:spPr>
        <a:xfrm>
          <a:off x="12668250" y="10677525"/>
          <a:ext cx="228600" cy="276225"/>
        </a:xfrm>
        <a:prstGeom prst="rightArrow">
          <a:avLst>
            <a:gd name="adj" fmla="val 0"/>
          </a:avLst>
        </a:prstGeom>
        <a:gradFill rotWithShape="1">
          <a:gsLst>
            <a:gs pos="0">
              <a:srgbClr val="FF9A99"/>
            </a:gs>
            <a:gs pos="100000">
              <a:srgbClr val="D1403C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38</xdr:row>
      <xdr:rowOff>28575</xdr:rowOff>
    </xdr:from>
    <xdr:to>
      <xdr:col>7</xdr:col>
      <xdr:colOff>323850</xdr:colOff>
      <xdr:row>39</xdr:row>
      <xdr:rowOff>0</xdr:rowOff>
    </xdr:to>
    <xdr:sp>
      <xdr:nvSpPr>
        <xdr:cNvPr id="30" name="Flèche vers la droite 1"/>
        <xdr:cNvSpPr>
          <a:spLocks/>
        </xdr:cNvSpPr>
      </xdr:nvSpPr>
      <xdr:spPr>
        <a:xfrm>
          <a:off x="12668250" y="10991850"/>
          <a:ext cx="228600" cy="257175"/>
        </a:xfrm>
        <a:prstGeom prst="rightArrow">
          <a:avLst>
            <a:gd name="adj" fmla="val 0"/>
          </a:avLst>
        </a:prstGeom>
        <a:gradFill rotWithShape="1">
          <a:gsLst>
            <a:gs pos="0">
              <a:srgbClr val="FF9A99"/>
            </a:gs>
            <a:gs pos="100000">
              <a:srgbClr val="D1403C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39</xdr:row>
      <xdr:rowOff>9525</xdr:rowOff>
    </xdr:from>
    <xdr:to>
      <xdr:col>7</xdr:col>
      <xdr:colOff>323850</xdr:colOff>
      <xdr:row>39</xdr:row>
      <xdr:rowOff>276225</xdr:rowOff>
    </xdr:to>
    <xdr:sp>
      <xdr:nvSpPr>
        <xdr:cNvPr id="31" name="Flèche vers la droite 1"/>
        <xdr:cNvSpPr>
          <a:spLocks/>
        </xdr:cNvSpPr>
      </xdr:nvSpPr>
      <xdr:spPr>
        <a:xfrm>
          <a:off x="12668250" y="11258550"/>
          <a:ext cx="228600" cy="257175"/>
        </a:xfrm>
        <a:prstGeom prst="rightArrow">
          <a:avLst>
            <a:gd name="adj" fmla="val 0"/>
          </a:avLst>
        </a:prstGeom>
        <a:gradFill rotWithShape="1">
          <a:gsLst>
            <a:gs pos="0">
              <a:srgbClr val="FF9A99"/>
            </a:gs>
            <a:gs pos="100000">
              <a:srgbClr val="D1403C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7</xdr:row>
      <xdr:rowOff>38100</xdr:rowOff>
    </xdr:from>
    <xdr:to>
      <xdr:col>3</xdr:col>
      <xdr:colOff>819150</xdr:colOff>
      <xdr:row>33</xdr:row>
      <xdr:rowOff>47625</xdr:rowOff>
    </xdr:to>
    <xdr:graphicFrame>
      <xdr:nvGraphicFramePr>
        <xdr:cNvPr id="1" name="Chart 2"/>
        <xdr:cNvGraphicFramePr/>
      </xdr:nvGraphicFramePr>
      <xdr:xfrm>
        <a:off x="2286000" y="1847850"/>
        <a:ext cx="7772400" cy="5153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466725</xdr:colOff>
      <xdr:row>0</xdr:row>
      <xdr:rowOff>190500</xdr:rowOff>
    </xdr:to>
    <xdr:pic>
      <xdr:nvPicPr>
        <xdr:cNvPr id="2" name="Image 1" descr="logo_UTC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4667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7</xdr:row>
      <xdr:rowOff>38100</xdr:rowOff>
    </xdr:from>
    <xdr:to>
      <xdr:col>3</xdr:col>
      <xdr:colOff>819150</xdr:colOff>
      <xdr:row>33</xdr:row>
      <xdr:rowOff>47625</xdr:rowOff>
    </xdr:to>
    <xdr:graphicFrame>
      <xdr:nvGraphicFramePr>
        <xdr:cNvPr id="1" name="Chart 2"/>
        <xdr:cNvGraphicFramePr/>
      </xdr:nvGraphicFramePr>
      <xdr:xfrm>
        <a:off x="2286000" y="1847850"/>
        <a:ext cx="7772400" cy="5153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466725</xdr:colOff>
      <xdr:row>0</xdr:row>
      <xdr:rowOff>190500</xdr:rowOff>
    </xdr:to>
    <xdr:pic>
      <xdr:nvPicPr>
        <xdr:cNvPr id="2" name="Image 1" descr="logo_UTC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4667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0</xdr:col>
      <xdr:colOff>466725</xdr:colOff>
      <xdr:row>0</xdr:row>
      <xdr:rowOff>200025</xdr:rowOff>
    </xdr:to>
    <xdr:pic>
      <xdr:nvPicPr>
        <xdr:cNvPr id="1" name="Image 1" descr="logo_UT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4667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ue2\Downloads\pack_ISO_9001_vide_avec_liens_version_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nuel d'utilisation"/>
      <sheetName val="Données"/>
      <sheetName val="Diagnostic"/>
      <sheetName val="Notes du diagnostic"/>
      <sheetName val="Resultats globaux"/>
      <sheetName val="Calculs Kiviat par chapitre"/>
      <sheetName val="Resultats chapitre 4"/>
      <sheetName val="Resultats chapitre 5"/>
      <sheetName val="Resultats chapitre 6"/>
      <sheetName val="Resultats chapitre 7"/>
      <sheetName val="Resultat chapitre 8"/>
      <sheetName val="Vision globale des résultats"/>
      <sheetName val="Trame pour plan d'actions"/>
    </sheetNames>
    <sheetDataSet>
      <sheetData sheetId="1">
        <row r="2">
          <cell r="A2" t="str">
            <v>Non-conforme</v>
          </cell>
        </row>
        <row r="3">
          <cell r="A3" t="str">
            <v>A améliorer</v>
          </cell>
        </row>
        <row r="4">
          <cell r="A4" t="str">
            <v>Acceptable</v>
          </cell>
        </row>
        <row r="5">
          <cell r="A5" t="str">
            <v>Conforme</v>
          </cell>
        </row>
        <row r="6">
          <cell r="A6" t="str">
            <v>Exclus (NA)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.xl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G48"/>
  <sheetViews>
    <sheetView tabSelected="1" zoomScale="80" zoomScaleNormal="80" zoomScalePageLayoutView="0" workbookViewId="0" topLeftCell="A1">
      <selection activeCell="D1" sqref="D1"/>
    </sheetView>
  </sheetViews>
  <sheetFormatPr defaultColWidth="11.421875" defaultRowHeight="12.75"/>
  <cols>
    <col min="1" max="1" width="24.28125" style="0" customWidth="1"/>
    <col min="2" max="2" width="17.421875" style="0" customWidth="1"/>
    <col min="3" max="3" width="30.140625" style="0" bestFit="1" customWidth="1"/>
    <col min="4" max="5" width="16.7109375" style="0" customWidth="1"/>
    <col min="6" max="6" width="16.28125" style="0" customWidth="1"/>
    <col min="7" max="7" width="16.7109375" style="0" customWidth="1"/>
    <col min="10" max="10" width="18.421875" style="0" customWidth="1"/>
    <col min="11" max="11" width="12.140625" style="0" customWidth="1"/>
    <col min="12" max="12" width="18.00390625" style="0" customWidth="1"/>
    <col min="13" max="13" width="15.8515625" style="0" customWidth="1"/>
  </cols>
  <sheetData>
    <row r="1" spans="1:7" ht="21" customHeight="1">
      <c r="A1" s="99"/>
      <c r="B1" s="100"/>
      <c r="C1" s="102" t="s">
        <v>84</v>
      </c>
      <c r="D1" s="101" t="s">
        <v>0</v>
      </c>
      <c r="E1" s="100"/>
      <c r="F1" s="100"/>
      <c r="G1" s="171" t="s">
        <v>38</v>
      </c>
    </row>
    <row r="2" spans="1:7" ht="39.75" customHeight="1">
      <c r="A2" s="272" t="s">
        <v>71</v>
      </c>
      <c r="B2" s="273"/>
      <c r="C2" s="273"/>
      <c r="D2" s="273"/>
      <c r="E2" s="273"/>
      <c r="F2" s="273"/>
      <c r="G2" s="274"/>
    </row>
    <row r="3" spans="1:7" ht="18.75" customHeight="1">
      <c r="A3" s="286" t="s">
        <v>53</v>
      </c>
      <c r="B3" s="287"/>
      <c r="C3" s="287"/>
      <c r="D3" s="287"/>
      <c r="E3" s="287"/>
      <c r="F3" s="287"/>
      <c r="G3" s="288"/>
    </row>
    <row r="4" spans="1:7" ht="27" customHeight="1">
      <c r="A4" s="93"/>
      <c r="B4" s="94" t="s">
        <v>9</v>
      </c>
      <c r="C4" s="275" t="s">
        <v>105</v>
      </c>
      <c r="D4" s="276"/>
      <c r="E4" s="277"/>
      <c r="F4" s="277"/>
      <c r="G4" s="62" t="s">
        <v>63</v>
      </c>
    </row>
    <row r="5" spans="1:7" ht="27" customHeight="1">
      <c r="A5" s="95"/>
      <c r="B5" s="96" t="s">
        <v>78</v>
      </c>
      <c r="C5" s="278" t="s">
        <v>106</v>
      </c>
      <c r="D5" s="279"/>
      <c r="E5" s="280"/>
      <c r="F5" s="280"/>
      <c r="G5" s="50"/>
    </row>
    <row r="6" spans="1:7" ht="27" customHeight="1">
      <c r="A6" s="97"/>
      <c r="B6" s="98" t="s">
        <v>79</v>
      </c>
      <c r="C6" s="281" t="s">
        <v>107</v>
      </c>
      <c r="D6" s="282"/>
      <c r="E6" s="283"/>
      <c r="F6" s="283"/>
      <c r="G6" s="51"/>
    </row>
    <row r="7" spans="1:7" s="195" customFormat="1" ht="19.5" customHeight="1">
      <c r="A7" s="192" t="s">
        <v>24</v>
      </c>
      <c r="B7" s="193"/>
      <c r="C7" s="193"/>
      <c r="D7" s="193"/>
      <c r="E7" s="193"/>
      <c r="F7" s="193"/>
      <c r="G7" s="194"/>
    </row>
    <row r="8" spans="1:7" s="195" customFormat="1" ht="19.5" customHeight="1">
      <c r="A8" s="196" t="s">
        <v>25</v>
      </c>
      <c r="B8" s="197" t="s">
        <v>90</v>
      </c>
      <c r="C8" s="197"/>
      <c r="D8" s="197"/>
      <c r="E8" s="197"/>
      <c r="F8" s="197"/>
      <c r="G8" s="198"/>
    </row>
    <row r="9" spans="1:7" s="195" customFormat="1" ht="19.5" customHeight="1">
      <c r="A9" s="199" t="s">
        <v>26</v>
      </c>
      <c r="B9" s="200" t="s">
        <v>91</v>
      </c>
      <c r="C9" s="201"/>
      <c r="D9" s="201"/>
      <c r="E9" s="201"/>
      <c r="F9" s="201"/>
      <c r="G9" s="202"/>
    </row>
    <row r="10" spans="1:7" s="195" customFormat="1" ht="19.5" customHeight="1">
      <c r="A10" s="203"/>
      <c r="B10" s="200" t="s">
        <v>92</v>
      </c>
      <c r="C10" s="201"/>
      <c r="D10" s="201"/>
      <c r="E10" s="201"/>
      <c r="F10" s="201"/>
      <c r="G10" s="202"/>
    </row>
    <row r="11" spans="1:7" s="195" customFormat="1" ht="19.5" customHeight="1">
      <c r="A11" s="199" t="s">
        <v>27</v>
      </c>
      <c r="B11" s="204" t="s">
        <v>115</v>
      </c>
      <c r="C11" s="201"/>
      <c r="D11" s="201"/>
      <c r="E11" s="201"/>
      <c r="F11" s="201"/>
      <c r="G11" s="202"/>
    </row>
    <row r="12" spans="1:7" s="195" customFormat="1" ht="19.5" customHeight="1">
      <c r="A12" s="205"/>
      <c r="B12" s="206" t="s">
        <v>116</v>
      </c>
      <c r="C12" s="201"/>
      <c r="D12" s="201"/>
      <c r="E12" s="201"/>
      <c r="F12" s="201"/>
      <c r="G12" s="202"/>
    </row>
    <row r="13" spans="1:7" s="195" customFormat="1" ht="19.5" customHeight="1">
      <c r="A13" s="203"/>
      <c r="B13" s="206" t="s">
        <v>117</v>
      </c>
      <c r="C13" s="201"/>
      <c r="D13" s="201"/>
      <c r="E13" s="201"/>
      <c r="F13" s="201"/>
      <c r="G13" s="202"/>
    </row>
    <row r="14" spans="1:7" s="195" customFormat="1" ht="30.75" customHeight="1">
      <c r="A14" s="207" t="s">
        <v>118</v>
      </c>
      <c r="B14" s="208"/>
      <c r="C14" s="209" t="s">
        <v>119</v>
      </c>
      <c r="D14" s="210"/>
      <c r="E14" s="210"/>
      <c r="F14" s="210"/>
      <c r="G14" s="211"/>
    </row>
    <row r="15" spans="1:7" s="195" customFormat="1" ht="27" customHeight="1">
      <c r="A15" s="207" t="s">
        <v>89</v>
      </c>
      <c r="B15" s="212" t="s">
        <v>88</v>
      </c>
      <c r="C15" s="209"/>
      <c r="D15" s="210"/>
      <c r="E15" s="210"/>
      <c r="F15" s="210"/>
      <c r="G15" s="211"/>
    </row>
    <row r="16" spans="1:7" s="195" customFormat="1" ht="28.5" customHeight="1">
      <c r="A16" s="213"/>
      <c r="B16" s="214"/>
      <c r="C16" s="215"/>
      <c r="D16" s="197"/>
      <c r="E16" s="197"/>
      <c r="F16" s="284" t="s">
        <v>120</v>
      </c>
      <c r="G16" s="285"/>
    </row>
    <row r="17" spans="1:7" s="195" customFormat="1" ht="28.5" customHeight="1">
      <c r="A17" s="213"/>
      <c r="B17" s="214"/>
      <c r="C17" s="203" t="s">
        <v>121</v>
      </c>
      <c r="D17" s="201"/>
      <c r="E17" s="201"/>
      <c r="F17" s="216" t="s">
        <v>122</v>
      </c>
      <c r="G17" s="216" t="s">
        <v>108</v>
      </c>
    </row>
    <row r="18" spans="1:7" s="195" customFormat="1" ht="28.5" customHeight="1">
      <c r="A18" s="213"/>
      <c r="B18" s="214"/>
      <c r="C18" s="271" t="s">
        <v>103</v>
      </c>
      <c r="D18" s="271"/>
      <c r="E18" s="271"/>
      <c r="F18" s="190" t="s">
        <v>97</v>
      </c>
      <c r="G18" s="191">
        <v>0</v>
      </c>
    </row>
    <row r="19" spans="1:7" s="195" customFormat="1" ht="28.5" customHeight="1">
      <c r="A19" s="213"/>
      <c r="B19" s="214"/>
      <c r="C19" s="271" t="s">
        <v>104</v>
      </c>
      <c r="D19" s="271"/>
      <c r="E19" s="271"/>
      <c r="F19" s="190" t="s">
        <v>98</v>
      </c>
      <c r="G19" s="191">
        <v>0.2</v>
      </c>
    </row>
    <row r="20" spans="1:7" s="195" customFormat="1" ht="28.5" customHeight="1">
      <c r="A20" s="213"/>
      <c r="B20" s="214"/>
      <c r="C20" s="271" t="s">
        <v>20</v>
      </c>
      <c r="D20" s="271"/>
      <c r="E20" s="271"/>
      <c r="F20" s="190" t="s">
        <v>99</v>
      </c>
      <c r="G20" s="191">
        <v>0.4</v>
      </c>
    </row>
    <row r="21" spans="1:7" s="195" customFormat="1" ht="28.5" customHeight="1">
      <c r="A21" s="213"/>
      <c r="B21" s="214"/>
      <c r="C21" s="271" t="s">
        <v>21</v>
      </c>
      <c r="D21" s="271"/>
      <c r="E21" s="271"/>
      <c r="F21" s="190" t="s">
        <v>100</v>
      </c>
      <c r="G21" s="191">
        <v>0.6</v>
      </c>
    </row>
    <row r="22" spans="1:7" s="195" customFormat="1" ht="28.5" customHeight="1">
      <c r="A22" s="213"/>
      <c r="B22" s="214"/>
      <c r="C22" s="271" t="s">
        <v>22</v>
      </c>
      <c r="D22" s="271"/>
      <c r="E22" s="271"/>
      <c r="F22" s="190" t="s">
        <v>101</v>
      </c>
      <c r="G22" s="191">
        <v>0.8</v>
      </c>
    </row>
    <row r="23" spans="1:7" s="195" customFormat="1" ht="28.5" customHeight="1">
      <c r="A23" s="217"/>
      <c r="B23" s="218"/>
      <c r="C23" s="271" t="s">
        <v>23</v>
      </c>
      <c r="D23" s="271"/>
      <c r="E23" s="271"/>
      <c r="F23" s="190" t="s">
        <v>102</v>
      </c>
      <c r="G23" s="191">
        <v>1</v>
      </c>
    </row>
    <row r="24" spans="1:7" s="195" customFormat="1" ht="15.75" customHeight="1">
      <c r="A24" s="219" t="s">
        <v>123</v>
      </c>
      <c r="B24" s="220"/>
      <c r="C24" s="220"/>
      <c r="D24" s="220"/>
      <c r="E24" s="220"/>
      <c r="F24" s="220"/>
      <c r="G24" s="221"/>
    </row>
    <row r="25" spans="1:7" s="195" customFormat="1" ht="15.75" customHeight="1">
      <c r="A25" s="222"/>
      <c r="B25" s="223"/>
      <c r="C25" s="223"/>
      <c r="D25" s="223"/>
      <c r="E25" s="223"/>
      <c r="F25" s="223"/>
      <c r="G25" s="224"/>
    </row>
    <row r="26" spans="1:7" s="195" customFormat="1" ht="15.75" customHeight="1">
      <c r="A26" s="225" t="s">
        <v>15</v>
      </c>
      <c r="B26" s="226" t="s">
        <v>124</v>
      </c>
      <c r="C26" s="201"/>
      <c r="D26" s="201"/>
      <c r="E26" s="201"/>
      <c r="F26" s="201"/>
      <c r="G26" s="202"/>
    </row>
    <row r="27" spans="1:7" s="195" customFormat="1" ht="15.75" customHeight="1">
      <c r="A27" s="227"/>
      <c r="B27" s="269" t="s">
        <v>125</v>
      </c>
      <c r="C27" s="269"/>
      <c r="D27" s="269"/>
      <c r="E27" s="269"/>
      <c r="F27" s="269"/>
      <c r="G27" s="270"/>
    </row>
    <row r="28" spans="1:7" s="195" customFormat="1" ht="15.75" customHeight="1">
      <c r="A28" s="227"/>
      <c r="B28" s="228" t="s">
        <v>126</v>
      </c>
      <c r="C28" s="201"/>
      <c r="D28" s="201"/>
      <c r="E28" s="201"/>
      <c r="F28" s="201"/>
      <c r="G28" s="202"/>
    </row>
    <row r="29" spans="1:7" s="195" customFormat="1" ht="15.75" customHeight="1">
      <c r="A29" s="227"/>
      <c r="B29" s="269" t="s">
        <v>125</v>
      </c>
      <c r="C29" s="269"/>
      <c r="D29" s="269"/>
      <c r="E29" s="269"/>
      <c r="F29" s="269"/>
      <c r="G29" s="270"/>
    </row>
    <row r="30" spans="1:7" s="195" customFormat="1" ht="15.75" customHeight="1">
      <c r="A30" s="227"/>
      <c r="B30" s="228" t="s">
        <v>127</v>
      </c>
      <c r="C30" s="201"/>
      <c r="D30" s="201"/>
      <c r="E30" s="201"/>
      <c r="F30" s="201"/>
      <c r="G30" s="202"/>
    </row>
    <row r="31" spans="1:7" s="229" customFormat="1" ht="15.75" customHeight="1">
      <c r="A31" s="227"/>
      <c r="B31" s="269" t="s">
        <v>125</v>
      </c>
      <c r="C31" s="269"/>
      <c r="D31" s="269"/>
      <c r="E31" s="269"/>
      <c r="F31" s="269"/>
      <c r="G31" s="270"/>
    </row>
    <row r="32" spans="1:7" s="229" customFormat="1" ht="15.75" customHeight="1">
      <c r="A32" s="225" t="s">
        <v>45</v>
      </c>
      <c r="B32" s="228" t="s">
        <v>128</v>
      </c>
      <c r="C32" s="201"/>
      <c r="D32" s="201"/>
      <c r="E32" s="201"/>
      <c r="F32" s="201"/>
      <c r="G32" s="202"/>
    </row>
    <row r="33" spans="1:7" s="229" customFormat="1" ht="15.75" customHeight="1">
      <c r="A33" s="227"/>
      <c r="B33" s="269" t="s">
        <v>125</v>
      </c>
      <c r="C33" s="269"/>
      <c r="D33" s="269"/>
      <c r="E33" s="269"/>
      <c r="F33" s="269"/>
      <c r="G33" s="270"/>
    </row>
    <row r="34" spans="1:7" s="229" customFormat="1" ht="15.75" customHeight="1">
      <c r="A34" s="227"/>
      <c r="B34" s="228" t="s">
        <v>129</v>
      </c>
      <c r="C34" s="201"/>
      <c r="D34" s="201"/>
      <c r="E34" s="201"/>
      <c r="F34" s="201"/>
      <c r="G34" s="202"/>
    </row>
    <row r="35" spans="1:7" s="229" customFormat="1" ht="15.75" customHeight="1">
      <c r="A35" s="227"/>
      <c r="B35" s="269" t="s">
        <v>125</v>
      </c>
      <c r="C35" s="269"/>
      <c r="D35" s="269"/>
      <c r="E35" s="269"/>
      <c r="F35" s="269"/>
      <c r="G35" s="270"/>
    </row>
    <row r="36" spans="1:7" s="229" customFormat="1" ht="15.75" customHeight="1">
      <c r="A36" s="227"/>
      <c r="B36" s="228" t="s">
        <v>130</v>
      </c>
      <c r="C36" s="201"/>
      <c r="D36" s="201"/>
      <c r="E36" s="201"/>
      <c r="F36" s="201"/>
      <c r="G36" s="202"/>
    </row>
    <row r="37" spans="1:7" s="229" customFormat="1" ht="15.75" customHeight="1">
      <c r="A37" s="227"/>
      <c r="B37" s="269" t="s">
        <v>125</v>
      </c>
      <c r="C37" s="269"/>
      <c r="D37" s="269"/>
      <c r="E37" s="269"/>
      <c r="F37" s="269"/>
      <c r="G37" s="270"/>
    </row>
    <row r="38" spans="1:7" s="229" customFormat="1" ht="15.75" customHeight="1">
      <c r="A38" s="225" t="s">
        <v>46</v>
      </c>
      <c r="B38" s="226" t="s">
        <v>131</v>
      </c>
      <c r="C38" s="201"/>
      <c r="D38" s="201"/>
      <c r="E38" s="201"/>
      <c r="F38" s="201"/>
      <c r="G38" s="202"/>
    </row>
    <row r="39" spans="1:7" s="229" customFormat="1" ht="15.75" customHeight="1">
      <c r="A39" s="227"/>
      <c r="B39" s="269" t="s">
        <v>125</v>
      </c>
      <c r="C39" s="269"/>
      <c r="D39" s="269"/>
      <c r="E39" s="269"/>
      <c r="F39" s="269"/>
      <c r="G39" s="270"/>
    </row>
    <row r="40" spans="1:7" s="229" customFormat="1" ht="15.75" customHeight="1">
      <c r="A40" s="222"/>
      <c r="B40" s="228" t="s">
        <v>132</v>
      </c>
      <c r="C40" s="201"/>
      <c r="D40" s="201"/>
      <c r="E40" s="201"/>
      <c r="F40" s="201"/>
      <c r="G40" s="202"/>
    </row>
    <row r="41" spans="1:7" s="229" customFormat="1" ht="15.75" customHeight="1">
      <c r="A41" s="222"/>
      <c r="B41" s="269" t="s">
        <v>125</v>
      </c>
      <c r="C41" s="269"/>
      <c r="D41" s="269"/>
      <c r="E41" s="269"/>
      <c r="F41" s="269"/>
      <c r="G41" s="270"/>
    </row>
    <row r="42" spans="1:7" s="229" customFormat="1" ht="15.75" customHeight="1">
      <c r="A42" s="222"/>
      <c r="B42" s="228" t="s">
        <v>133</v>
      </c>
      <c r="C42" s="201"/>
      <c r="D42" s="201"/>
      <c r="E42" s="201"/>
      <c r="F42" s="201"/>
      <c r="G42" s="202"/>
    </row>
    <row r="43" spans="1:7" s="229" customFormat="1" ht="15.75" customHeight="1">
      <c r="A43" s="222"/>
      <c r="B43" s="269" t="s">
        <v>125</v>
      </c>
      <c r="C43" s="269"/>
      <c r="D43" s="269"/>
      <c r="E43" s="269"/>
      <c r="F43" s="269"/>
      <c r="G43" s="270"/>
    </row>
    <row r="44" spans="1:7" s="229" customFormat="1" ht="15.75" customHeight="1">
      <c r="A44" s="222"/>
      <c r="B44" s="269" t="s">
        <v>125</v>
      </c>
      <c r="C44" s="269"/>
      <c r="D44" s="269"/>
      <c r="E44" s="269"/>
      <c r="F44" s="269"/>
      <c r="G44" s="270"/>
    </row>
    <row r="45" spans="1:7" s="229" customFormat="1" ht="15.75" customHeight="1">
      <c r="A45" s="230"/>
      <c r="B45" s="269" t="s">
        <v>125</v>
      </c>
      <c r="C45" s="269"/>
      <c r="D45" s="269"/>
      <c r="E45" s="269"/>
      <c r="F45" s="269"/>
      <c r="G45" s="270"/>
    </row>
    <row r="46" spans="1:7" s="229" customFormat="1" ht="18" customHeight="1">
      <c r="A46" s="231"/>
      <c r="B46" s="197"/>
      <c r="C46" s="232"/>
      <c r="D46" s="232" t="s">
        <v>134</v>
      </c>
      <c r="E46" s="197"/>
      <c r="F46" s="197"/>
      <c r="G46" s="198"/>
    </row>
    <row r="47" spans="1:7" s="229" customFormat="1" ht="18" customHeight="1">
      <c r="A47" s="233"/>
      <c r="B47" s="201"/>
      <c r="C47" s="234"/>
      <c r="D47" s="234" t="s">
        <v>69</v>
      </c>
      <c r="E47" s="201"/>
      <c r="F47" s="201"/>
      <c r="G47" s="202"/>
    </row>
    <row r="48" spans="1:7" s="229" customFormat="1" ht="24.75" customHeight="1">
      <c r="A48" s="235"/>
      <c r="B48" s="220"/>
      <c r="C48" s="236"/>
      <c r="D48" s="236" t="s">
        <v>70</v>
      </c>
      <c r="E48" s="220"/>
      <c r="F48" s="220"/>
      <c r="G48" s="221"/>
    </row>
    <row r="49" s="229" customFormat="1" ht="12"/>
    <row r="50" s="229" customFormat="1" ht="12"/>
    <row r="51" s="229" customFormat="1" ht="12"/>
  </sheetData>
  <sheetProtection/>
  <mergeCells count="23">
    <mergeCell ref="A2:G2"/>
    <mergeCell ref="C4:F4"/>
    <mergeCell ref="C5:F5"/>
    <mergeCell ref="C6:F6"/>
    <mergeCell ref="F16:G16"/>
    <mergeCell ref="C18:E18"/>
    <mergeCell ref="A3:G3"/>
    <mergeCell ref="C20:E20"/>
    <mergeCell ref="C21:E21"/>
    <mergeCell ref="C22:E22"/>
    <mergeCell ref="C23:E23"/>
    <mergeCell ref="B39:G39"/>
    <mergeCell ref="C19:E19"/>
    <mergeCell ref="B41:G41"/>
    <mergeCell ref="B43:G43"/>
    <mergeCell ref="B44:G44"/>
    <mergeCell ref="B45:G45"/>
    <mergeCell ref="B27:G27"/>
    <mergeCell ref="B29:G29"/>
    <mergeCell ref="B31:G31"/>
    <mergeCell ref="B33:G33"/>
    <mergeCell ref="B35:G35"/>
    <mergeCell ref="B37:G37"/>
  </mergeCells>
  <printOptions/>
  <pageMargins left="0.36000000000000004" right="0.36000000000000004" top="0.4100000000000001" bottom="0.4100000000000001" header="0.1" footer="0.1"/>
  <pageSetup orientation="portrait" paperSize="9" scale="65"/>
  <headerFooter alignWithMargins="0">
    <oddHeader>&amp;RAutodiagnostic - Recommandations Afssaps 2011</oddHeader>
    <oddFooter>&amp;LVersion du &amp;D&amp;R&amp;P/&amp;N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AE50"/>
  <sheetViews>
    <sheetView zoomScale="90" zoomScaleNormal="90" zoomScalePageLayoutView="0" workbookViewId="0" topLeftCell="A1">
      <selection activeCell="A2" sqref="A2:E2"/>
    </sheetView>
  </sheetViews>
  <sheetFormatPr defaultColWidth="10.8515625" defaultRowHeight="33" customHeight="1" outlineLevelCol="1"/>
  <cols>
    <col min="1" max="1" width="7.28125" style="2" customWidth="1"/>
    <col min="2" max="2" width="80.00390625" style="29" customWidth="1"/>
    <col min="3" max="3" width="20.7109375" style="29" customWidth="1"/>
    <col min="4" max="4" width="29.421875" style="28" customWidth="1"/>
    <col min="5" max="5" width="39.140625" style="28" customWidth="1"/>
    <col min="6" max="6" width="3.8515625" style="28" hidden="1" customWidth="1" outlineLevel="1"/>
    <col min="7" max="7" width="18.00390625" style="5" hidden="1" customWidth="1" outlineLevel="1"/>
    <col min="8" max="10" width="10.8515625" style="28" hidden="1" customWidth="1" outlineLevel="1"/>
    <col min="11" max="11" width="9.421875" style="28" hidden="1" customWidth="1" outlineLevel="1"/>
    <col min="12" max="13" width="10.8515625" style="28" hidden="1" customWidth="1" outlineLevel="1"/>
    <col min="14" max="14" width="11.8515625" style="26" hidden="1" customWidth="1" outlineLevel="1"/>
    <col min="15" max="15" width="19.7109375" style="36" hidden="1" customWidth="1" outlineLevel="1"/>
    <col min="16" max="16" width="19.421875" style="37" hidden="1" customWidth="1" outlineLevel="1"/>
    <col min="17" max="17" width="20.7109375" style="36" hidden="1" customWidth="1" outlineLevel="1"/>
    <col min="18" max="18" width="19.28125" style="37" hidden="1" customWidth="1" outlineLevel="1"/>
    <col min="19" max="26" width="10.8515625" style="28" hidden="1" customWidth="1" outlineLevel="1"/>
    <col min="27" max="27" width="10.8515625" style="28" customWidth="1" collapsed="1"/>
    <col min="28" max="16384" width="10.8515625" style="28" customWidth="1"/>
  </cols>
  <sheetData>
    <row r="1" spans="1:18" ht="22.5" customHeight="1">
      <c r="A1" s="103"/>
      <c r="B1" s="102" t="str">
        <f>Contexte!C1</f>
        <v>Autodiagnostic :</v>
      </c>
      <c r="C1" s="104" t="s">
        <v>19</v>
      </c>
      <c r="D1" s="104"/>
      <c r="E1" s="171" t="s">
        <v>38</v>
      </c>
      <c r="G1"/>
      <c r="H1"/>
      <c r="I1"/>
      <c r="J1"/>
      <c r="K1"/>
      <c r="L1"/>
      <c r="M1"/>
      <c r="N1"/>
      <c r="O1"/>
      <c r="P1"/>
      <c r="Q1"/>
      <c r="R1"/>
    </row>
    <row r="2" spans="1:18" s="33" customFormat="1" ht="33" customHeight="1">
      <c r="A2" s="303" t="str">
        <f>Contexte!A2:G2</f>
        <v>"La maintenance DES DISPOSITIFS MEDICAUX" - Recommandations AFSSAPS Octobre 2011</v>
      </c>
      <c r="B2" s="304"/>
      <c r="C2" s="304"/>
      <c r="D2" s="304"/>
      <c r="E2" s="305"/>
      <c r="G2"/>
      <c r="H2"/>
      <c r="I2"/>
      <c r="J2"/>
      <c r="K2"/>
      <c r="L2"/>
      <c r="M2"/>
      <c r="N2"/>
      <c r="O2"/>
      <c r="P2"/>
      <c r="Q2"/>
      <c r="R2"/>
    </row>
    <row r="3" spans="1:18" s="33" customFormat="1" ht="21" customHeight="1">
      <c r="A3" s="306" t="str">
        <f>Contexte!A3:G3</f>
        <v>Avertissement : toute zone blanche peut être remplie ou modifiée. Les données peuvent ensuite être utilisées dans d'autres onglets</v>
      </c>
      <c r="B3" s="307"/>
      <c r="C3" s="307"/>
      <c r="D3" s="307"/>
      <c r="E3" s="308"/>
      <c r="G3"/>
      <c r="H3" s="164"/>
      <c r="I3" s="165"/>
      <c r="J3" s="165"/>
      <c r="K3" s="166" t="s">
        <v>5</v>
      </c>
      <c r="L3" s="165"/>
      <c r="M3" s="165"/>
      <c r="N3" s="167"/>
      <c r="O3" s="301" t="s">
        <v>31</v>
      </c>
      <c r="P3" s="172" t="s">
        <v>33</v>
      </c>
      <c r="Q3" s="301" t="s">
        <v>31</v>
      </c>
      <c r="R3" s="182" t="s">
        <v>34</v>
      </c>
    </row>
    <row r="4" spans="1:18" s="33" customFormat="1" ht="33" customHeight="1">
      <c r="A4" s="93"/>
      <c r="B4" s="94" t="s">
        <v>50</v>
      </c>
      <c r="C4" s="315" t="str">
        <f>Contexte!C4:F4</f>
        <v>Service biomédical du CH de …</v>
      </c>
      <c r="D4" s="315"/>
      <c r="E4" s="62" t="s">
        <v>63</v>
      </c>
      <c r="G4" s="7"/>
      <c r="H4" s="312" t="s">
        <v>49</v>
      </c>
      <c r="I4" s="313"/>
      <c r="J4" s="313"/>
      <c r="K4" s="313"/>
      <c r="L4" s="313"/>
      <c r="M4" s="313"/>
      <c r="N4" s="314"/>
      <c r="O4" s="302"/>
      <c r="P4" s="173" t="s">
        <v>87</v>
      </c>
      <c r="Q4" s="302"/>
      <c r="R4" s="173" t="s">
        <v>87</v>
      </c>
    </row>
    <row r="5" spans="1:31" s="33" customFormat="1" ht="33" customHeight="1">
      <c r="A5" s="95"/>
      <c r="B5" s="96" t="s">
        <v>51</v>
      </c>
      <c r="C5" s="316" t="str">
        <f>Contexte!C5:F5</f>
        <v>jour, mois, année</v>
      </c>
      <c r="D5" s="316"/>
      <c r="E5" s="50"/>
      <c r="G5" s="309" t="s">
        <v>1</v>
      </c>
      <c r="H5" s="154"/>
      <c r="I5" s="155"/>
      <c r="J5" s="155"/>
      <c r="K5" s="153" t="s">
        <v>3</v>
      </c>
      <c r="L5" s="155"/>
      <c r="M5" s="155"/>
      <c r="N5" s="156"/>
      <c r="O5" s="152" t="s">
        <v>28</v>
      </c>
      <c r="P5" s="47" t="s">
        <v>2</v>
      </c>
      <c r="Q5" s="46" t="s">
        <v>28</v>
      </c>
      <c r="R5" s="43" t="s">
        <v>58</v>
      </c>
      <c r="AD5" s="242"/>
      <c r="AE5" s="242"/>
    </row>
    <row r="6" spans="1:18" s="33" customFormat="1" ht="33" customHeight="1">
      <c r="A6" s="97"/>
      <c r="B6" s="98" t="s">
        <v>52</v>
      </c>
      <c r="C6" s="298" t="str">
        <f>Contexte!C6:F6</f>
        <v>Prénon NOM - Responsable biomédical</v>
      </c>
      <c r="D6" s="298"/>
      <c r="E6" s="51"/>
      <c r="G6" s="310"/>
      <c r="H6" s="159">
        <f>Contexte!G18</f>
        <v>0</v>
      </c>
      <c r="I6" s="159">
        <f>Contexte!G19</f>
        <v>0.2</v>
      </c>
      <c r="J6" s="159">
        <f>Contexte!G20</f>
        <v>0.4</v>
      </c>
      <c r="K6" s="168">
        <f>Contexte!G21</f>
        <v>0.6</v>
      </c>
      <c r="L6" s="159">
        <f>Contexte!G22</f>
        <v>0.8</v>
      </c>
      <c r="M6" s="159">
        <f>Contexte!G23+Contexte!M31</f>
        <v>1</v>
      </c>
      <c r="N6" s="291" t="s">
        <v>4</v>
      </c>
      <c r="O6" s="293" t="s">
        <v>30</v>
      </c>
      <c r="P6" s="48" t="s">
        <v>77</v>
      </c>
      <c r="Q6" s="299" t="s">
        <v>29</v>
      </c>
      <c r="R6" s="44" t="s">
        <v>77</v>
      </c>
    </row>
    <row r="7" spans="1:18" s="33" customFormat="1" ht="33" customHeight="1">
      <c r="A7" s="131" t="s">
        <v>85</v>
      </c>
      <c r="B7" s="81"/>
      <c r="C7" s="81"/>
      <c r="D7" s="81"/>
      <c r="E7" s="82"/>
      <c r="G7" s="311"/>
      <c r="H7" s="160" t="str">
        <f>Contexte!F18</f>
        <v>Absent</v>
      </c>
      <c r="I7" s="160" t="str">
        <f>Contexte!F19</f>
        <v>Aléatoire</v>
      </c>
      <c r="J7" s="160" t="str">
        <f>Contexte!F20</f>
        <v>Défini</v>
      </c>
      <c r="K7" s="160" t="str">
        <f>Contexte!F21</f>
        <v>Maîtrisé</v>
      </c>
      <c r="L7" s="160" t="str">
        <f>Contexte!F22</f>
        <v>Optimisé</v>
      </c>
      <c r="M7" s="160" t="str">
        <f>Contexte!F23</f>
        <v>Mature</v>
      </c>
      <c r="N7" s="292"/>
      <c r="O7" s="294"/>
      <c r="P7" s="49" t="s">
        <v>57</v>
      </c>
      <c r="Q7" s="300"/>
      <c r="R7" s="45" t="s">
        <v>59</v>
      </c>
    </row>
    <row r="8" spans="1:19" s="33" customFormat="1" ht="33" customHeight="1">
      <c r="A8" s="295" t="s">
        <v>94</v>
      </c>
      <c r="B8" s="296"/>
      <c r="C8" s="296"/>
      <c r="D8" s="296"/>
      <c r="E8" s="297"/>
      <c r="G8" s="23"/>
      <c r="H8" s="24"/>
      <c r="I8" s="24"/>
      <c r="J8" s="24"/>
      <c r="K8" s="24"/>
      <c r="L8" s="24"/>
      <c r="M8" s="24"/>
      <c r="N8" s="25"/>
      <c r="O8" s="181" t="s">
        <v>32</v>
      </c>
      <c r="P8" s="12"/>
      <c r="Q8" s="75" t="s">
        <v>44</v>
      </c>
      <c r="R8" s="38"/>
      <c r="S8"/>
    </row>
    <row r="9" spans="1:19" s="33" customFormat="1" ht="33" customHeight="1">
      <c r="A9" s="132" t="s">
        <v>86</v>
      </c>
      <c r="B9" s="89"/>
      <c r="C9" s="89"/>
      <c r="D9" s="89"/>
      <c r="E9" s="90"/>
      <c r="F9" s="34"/>
      <c r="G9" s="14"/>
      <c r="H9" s="15"/>
      <c r="I9" s="15"/>
      <c r="J9" s="15"/>
      <c r="K9" s="15"/>
      <c r="L9" s="15"/>
      <c r="M9" s="15"/>
      <c r="N9" s="16"/>
      <c r="O9" s="17"/>
      <c r="P9" s="180" t="s">
        <v>35</v>
      </c>
      <c r="Q9" s="174">
        <f>Q11+Q17+Q22</f>
        <v>1</v>
      </c>
      <c r="R9" s="11">
        <f>R11+R17+R22</f>
        <v>0</v>
      </c>
      <c r="S9"/>
    </row>
    <row r="10" spans="1:19" s="33" customFormat="1" ht="33" customHeight="1">
      <c r="A10" s="143" t="s">
        <v>93</v>
      </c>
      <c r="B10" s="142"/>
      <c r="C10" s="91"/>
      <c r="D10" s="91"/>
      <c r="E10" s="92"/>
      <c r="F10" s="34"/>
      <c r="G10" s="18"/>
      <c r="H10" s="19"/>
      <c r="I10" s="19"/>
      <c r="J10" s="19"/>
      <c r="K10" s="19"/>
      <c r="L10" s="19"/>
      <c r="M10" s="19"/>
      <c r="N10" s="20"/>
      <c r="O10" s="21"/>
      <c r="P10" s="22"/>
      <c r="Q10" s="179"/>
      <c r="R10" s="11"/>
      <c r="S10"/>
    </row>
    <row r="11" spans="1:19" s="33" customFormat="1" ht="33" customHeight="1">
      <c r="A11" s="289" t="s">
        <v>185</v>
      </c>
      <c r="B11" s="290"/>
      <c r="C11" s="146" t="s">
        <v>64</v>
      </c>
      <c r="D11" s="147" t="s">
        <v>61</v>
      </c>
      <c r="E11" s="147" t="s">
        <v>62</v>
      </c>
      <c r="G11" s="8"/>
      <c r="H11" s="9"/>
      <c r="I11" s="9"/>
      <c r="J11" s="9"/>
      <c r="K11" s="9"/>
      <c r="L11" s="9"/>
      <c r="M11" s="176"/>
      <c r="N11" s="177" t="s">
        <v>35</v>
      </c>
      <c r="O11" s="162">
        <f>SUM(O12:O16)</f>
        <v>1</v>
      </c>
      <c r="P11" s="13">
        <f>SUM(P12:P16)</f>
        <v>0</v>
      </c>
      <c r="Q11" s="175">
        <v>0.33</v>
      </c>
      <c r="R11" s="11">
        <f>P11*Q11</f>
        <v>0</v>
      </c>
      <c r="S11"/>
    </row>
    <row r="12" spans="1:18" s="33" customFormat="1" ht="33" customHeight="1">
      <c r="A12" s="145" t="s">
        <v>186</v>
      </c>
      <c r="B12" s="237" t="s">
        <v>72</v>
      </c>
      <c r="C12" s="63"/>
      <c r="D12" s="58"/>
      <c r="E12" s="59"/>
      <c r="G12" s="157">
        <v>1</v>
      </c>
      <c r="H12" s="158">
        <f>IF(G12=1,$H$6,"")</f>
        <v>0</v>
      </c>
      <c r="I12" s="158">
        <f>IF(G12=2,$I$6,"")</f>
      </c>
      <c r="J12" s="158">
        <f>IF(G12=3,$J$6,"")</f>
      </c>
      <c r="K12" s="158">
        <f>IF(G12=4,$K$6,"")</f>
      </c>
      <c r="L12" s="158">
        <f>IF(G12=5,$L$6,"")</f>
      </c>
      <c r="M12" s="158">
        <f>IF(G12=6,$M$6,"")</f>
      </c>
      <c r="N12" s="161">
        <f>SUM(H12:M12)</f>
        <v>0</v>
      </c>
      <c r="O12" s="189">
        <f>1/5</f>
        <v>0.2</v>
      </c>
      <c r="P12" s="163">
        <f>N12*O12</f>
        <v>0</v>
      </c>
      <c r="Q12" s="10"/>
      <c r="R12" s="35"/>
    </row>
    <row r="13" spans="1:18" s="33" customFormat="1" ht="33" customHeight="1">
      <c r="A13" s="145" t="s">
        <v>187</v>
      </c>
      <c r="B13" s="237" t="s">
        <v>149</v>
      </c>
      <c r="C13" s="64"/>
      <c r="D13" s="59"/>
      <c r="E13" s="59"/>
      <c r="G13" s="157">
        <v>1</v>
      </c>
      <c r="H13" s="158">
        <f>IF(G13=1,$H$6,"")</f>
        <v>0</v>
      </c>
      <c r="I13" s="158">
        <f>IF(G13=2,$I$6,"")</f>
      </c>
      <c r="J13" s="158">
        <f>IF(G13=3,$J$6,"")</f>
      </c>
      <c r="K13" s="158">
        <f>IF(G13=4,$K$6,"")</f>
      </c>
      <c r="L13" s="158">
        <f>IF(G13=5,$L$6,"")</f>
      </c>
      <c r="M13" s="158">
        <f>IF(G13=6,$M$6,"")</f>
      </c>
      <c r="N13" s="161">
        <f>SUM(H13:M13)</f>
        <v>0</v>
      </c>
      <c r="O13" s="189">
        <f>O12</f>
        <v>0.2</v>
      </c>
      <c r="P13" s="163">
        <f>N13*O13</f>
        <v>0</v>
      </c>
      <c r="Q13" s="10"/>
      <c r="R13" s="35"/>
    </row>
    <row r="14" spans="1:18" s="33" customFormat="1" ht="33" customHeight="1">
      <c r="A14" s="145" t="s">
        <v>188</v>
      </c>
      <c r="B14" s="237" t="s">
        <v>203</v>
      </c>
      <c r="C14" s="64"/>
      <c r="D14" s="59"/>
      <c r="E14" s="59"/>
      <c r="G14" s="157">
        <v>1</v>
      </c>
      <c r="H14" s="158">
        <f>IF(G14=1,$H$6,"")</f>
        <v>0</v>
      </c>
      <c r="I14" s="158">
        <f>IF(G14=2,$I$6,"")</f>
      </c>
      <c r="J14" s="158">
        <f>IF(G14=3,$J$6,"")</f>
      </c>
      <c r="K14" s="158">
        <f>IF(G14=4,$K$6,"")</f>
      </c>
      <c r="L14" s="158">
        <f>IF(G14=5,$L$6,"")</f>
      </c>
      <c r="M14" s="158">
        <f>IF(G14=6,$M$6,"")</f>
      </c>
      <c r="N14" s="161">
        <f>SUM(H14:M14)</f>
        <v>0</v>
      </c>
      <c r="O14" s="189">
        <f>O13</f>
        <v>0.2</v>
      </c>
      <c r="P14" s="163">
        <f>N14*O14</f>
        <v>0</v>
      </c>
      <c r="Q14" s="10"/>
      <c r="R14" s="35"/>
    </row>
    <row r="15" spans="1:18" s="33" customFormat="1" ht="33" customHeight="1">
      <c r="A15" s="145" t="s">
        <v>189</v>
      </c>
      <c r="B15" s="237" t="s">
        <v>154</v>
      </c>
      <c r="C15" s="64"/>
      <c r="D15" s="59"/>
      <c r="E15" s="59"/>
      <c r="G15" s="157">
        <v>1</v>
      </c>
      <c r="H15" s="158">
        <f>IF(G15=1,$H$6,"")</f>
        <v>0</v>
      </c>
      <c r="I15" s="158">
        <f>IF(G15=2,$I$6,"")</f>
      </c>
      <c r="J15" s="158">
        <f>IF(G15=3,$J$6,"")</f>
      </c>
      <c r="K15" s="158">
        <f>IF(G15=4,$K$6,"")</f>
      </c>
      <c r="L15" s="158">
        <f>IF(G15=5,$L$6,"")</f>
      </c>
      <c r="M15" s="158">
        <f>IF(G15=6,$M$6,"")</f>
      </c>
      <c r="N15" s="161">
        <f>SUM(H15:M15)</f>
        <v>0</v>
      </c>
      <c r="O15" s="189">
        <f>O14</f>
        <v>0.2</v>
      </c>
      <c r="P15" s="163">
        <f>N15*O15</f>
        <v>0</v>
      </c>
      <c r="Q15" s="10"/>
      <c r="R15" s="35"/>
    </row>
    <row r="16" spans="1:18" s="33" customFormat="1" ht="33" customHeight="1">
      <c r="A16" s="145" t="s">
        <v>190</v>
      </c>
      <c r="B16" s="263" t="s">
        <v>183</v>
      </c>
      <c r="C16" s="64"/>
      <c r="D16" s="59"/>
      <c r="E16" s="59"/>
      <c r="G16" s="157">
        <v>1</v>
      </c>
      <c r="H16" s="158">
        <f>IF(G16=1,$H$6,"")</f>
        <v>0</v>
      </c>
      <c r="I16" s="158">
        <f>IF(G16=2,$I$6,"")</f>
      </c>
      <c r="J16" s="158">
        <f>IF(G16=3,$J$6,"")</f>
      </c>
      <c r="K16" s="158">
        <f>IF(G16=4,$K$6,"")</f>
      </c>
      <c r="L16" s="158">
        <f>IF(G16=5,$L$6,"")</f>
      </c>
      <c r="M16" s="158">
        <f>IF(G16=6,$M$6,"")</f>
      </c>
      <c r="N16" s="161">
        <f>SUM(H16:M16)</f>
        <v>0</v>
      </c>
      <c r="O16" s="189">
        <f>O15</f>
        <v>0.2</v>
      </c>
      <c r="P16" s="163">
        <f>N16*O16</f>
        <v>0</v>
      </c>
      <c r="Q16" s="10"/>
      <c r="R16" s="35"/>
    </row>
    <row r="17" spans="1:18" s="33" customFormat="1" ht="33" customHeight="1">
      <c r="A17" s="289" t="s">
        <v>191</v>
      </c>
      <c r="B17" s="290"/>
      <c r="C17" s="146" t="s">
        <v>64</v>
      </c>
      <c r="D17" s="147" t="s">
        <v>61</v>
      </c>
      <c r="E17" s="147" t="s">
        <v>62</v>
      </c>
      <c r="G17" s="8"/>
      <c r="H17" s="9"/>
      <c r="I17" s="9"/>
      <c r="J17" s="9"/>
      <c r="K17" s="9"/>
      <c r="L17" s="9"/>
      <c r="M17" s="264"/>
      <c r="N17" s="177" t="str">
        <f>N11</f>
        <v>somme = 1 ?  =&gt;</v>
      </c>
      <c r="O17" s="162">
        <f>SUM(O18:O21)</f>
        <v>1</v>
      </c>
      <c r="P17" s="39">
        <f>SUM(P18:P21)</f>
        <v>0</v>
      </c>
      <c r="Q17" s="175">
        <v>0.33</v>
      </c>
      <c r="R17" s="11">
        <f>P17*Q17</f>
        <v>0</v>
      </c>
    </row>
    <row r="18" spans="1:16" s="33" customFormat="1" ht="33" customHeight="1">
      <c r="A18" s="144" t="s">
        <v>150</v>
      </c>
      <c r="B18" s="237" t="s">
        <v>73</v>
      </c>
      <c r="C18" s="265"/>
      <c r="D18" s="265"/>
      <c r="E18" s="265"/>
      <c r="G18" s="157">
        <v>1</v>
      </c>
      <c r="H18" s="158">
        <f>IF(G18=1,$H$6,"")</f>
        <v>0</v>
      </c>
      <c r="I18" s="158">
        <f>IF(G18=2,$I$6,"")</f>
      </c>
      <c r="J18" s="158">
        <f>IF(G18=3,$J$6,"")</f>
      </c>
      <c r="K18" s="158">
        <f>IF(G18=4,$K$6,"")</f>
      </c>
      <c r="L18" s="158">
        <f>IF(G18=5,$L$6,"")</f>
      </c>
      <c r="M18" s="158">
        <f>IF(G18=6,$M$6,"")</f>
      </c>
      <c r="N18" s="161">
        <f>SUM(H18:M18)</f>
        <v>0</v>
      </c>
      <c r="O18" s="189">
        <f>1/4</f>
        <v>0.25</v>
      </c>
      <c r="P18" s="163">
        <f>N18*O18</f>
        <v>0</v>
      </c>
    </row>
    <row r="19" spans="1:18" s="33" customFormat="1" ht="33" customHeight="1">
      <c r="A19" s="144" t="s">
        <v>151</v>
      </c>
      <c r="B19" s="237" t="s">
        <v>147</v>
      </c>
      <c r="C19" s="63"/>
      <c r="D19" s="60"/>
      <c r="E19" s="60"/>
      <c r="G19" s="157">
        <v>1</v>
      </c>
      <c r="H19" s="158">
        <f>IF(G19=1,$H$6,"")</f>
        <v>0</v>
      </c>
      <c r="I19" s="158">
        <f>IF(G19=2,$I$6,"")</f>
      </c>
      <c r="J19" s="158">
        <f>IF(G19=3,$J$6,"")</f>
      </c>
      <c r="K19" s="158">
        <f>IF(G19=4,$K$6,"")</f>
      </c>
      <c r="L19" s="158">
        <f>IF(G19=5,$L$6,"")</f>
      </c>
      <c r="M19" s="158">
        <f>IF(G19=6,$M$6,"")</f>
      </c>
      <c r="N19" s="161">
        <f>SUM(H19:M19)</f>
        <v>0</v>
      </c>
      <c r="O19" s="189">
        <f>O18</f>
        <v>0.25</v>
      </c>
      <c r="P19" s="163">
        <f>N19*O19</f>
        <v>0</v>
      </c>
      <c r="Q19" s="10"/>
      <c r="R19" s="35"/>
    </row>
    <row r="20" spans="1:18" s="33" customFormat="1" ht="33" customHeight="1">
      <c r="A20" s="144" t="s">
        <v>152</v>
      </c>
      <c r="B20" s="237" t="s">
        <v>148</v>
      </c>
      <c r="C20" s="63"/>
      <c r="D20" s="60"/>
      <c r="E20" s="60"/>
      <c r="G20" s="157">
        <v>1</v>
      </c>
      <c r="H20" s="158">
        <f>IF(G20=1,$H$6,"")</f>
        <v>0</v>
      </c>
      <c r="I20" s="158">
        <f>IF(G20=2,$I$6,"")</f>
      </c>
      <c r="J20" s="158">
        <f>IF(G20=3,$J$6,"")</f>
      </c>
      <c r="K20" s="158">
        <f>IF(G20=4,$K$6,"")</f>
      </c>
      <c r="L20" s="158">
        <f>IF(G20=5,$L$6,"")</f>
      </c>
      <c r="M20" s="158">
        <f>IF(G20=6,$M$6,"")</f>
      </c>
      <c r="N20" s="161">
        <f>SUM(H20:M20)</f>
        <v>0</v>
      </c>
      <c r="O20" s="189">
        <f>O19</f>
        <v>0.25</v>
      </c>
      <c r="P20" s="163">
        <f>N20*O20</f>
        <v>0</v>
      </c>
      <c r="Q20" s="10"/>
      <c r="R20" s="35"/>
    </row>
    <row r="21" spans="1:18" s="33" customFormat="1" ht="33" customHeight="1">
      <c r="A21" s="144" t="s">
        <v>153</v>
      </c>
      <c r="B21" s="237" t="s">
        <v>156</v>
      </c>
      <c r="C21" s="63"/>
      <c r="D21" s="60"/>
      <c r="E21" s="60"/>
      <c r="G21" s="157">
        <v>1</v>
      </c>
      <c r="H21" s="158">
        <f>IF(G21=1,$H$6,"")</f>
        <v>0</v>
      </c>
      <c r="I21" s="158">
        <f>IF(G21=2,$I$6,"")</f>
      </c>
      <c r="J21" s="158">
        <f>IF(G21=3,$J$6,"")</f>
      </c>
      <c r="K21" s="158">
        <f>IF(G21=4,$K$6,"")</f>
      </c>
      <c r="L21" s="158">
        <f>IF(G21=5,$L$6,"")</f>
      </c>
      <c r="M21" s="158">
        <f>IF(G21=6,$M$6,"")</f>
      </c>
      <c r="N21" s="161">
        <f>SUM(H21:M21)</f>
        <v>0</v>
      </c>
      <c r="O21" s="189">
        <f>O20</f>
        <v>0.25</v>
      </c>
      <c r="P21" s="163">
        <f>N21*O21</f>
        <v>0</v>
      </c>
      <c r="Q21" s="10"/>
      <c r="R21" s="35"/>
    </row>
    <row r="22" spans="1:18" s="33" customFormat="1" ht="33" customHeight="1">
      <c r="A22" s="289" t="s">
        <v>95</v>
      </c>
      <c r="B22" s="290"/>
      <c r="C22" s="146" t="s">
        <v>64</v>
      </c>
      <c r="D22" s="147" t="s">
        <v>61</v>
      </c>
      <c r="E22" s="147" t="s">
        <v>62</v>
      </c>
      <c r="G22" s="8"/>
      <c r="H22" s="9"/>
      <c r="I22" s="9"/>
      <c r="J22" s="9"/>
      <c r="K22" s="9"/>
      <c r="L22" s="9"/>
      <c r="M22" s="178"/>
      <c r="N22" s="177" t="str">
        <f>N17</f>
        <v>somme = 1 ?  =&gt;</v>
      </c>
      <c r="O22" s="162">
        <f>SUM(O23:O26)</f>
        <v>1</v>
      </c>
      <c r="P22" s="39">
        <f>SUM(P23:P26)</f>
        <v>0</v>
      </c>
      <c r="Q22" s="175">
        <v>0.34</v>
      </c>
      <c r="R22" s="11">
        <f>P22*Q22</f>
        <v>0</v>
      </c>
    </row>
    <row r="23" spans="1:18" s="33" customFormat="1" ht="33" customHeight="1">
      <c r="A23" s="145" t="s">
        <v>40</v>
      </c>
      <c r="B23" s="237" t="s">
        <v>109</v>
      </c>
      <c r="C23" s="63"/>
      <c r="D23" s="61"/>
      <c r="E23" s="61"/>
      <c r="G23" s="157">
        <v>1</v>
      </c>
      <c r="H23" s="158">
        <f>IF(G23=1,$H$6,"")</f>
        <v>0</v>
      </c>
      <c r="I23" s="158">
        <f>IF(G23=2,$I$6,"")</f>
      </c>
      <c r="J23" s="158">
        <f>IF(G23=3,$J$6,"")</f>
      </c>
      <c r="K23" s="158">
        <f>IF(G23=4,$K$6,"")</f>
      </c>
      <c r="L23" s="158">
        <f>IF(G23=5,$L$6,"")</f>
      </c>
      <c r="M23" s="158">
        <f>IF(G23=6,$M$6,"")</f>
      </c>
      <c r="N23" s="161">
        <f>SUM(H23:M23)</f>
        <v>0</v>
      </c>
      <c r="O23" s="189">
        <f>1/4</f>
        <v>0.25</v>
      </c>
      <c r="P23" s="163">
        <f>N23*O23</f>
        <v>0</v>
      </c>
      <c r="Q23" s="10"/>
      <c r="R23" s="35"/>
    </row>
    <row r="24" spans="1:18" s="33" customFormat="1" ht="33" customHeight="1">
      <c r="A24" s="145" t="s">
        <v>48</v>
      </c>
      <c r="B24" s="237" t="s">
        <v>110</v>
      </c>
      <c r="C24" s="63"/>
      <c r="D24" s="61"/>
      <c r="E24" s="61"/>
      <c r="G24" s="157">
        <v>1</v>
      </c>
      <c r="H24" s="158">
        <f>IF(G24=1,$H$6,"")</f>
        <v>0</v>
      </c>
      <c r="I24" s="158">
        <f>IF(G24=2,$I$6,"")</f>
      </c>
      <c r="J24" s="158">
        <f>IF(G24=3,$J$6,"")</f>
      </c>
      <c r="K24" s="158">
        <f>IF(G24=4,$K$6,"")</f>
      </c>
      <c r="L24" s="158">
        <f>IF(G24=5,$L$6,"")</f>
      </c>
      <c r="M24" s="158">
        <f>IF(G24=6,$M$6,"")</f>
      </c>
      <c r="N24" s="161">
        <f>SUM(H24:M24)</f>
        <v>0</v>
      </c>
      <c r="O24" s="189">
        <f>O23</f>
        <v>0.25</v>
      </c>
      <c r="P24" s="163">
        <f>N24*O24</f>
        <v>0</v>
      </c>
      <c r="Q24" s="10"/>
      <c r="R24" s="35"/>
    </row>
    <row r="25" spans="1:18" s="33" customFormat="1" ht="33" customHeight="1">
      <c r="A25" s="145" t="s">
        <v>37</v>
      </c>
      <c r="B25" s="237" t="s">
        <v>169</v>
      </c>
      <c r="C25" s="63"/>
      <c r="D25" s="61"/>
      <c r="E25" s="61"/>
      <c r="G25" s="157">
        <v>1</v>
      </c>
      <c r="H25" s="158">
        <f>IF(G25=1,$H$6,"")</f>
        <v>0</v>
      </c>
      <c r="I25" s="158">
        <f>IF(G25=2,$I$6,"")</f>
      </c>
      <c r="J25" s="158">
        <f>IF(G25=3,$J$6,"")</f>
      </c>
      <c r="K25" s="158">
        <f>IF(G25=4,$K$6,"")</f>
      </c>
      <c r="L25" s="158">
        <f>IF(G25=5,$L$6,"")</f>
      </c>
      <c r="M25" s="158">
        <f>IF(G25=6,$M$6,"")</f>
      </c>
      <c r="N25" s="161">
        <f>SUM(H25:M25)</f>
        <v>0</v>
      </c>
      <c r="O25" s="189">
        <f>O24</f>
        <v>0.25</v>
      </c>
      <c r="P25" s="163">
        <f>N25*O25</f>
        <v>0</v>
      </c>
      <c r="Q25" s="10"/>
      <c r="R25" s="35"/>
    </row>
    <row r="26" spans="1:28" s="33" customFormat="1" ht="33" customHeight="1">
      <c r="A26" s="145" t="s">
        <v>75</v>
      </c>
      <c r="B26" s="237" t="s">
        <v>155</v>
      </c>
      <c r="C26" s="63"/>
      <c r="D26" s="61"/>
      <c r="E26" s="61"/>
      <c r="G26" s="157">
        <v>1</v>
      </c>
      <c r="H26" s="158">
        <f>IF(G26=1,$H$6,"")</f>
        <v>0</v>
      </c>
      <c r="I26" s="158">
        <f>IF(G26=2,$I$6,"")</f>
      </c>
      <c r="J26" s="158">
        <f>IF(G26=3,$J$6,"")</f>
      </c>
      <c r="K26" s="158">
        <f>IF(G26=4,$K$6,"")</f>
      </c>
      <c r="L26" s="158">
        <f>IF(G26=5,$L$6,"")</f>
      </c>
      <c r="M26" s="158">
        <f>IF(G26=6,$M$6,"")</f>
      </c>
      <c r="N26" s="161">
        <f>SUM(H26:M26)</f>
        <v>0</v>
      </c>
      <c r="O26" s="189">
        <f>O25</f>
        <v>0.25</v>
      </c>
      <c r="P26" s="163">
        <f>N26*O26</f>
        <v>0</v>
      </c>
      <c r="Q26" s="10"/>
      <c r="R26" s="35"/>
      <c r="AB26" s="28"/>
    </row>
    <row r="27" spans="1:18" ht="33" customHeight="1">
      <c r="A27" s="289" t="s">
        <v>112</v>
      </c>
      <c r="B27" s="290"/>
      <c r="C27" s="146" t="s">
        <v>64</v>
      </c>
      <c r="D27" s="147" t="s">
        <v>61</v>
      </c>
      <c r="E27" s="147" t="s">
        <v>62</v>
      </c>
      <c r="G27" s="8"/>
      <c r="H27" s="9"/>
      <c r="I27" s="9"/>
      <c r="J27" s="9"/>
      <c r="K27" s="9"/>
      <c r="L27" s="9"/>
      <c r="M27" s="178"/>
      <c r="N27" s="177" t="str">
        <f>N22</f>
        <v>somme = 1 ?  =&gt;</v>
      </c>
      <c r="O27" s="162">
        <f>SUM(O28:O31)</f>
        <v>1</v>
      </c>
      <c r="P27" s="39">
        <f>SUM(P28:P31)</f>
        <v>0</v>
      </c>
      <c r="Q27" s="175">
        <v>0.34</v>
      </c>
      <c r="R27" s="11">
        <f>P27*Q27</f>
        <v>0</v>
      </c>
    </row>
    <row r="28" spans="1:18" ht="33" customHeight="1">
      <c r="A28" s="144" t="s">
        <v>36</v>
      </c>
      <c r="B28" s="237" t="s">
        <v>181</v>
      </c>
      <c r="C28" s="146"/>
      <c r="D28" s="147"/>
      <c r="E28" s="147"/>
      <c r="G28" s="157">
        <v>1</v>
      </c>
      <c r="H28" s="158">
        <f>IF(G28=1,$H$6,"")</f>
        <v>0</v>
      </c>
      <c r="I28" s="158">
        <f>IF(G28=2,$I$6,"")</f>
      </c>
      <c r="J28" s="158">
        <f>IF(G28=3,$J$6,"")</f>
      </c>
      <c r="K28" s="158">
        <f>IF(G28=4,$K$6,"")</f>
      </c>
      <c r="L28" s="158">
        <f>IF(G28=5,$L$6,"")</f>
      </c>
      <c r="M28" s="158">
        <f>IF(G28=6,$M$6,"")</f>
      </c>
      <c r="N28" s="161">
        <f>SUM(H28:M28)</f>
        <v>0</v>
      </c>
      <c r="O28" s="189">
        <f>1/4</f>
        <v>0.25</v>
      </c>
      <c r="P28" s="163">
        <f>N28*O28</f>
        <v>0</v>
      </c>
      <c r="Q28" s="260"/>
      <c r="R28" s="261"/>
    </row>
    <row r="29" spans="1:18" ht="33" customHeight="1">
      <c r="A29" s="144" t="s">
        <v>192</v>
      </c>
      <c r="B29" s="237" t="s">
        <v>182</v>
      </c>
      <c r="C29" s="146"/>
      <c r="D29" s="147"/>
      <c r="E29" s="147"/>
      <c r="G29" s="157">
        <v>1</v>
      </c>
      <c r="H29" s="158">
        <f>IF(G29=1,$H$6,"")</f>
        <v>0</v>
      </c>
      <c r="I29" s="158">
        <f>IF(G29=2,$I$6,"")</f>
      </c>
      <c r="J29" s="158">
        <f>IF(G29=3,$J$6,"")</f>
      </c>
      <c r="K29" s="158">
        <f>IF(G29=4,$K$6,"")</f>
      </c>
      <c r="L29" s="158">
        <f>IF(G29=5,$L$6,"")</f>
      </c>
      <c r="M29" s="158">
        <f>IF(G29=6,$M$6,"")</f>
      </c>
      <c r="N29" s="161">
        <f>SUM(H29:M29)</f>
        <v>0</v>
      </c>
      <c r="O29" s="189">
        <f>O28</f>
        <v>0.25</v>
      </c>
      <c r="P29" s="163">
        <f>N29*O29</f>
        <v>0</v>
      </c>
      <c r="Q29" s="260"/>
      <c r="R29" s="261"/>
    </row>
    <row r="30" spans="1:18" ht="33" customHeight="1">
      <c r="A30" s="144" t="s">
        <v>193</v>
      </c>
      <c r="B30" s="237" t="s">
        <v>114</v>
      </c>
      <c r="C30" s="63"/>
      <c r="D30" s="61"/>
      <c r="E30" s="61"/>
      <c r="G30" s="157">
        <v>1</v>
      </c>
      <c r="H30" s="158">
        <f>IF(G30=1,$H$6,"")</f>
        <v>0</v>
      </c>
      <c r="I30" s="158">
        <f>IF(G30=2,$I$6,"")</f>
      </c>
      <c r="J30" s="158">
        <f>IF(G30=3,$J$6,"")</f>
      </c>
      <c r="K30" s="158">
        <f>IF(G30=4,$K$6,"")</f>
      </c>
      <c r="L30" s="158">
        <f>IF(G30=5,$L$6,"")</f>
      </c>
      <c r="M30" s="158">
        <f>IF(G30=6,$M$6,"")</f>
      </c>
      <c r="N30" s="161">
        <f>SUM(H30:M30)</f>
        <v>0</v>
      </c>
      <c r="O30" s="189">
        <f>O29</f>
        <v>0.25</v>
      </c>
      <c r="P30" s="163">
        <f>N30*O30</f>
        <v>0</v>
      </c>
      <c r="Q30" s="10"/>
      <c r="R30" s="35"/>
    </row>
    <row r="31" spans="1:18" ht="33" customHeight="1">
      <c r="A31" s="144" t="s">
        <v>111</v>
      </c>
      <c r="B31" s="237" t="s">
        <v>215</v>
      </c>
      <c r="C31" s="64"/>
      <c r="D31" s="59"/>
      <c r="E31" s="59"/>
      <c r="G31" s="157">
        <v>1</v>
      </c>
      <c r="H31" s="158">
        <f>IF(G31=1,$H$6,"")</f>
        <v>0</v>
      </c>
      <c r="I31" s="158">
        <f>IF(G31=2,$I$6,"")</f>
      </c>
      <c r="J31" s="158">
        <f>IF(G31=3,$J$6,"")</f>
      </c>
      <c r="K31" s="158">
        <f>IF(G31=4,$K$6,"")</f>
      </c>
      <c r="L31" s="158">
        <f>IF(G31=5,$L$6,"")</f>
      </c>
      <c r="M31" s="158">
        <f>IF(G31=6,$M$6,"")</f>
      </c>
      <c r="N31" s="161">
        <f>SUM(H31:M31)</f>
        <v>0</v>
      </c>
      <c r="O31" s="189">
        <f>O30</f>
        <v>0.25</v>
      </c>
      <c r="P31" s="163">
        <f>N31*O31</f>
        <v>0</v>
      </c>
      <c r="Q31" s="10"/>
      <c r="R31" s="35"/>
    </row>
    <row r="32" spans="1:18" ht="33" customHeight="1">
      <c r="A32" s="289" t="s">
        <v>96</v>
      </c>
      <c r="B32" s="290"/>
      <c r="C32" s="146" t="s">
        <v>64</v>
      </c>
      <c r="D32" s="147" t="s">
        <v>61</v>
      </c>
      <c r="E32" s="147" t="s">
        <v>62</v>
      </c>
      <c r="G32" s="8"/>
      <c r="H32" s="9"/>
      <c r="I32" s="9"/>
      <c r="J32" s="9"/>
      <c r="K32" s="9"/>
      <c r="L32" s="9"/>
      <c r="M32" s="178"/>
      <c r="N32" s="177" t="str">
        <f>N27</f>
        <v>somme = 1 ?  =&gt;</v>
      </c>
      <c r="O32" s="162">
        <f>SUM(O33:O40)</f>
        <v>1</v>
      </c>
      <c r="P32" s="39">
        <f>SUM(P33:P40)</f>
        <v>0</v>
      </c>
      <c r="Q32" s="175">
        <v>0.34</v>
      </c>
      <c r="R32" s="11">
        <f>P32*Q32</f>
        <v>0</v>
      </c>
    </row>
    <row r="33" spans="1:18" ht="33" customHeight="1">
      <c r="A33" s="262" t="s">
        <v>194</v>
      </c>
      <c r="B33" s="237" t="s">
        <v>158</v>
      </c>
      <c r="C33" s="63"/>
      <c r="D33" s="61"/>
      <c r="E33" s="61"/>
      <c r="G33" s="157">
        <v>1</v>
      </c>
      <c r="H33" s="158">
        <f aca="true" t="shared" si="0" ref="H33:H40">IF(G33=1,$H$6,"")</f>
        <v>0</v>
      </c>
      <c r="I33" s="158">
        <f aca="true" t="shared" si="1" ref="I33:I40">IF(G33=2,$I$6,"")</f>
      </c>
      <c r="J33" s="158">
        <f aca="true" t="shared" si="2" ref="J33:J40">IF(G33=3,$J$6,"")</f>
      </c>
      <c r="K33" s="158">
        <f aca="true" t="shared" si="3" ref="K33:K40">IF(G33=4,$K$6,"")</f>
      </c>
      <c r="L33" s="158">
        <f aca="true" t="shared" si="4" ref="L33:L40">IF(G33=5,$L$6,"")</f>
      </c>
      <c r="M33" s="158">
        <f aca="true" t="shared" si="5" ref="M33:M40">IF(G33=6,$M$6,"")</f>
      </c>
      <c r="N33" s="161">
        <f aca="true" t="shared" si="6" ref="N33:N40">SUM(H33:M33)</f>
        <v>0</v>
      </c>
      <c r="O33" s="189">
        <f>1/8</f>
        <v>0.125</v>
      </c>
      <c r="P33" s="163">
        <f aca="true" t="shared" si="7" ref="P33:P40">N33*O33</f>
        <v>0</v>
      </c>
      <c r="Q33" s="260"/>
      <c r="R33" s="261"/>
    </row>
    <row r="34" spans="1:18" ht="33" customHeight="1">
      <c r="A34" s="262" t="s">
        <v>195</v>
      </c>
      <c r="B34" s="237" t="s">
        <v>204</v>
      </c>
      <c r="C34" s="63"/>
      <c r="D34" s="61"/>
      <c r="E34" s="61"/>
      <c r="G34" s="157">
        <v>1</v>
      </c>
      <c r="H34" s="158">
        <f t="shared" si="0"/>
        <v>0</v>
      </c>
      <c r="I34" s="158">
        <f t="shared" si="1"/>
      </c>
      <c r="J34" s="158">
        <f t="shared" si="2"/>
      </c>
      <c r="K34" s="158">
        <f t="shared" si="3"/>
      </c>
      <c r="L34" s="158">
        <f t="shared" si="4"/>
      </c>
      <c r="M34" s="158">
        <f t="shared" si="5"/>
      </c>
      <c r="N34" s="161">
        <f t="shared" si="6"/>
        <v>0</v>
      </c>
      <c r="O34" s="189">
        <f aca="true" t="shared" si="8" ref="O34:O40">O33</f>
        <v>0.125</v>
      </c>
      <c r="P34" s="163">
        <f t="shared" si="7"/>
        <v>0</v>
      </c>
      <c r="Q34" s="10"/>
      <c r="R34" s="35"/>
    </row>
    <row r="35" spans="1:18" ht="33" customHeight="1">
      <c r="A35" s="262" t="s">
        <v>196</v>
      </c>
      <c r="B35" s="237" t="s">
        <v>159</v>
      </c>
      <c r="C35" s="63"/>
      <c r="D35" s="61"/>
      <c r="E35" s="61"/>
      <c r="G35" s="157">
        <v>1</v>
      </c>
      <c r="H35" s="158">
        <f t="shared" si="0"/>
        <v>0</v>
      </c>
      <c r="I35" s="158">
        <f t="shared" si="1"/>
      </c>
      <c r="J35" s="158">
        <f t="shared" si="2"/>
      </c>
      <c r="K35" s="158">
        <f t="shared" si="3"/>
      </c>
      <c r="L35" s="158">
        <f t="shared" si="4"/>
      </c>
      <c r="M35" s="158">
        <f t="shared" si="5"/>
      </c>
      <c r="N35" s="161">
        <f t="shared" si="6"/>
        <v>0</v>
      </c>
      <c r="O35" s="189">
        <f t="shared" si="8"/>
        <v>0.125</v>
      </c>
      <c r="P35" s="163">
        <f t="shared" si="7"/>
        <v>0</v>
      </c>
      <c r="Q35" s="10"/>
      <c r="R35" s="35"/>
    </row>
    <row r="36" spans="1:18" ht="33" customHeight="1">
      <c r="A36" s="262" t="s">
        <v>197</v>
      </c>
      <c r="B36" s="237" t="s">
        <v>205</v>
      </c>
      <c r="C36" s="63"/>
      <c r="D36" s="61"/>
      <c r="E36" s="61"/>
      <c r="G36" s="157">
        <v>1</v>
      </c>
      <c r="H36" s="158">
        <f t="shared" si="0"/>
        <v>0</v>
      </c>
      <c r="I36" s="158">
        <f t="shared" si="1"/>
      </c>
      <c r="J36" s="158">
        <f t="shared" si="2"/>
      </c>
      <c r="K36" s="158">
        <f t="shared" si="3"/>
      </c>
      <c r="L36" s="158">
        <f t="shared" si="4"/>
      </c>
      <c r="M36" s="158">
        <f t="shared" si="5"/>
      </c>
      <c r="N36" s="161">
        <f t="shared" si="6"/>
        <v>0</v>
      </c>
      <c r="O36" s="189">
        <f t="shared" si="8"/>
        <v>0.125</v>
      </c>
      <c r="P36" s="163">
        <f t="shared" si="7"/>
        <v>0</v>
      </c>
      <c r="Q36" s="10"/>
      <c r="R36" s="35"/>
    </row>
    <row r="37" spans="1:18" ht="33" customHeight="1">
      <c r="A37" s="262" t="s">
        <v>198</v>
      </c>
      <c r="B37" s="237" t="s">
        <v>160</v>
      </c>
      <c r="C37" s="63"/>
      <c r="D37" s="61"/>
      <c r="E37" s="266" t="s">
        <v>202</v>
      </c>
      <c r="G37" s="157">
        <v>1</v>
      </c>
      <c r="H37" s="158">
        <f t="shared" si="0"/>
        <v>0</v>
      </c>
      <c r="I37" s="158">
        <f t="shared" si="1"/>
      </c>
      <c r="J37" s="158">
        <f t="shared" si="2"/>
      </c>
      <c r="K37" s="158">
        <f t="shared" si="3"/>
      </c>
      <c r="L37" s="158">
        <f t="shared" si="4"/>
      </c>
      <c r="M37" s="158">
        <f t="shared" si="5"/>
      </c>
      <c r="N37" s="161">
        <f t="shared" si="6"/>
        <v>0</v>
      </c>
      <c r="O37" s="189">
        <f t="shared" si="8"/>
        <v>0.125</v>
      </c>
      <c r="P37" s="163">
        <f t="shared" si="7"/>
        <v>0</v>
      </c>
      <c r="Q37" s="10"/>
      <c r="R37" s="35"/>
    </row>
    <row r="38" spans="1:18" ht="33" customHeight="1">
      <c r="A38" s="262" t="s">
        <v>199</v>
      </c>
      <c r="B38" s="237" t="s">
        <v>184</v>
      </c>
      <c r="C38" s="63"/>
      <c r="D38" s="61"/>
      <c r="E38" s="61"/>
      <c r="G38" s="157">
        <v>1</v>
      </c>
      <c r="H38" s="158">
        <f t="shared" si="0"/>
        <v>0</v>
      </c>
      <c r="I38" s="158">
        <f t="shared" si="1"/>
      </c>
      <c r="J38" s="158">
        <f t="shared" si="2"/>
      </c>
      <c r="K38" s="158">
        <f t="shared" si="3"/>
      </c>
      <c r="L38" s="158">
        <f t="shared" si="4"/>
      </c>
      <c r="M38" s="158">
        <f t="shared" si="5"/>
      </c>
      <c r="N38" s="161">
        <f t="shared" si="6"/>
        <v>0</v>
      </c>
      <c r="O38" s="189">
        <f t="shared" si="8"/>
        <v>0.125</v>
      </c>
      <c r="P38" s="163">
        <f t="shared" si="7"/>
        <v>0</v>
      </c>
      <c r="Q38" s="10"/>
      <c r="R38" s="35"/>
    </row>
    <row r="39" spans="1:18" ht="33" customHeight="1">
      <c r="A39" s="262" t="s">
        <v>200</v>
      </c>
      <c r="B39" s="237" t="s">
        <v>157</v>
      </c>
      <c r="C39" s="63"/>
      <c r="D39" s="61"/>
      <c r="E39" s="61"/>
      <c r="G39" s="157">
        <v>1</v>
      </c>
      <c r="H39" s="158">
        <f t="shared" si="0"/>
        <v>0</v>
      </c>
      <c r="I39" s="158">
        <f t="shared" si="1"/>
      </c>
      <c r="J39" s="158">
        <f t="shared" si="2"/>
      </c>
      <c r="K39" s="158">
        <f t="shared" si="3"/>
      </c>
      <c r="L39" s="158">
        <f t="shared" si="4"/>
      </c>
      <c r="M39" s="158">
        <f t="shared" si="5"/>
      </c>
      <c r="N39" s="161">
        <f t="shared" si="6"/>
        <v>0</v>
      </c>
      <c r="O39" s="189">
        <f t="shared" si="8"/>
        <v>0.125</v>
      </c>
      <c r="P39" s="163">
        <f t="shared" si="7"/>
        <v>0</v>
      </c>
      <c r="Q39" s="10"/>
      <c r="R39" s="35"/>
    </row>
    <row r="40" spans="1:18" ht="33" customHeight="1">
      <c r="A40" s="262" t="s">
        <v>201</v>
      </c>
      <c r="B40" s="237" t="s">
        <v>113</v>
      </c>
      <c r="C40" s="63"/>
      <c r="D40" s="61"/>
      <c r="E40" s="61"/>
      <c r="G40" s="157">
        <v>1</v>
      </c>
      <c r="H40" s="158">
        <f t="shared" si="0"/>
        <v>0</v>
      </c>
      <c r="I40" s="158">
        <f t="shared" si="1"/>
      </c>
      <c r="J40" s="158">
        <f t="shared" si="2"/>
      </c>
      <c r="K40" s="158">
        <f t="shared" si="3"/>
      </c>
      <c r="L40" s="158">
        <f t="shared" si="4"/>
      </c>
      <c r="M40" s="158">
        <f t="shared" si="5"/>
      </c>
      <c r="N40" s="161">
        <f t="shared" si="6"/>
        <v>0</v>
      </c>
      <c r="O40" s="189">
        <f t="shared" si="8"/>
        <v>0.125</v>
      </c>
      <c r="P40" s="163">
        <f t="shared" si="7"/>
        <v>0</v>
      </c>
      <c r="Q40" s="10"/>
      <c r="R40" s="35"/>
    </row>
    <row r="50" spans="2:6" ht="33" customHeight="1">
      <c r="B50" s="42"/>
      <c r="C50" s="42"/>
      <c r="D50" s="42"/>
      <c r="E50" s="42"/>
      <c r="F50" s="42"/>
    </row>
  </sheetData>
  <sheetProtection/>
  <mergeCells count="18">
    <mergeCell ref="Q6:Q7"/>
    <mergeCell ref="Q3:Q4"/>
    <mergeCell ref="A22:B22"/>
    <mergeCell ref="A2:E2"/>
    <mergeCell ref="A3:E3"/>
    <mergeCell ref="G5:G7"/>
    <mergeCell ref="H4:N4"/>
    <mergeCell ref="O3:O4"/>
    <mergeCell ref="C4:D4"/>
    <mergeCell ref="C5:D5"/>
    <mergeCell ref="A27:B27"/>
    <mergeCell ref="N6:N7"/>
    <mergeCell ref="O6:O7"/>
    <mergeCell ref="A8:E8"/>
    <mergeCell ref="A32:B32"/>
    <mergeCell ref="A17:B17"/>
    <mergeCell ref="C6:D6"/>
    <mergeCell ref="A11:B11"/>
  </mergeCells>
  <printOptions/>
  <pageMargins left="0.39000000000000007" right="0.39000000000000007" top="0.39000000000000007" bottom="0.39000000000000007" header="0.12000000000000001" footer="0.12000000000000001"/>
  <pageSetup firstPageNumber="1" useFirstPageNumber="1" orientation="landscape" paperSize="9" scale="70"/>
  <headerFooter alignWithMargins="0">
    <oddHeader>&amp;RAutodiagnostic - Recommandations Afssaps 2011</oddHeader>
    <oddFooter>&amp;LVersion du &amp;D&amp;R&amp;P/&amp;N</oddFooter>
  </headerFooter>
  <rowBreaks count="1" manualBreakCount="1">
    <brk id="21" max="255" man="1"/>
  </row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X45"/>
  <sheetViews>
    <sheetView zoomScale="80" zoomScaleNormal="80" zoomScalePageLayoutView="0" workbookViewId="0" topLeftCell="A1">
      <selection activeCell="L40" sqref="I10:L40"/>
    </sheetView>
  </sheetViews>
  <sheetFormatPr defaultColWidth="10.8515625" defaultRowHeight="12.75"/>
  <cols>
    <col min="1" max="1" width="22.421875" style="28" customWidth="1"/>
    <col min="2" max="2" width="35.28125" style="28" customWidth="1"/>
    <col min="3" max="3" width="35.28125" style="29" customWidth="1"/>
    <col min="4" max="4" width="37.421875" style="29" customWidth="1"/>
    <col min="5" max="5" width="39.421875" style="30" customWidth="1"/>
    <col min="6" max="6" width="6.00390625" style="57" customWidth="1"/>
    <col min="7" max="7" width="12.8515625" style="57" customWidth="1"/>
    <col min="8" max="8" width="6.00390625" style="57" customWidth="1"/>
    <col min="9" max="16" width="16.140625" style="28" customWidth="1"/>
    <col min="17" max="17" width="12.421875" style="0" customWidth="1"/>
    <col min="18" max="18" width="12.421875" style="28" customWidth="1"/>
    <col min="19" max="21" width="12.421875" style="26" customWidth="1"/>
    <col min="22" max="22" width="10.8515625" style="28" customWidth="1"/>
    <col min="23" max="23" width="13.421875" style="28" bestFit="1" customWidth="1"/>
    <col min="24" max="16384" width="10.8515625" style="28" customWidth="1"/>
  </cols>
  <sheetData>
    <row r="1" spans="1:21" ht="18.75" customHeight="1">
      <c r="A1" s="105"/>
      <c r="B1" s="108" t="str">
        <f>Contexte!C1</f>
        <v>Autodiagnostic :</v>
      </c>
      <c r="C1" s="107" t="s">
        <v>13</v>
      </c>
      <c r="D1" s="106"/>
      <c r="E1" s="171" t="s">
        <v>43</v>
      </c>
      <c r="F1" s="52"/>
      <c r="G1" s="52"/>
      <c r="H1" s="52"/>
      <c r="R1" s="26"/>
      <c r="U1" s="28"/>
    </row>
    <row r="2" spans="1:21" ht="27" customHeight="1">
      <c r="A2" s="334" t="str">
        <f>Contexte!A2:G2</f>
        <v>"La maintenance DES DISPOSITIFS MEDICAUX" - Recommandations AFSSAPS Octobre 2011</v>
      </c>
      <c r="B2" s="335"/>
      <c r="C2" s="335"/>
      <c r="D2" s="335"/>
      <c r="E2" s="336"/>
      <c r="F2" s="52"/>
      <c r="G2" s="239"/>
      <c r="H2" s="52"/>
      <c r="R2" s="26"/>
      <c r="U2" s="28"/>
    </row>
    <row r="3" spans="1:21" ht="19.5" customHeight="1">
      <c r="A3" s="337" t="str">
        <f>Contexte!A3:G3</f>
        <v>Avertissement : toute zone blanche peut être remplie ou modifiée. Les données peuvent ensuite être utilisées dans d'autres onglets</v>
      </c>
      <c r="B3" s="338"/>
      <c r="C3" s="338"/>
      <c r="D3" s="338"/>
      <c r="E3" s="339"/>
      <c r="F3" s="53"/>
      <c r="G3" s="53"/>
      <c r="H3" s="53"/>
      <c r="R3" s="26"/>
      <c r="U3" s="28"/>
    </row>
    <row r="4" spans="1:21" ht="22.5" customHeight="1">
      <c r="A4" s="248" t="s">
        <v>9</v>
      </c>
      <c r="B4" s="315" t="str">
        <f>Contexte!C4</f>
        <v>Service biomédical du CH de …</v>
      </c>
      <c r="C4" s="340"/>
      <c r="D4" s="241"/>
      <c r="E4" s="111" t="s">
        <v>54</v>
      </c>
      <c r="F4" s="76"/>
      <c r="G4" s="54"/>
      <c r="H4" s="54"/>
      <c r="I4" s="74"/>
      <c r="J4" s="73"/>
      <c r="K4" s="73"/>
      <c r="L4" s="73"/>
      <c r="M4" s="73"/>
      <c r="N4" s="73"/>
      <c r="O4" s="73"/>
      <c r="P4" s="73"/>
      <c r="R4" s="183" t="s">
        <v>60</v>
      </c>
      <c r="S4" s="184"/>
      <c r="T4" s="184"/>
      <c r="U4" s="185"/>
    </row>
    <row r="5" spans="1:21" ht="22.5" customHeight="1">
      <c r="A5" s="248" t="s">
        <v>10</v>
      </c>
      <c r="B5" s="316" t="str">
        <f>Contexte!C5</f>
        <v>jour, mois, année</v>
      </c>
      <c r="C5" s="330"/>
      <c r="D5" s="243"/>
      <c r="E5" s="41"/>
      <c r="F5" s="54"/>
      <c r="G5" s="351" t="s">
        <v>161</v>
      </c>
      <c r="H5" s="54"/>
      <c r="I5" s="331" t="s">
        <v>162</v>
      </c>
      <c r="J5" s="332"/>
      <c r="K5" s="332"/>
      <c r="L5" s="332"/>
      <c r="M5" s="332"/>
      <c r="N5" s="332"/>
      <c r="O5" s="332"/>
      <c r="P5" s="333"/>
      <c r="R5" s="186" t="s">
        <v>39</v>
      </c>
      <c r="S5" s="187"/>
      <c r="T5" s="187"/>
      <c r="U5" s="188"/>
    </row>
    <row r="6" spans="1:21" ht="40.5" customHeight="1">
      <c r="A6" s="249" t="s">
        <v>11</v>
      </c>
      <c r="B6" s="316" t="str">
        <f>Contexte!C6</f>
        <v>Prénon NOM - Responsable biomédical</v>
      </c>
      <c r="C6" s="330"/>
      <c r="D6" s="243"/>
      <c r="E6" s="72"/>
      <c r="F6" s="55"/>
      <c r="G6" s="352"/>
      <c r="H6" s="55"/>
      <c r="I6" s="345">
        <f>Contexte!A16</f>
        <v>0</v>
      </c>
      <c r="J6" s="345">
        <f>Contexte!A17</f>
        <v>0</v>
      </c>
      <c r="K6" s="345">
        <f>Contexte!A18</f>
        <v>0</v>
      </c>
      <c r="L6" s="345">
        <f>Contexte!A19</f>
        <v>0</v>
      </c>
      <c r="M6" s="345">
        <f>Contexte!A20</f>
        <v>0</v>
      </c>
      <c r="N6" s="345">
        <f>Contexte!A21</f>
        <v>0</v>
      </c>
      <c r="O6" s="345">
        <f>Contexte!A22</f>
        <v>0</v>
      </c>
      <c r="P6" s="345">
        <f>Contexte!A23</f>
        <v>0</v>
      </c>
      <c r="R6" s="343" t="s">
        <v>6</v>
      </c>
      <c r="S6" s="343" t="s">
        <v>7</v>
      </c>
      <c r="T6" s="343" t="s">
        <v>47</v>
      </c>
      <c r="U6" s="341" t="s">
        <v>8</v>
      </c>
    </row>
    <row r="7" spans="1:21" s="2" customFormat="1" ht="15">
      <c r="A7" s="329"/>
      <c r="B7" s="329"/>
      <c r="C7" s="329"/>
      <c r="D7" s="238"/>
      <c r="E7" s="72"/>
      <c r="F7" s="72"/>
      <c r="G7" s="353"/>
      <c r="H7" s="56"/>
      <c r="I7" s="346"/>
      <c r="J7" s="346"/>
      <c r="K7" s="346"/>
      <c r="L7" s="346"/>
      <c r="M7" s="346"/>
      <c r="N7" s="346"/>
      <c r="O7" s="346"/>
      <c r="P7" s="346"/>
      <c r="Q7"/>
      <c r="R7" s="344"/>
      <c r="S7" s="344"/>
      <c r="T7" s="344"/>
      <c r="U7" s="342"/>
    </row>
    <row r="8" spans="1:21" s="2" customFormat="1" ht="22.5" customHeight="1">
      <c r="A8" s="125" t="s">
        <v>80</v>
      </c>
      <c r="B8" s="126"/>
      <c r="C8" s="127"/>
      <c r="D8" s="126"/>
      <c r="E8" s="148" t="s">
        <v>14</v>
      </c>
      <c r="F8" s="77"/>
      <c r="G8" s="80"/>
      <c r="H8" s="56"/>
      <c r="Q8"/>
      <c r="R8" s="85"/>
      <c r="S8" s="85"/>
      <c r="T8" s="85"/>
      <c r="U8" s="85"/>
    </row>
    <row r="9" spans="1:21" s="6" customFormat="1" ht="22.5" customHeight="1">
      <c r="A9" s="128" t="str">
        <f>'Grille d''évaluation'!A10</f>
        <v>Se situer par rapport au respect et au suivi des recommandations AFSSAPS</v>
      </c>
      <c r="B9" s="129"/>
      <c r="C9" s="129"/>
      <c r="D9" s="129"/>
      <c r="E9" s="130">
        <f>AVERAGE(R10:R14)</f>
        <v>0</v>
      </c>
      <c r="F9" s="78"/>
      <c r="G9"/>
      <c r="H9" s="84"/>
      <c r="I9"/>
      <c r="J9"/>
      <c r="K9"/>
      <c r="L9"/>
      <c r="M9"/>
      <c r="N9"/>
      <c r="O9"/>
      <c r="P9"/>
      <c r="Q9"/>
      <c r="R9" s="1"/>
      <c r="S9" s="1"/>
      <c r="T9" s="1"/>
      <c r="U9" s="1"/>
    </row>
    <row r="10" spans="1:24" ht="22.5" customHeight="1">
      <c r="A10" s="349" t="str">
        <f>'Grille d''évaluation'!A11</f>
        <v>1) Les responsabilités et les missions de maintenance sont formalisées.</v>
      </c>
      <c r="B10" s="350"/>
      <c r="C10" s="350"/>
      <c r="D10" s="350"/>
      <c r="E10" s="123">
        <f>IF(SUM(I10:P10)=0,'Grille d''évaluation'!P11,AVERAGE(I10:P10))</f>
        <v>0</v>
      </c>
      <c r="F10" s="79"/>
      <c r="G10" s="170">
        <f>'Grille d''évaluation'!P11</f>
        <v>0</v>
      </c>
      <c r="H10" s="84"/>
      <c r="I10" s="169"/>
      <c r="J10" s="169"/>
      <c r="K10" s="169"/>
      <c r="L10" s="169"/>
      <c r="M10" s="169"/>
      <c r="N10" s="169"/>
      <c r="O10" s="169"/>
      <c r="P10" s="169"/>
      <c r="R10" s="151">
        <f>IF(SUM(I10:P10)=0,'Grille d''évaluation'!P11,AVERAGE(I10:P10))</f>
        <v>0</v>
      </c>
      <c r="S10" s="151">
        <f>R10+U10</f>
        <v>0</v>
      </c>
      <c r="T10" s="151">
        <f>R10-U10</f>
        <v>0</v>
      </c>
      <c r="U10" s="168">
        <f>IF(SUM(I10:P10)=0,0,STDEV(I10:P10))</f>
        <v>0</v>
      </c>
      <c r="W10" s="259"/>
      <c r="X10" s="259"/>
    </row>
    <row r="11" spans="1:23" ht="22.5" customHeight="1">
      <c r="A11" s="347" t="str">
        <f>'Grille d''évaluation'!A17</f>
        <v>2) La gestion documentaire pour la maintenance des dispositifs médicaux est assurée et tracée.</v>
      </c>
      <c r="B11" s="348"/>
      <c r="C11" s="348"/>
      <c r="D11" s="348"/>
      <c r="E11" s="123">
        <f>IF(SUM(I11:P11)=0,'Grille d''évaluation'!P17,AVERAGE(I11:P11))</f>
        <v>0</v>
      </c>
      <c r="F11" s="79"/>
      <c r="G11" s="170">
        <f>'Grille d''évaluation'!P17</f>
        <v>0</v>
      </c>
      <c r="H11" s="84"/>
      <c r="I11" s="169"/>
      <c r="J11" s="169"/>
      <c r="K11" s="169"/>
      <c r="L11" s="169"/>
      <c r="M11" s="169"/>
      <c r="N11" s="169"/>
      <c r="O11" s="169"/>
      <c r="P11" s="169"/>
      <c r="R11" s="151">
        <f>IF(SUM(I11:P11)=0,'Grille d''évaluation'!P17,AVERAGE(I11:P11))</f>
        <v>0</v>
      </c>
      <c r="S11" s="151">
        <f>R11+U11</f>
        <v>0</v>
      </c>
      <c r="T11" s="151">
        <f>R11-U11</f>
        <v>0</v>
      </c>
      <c r="U11" s="168">
        <f>IF(SUM(I11:P11)=0,0,STDEV(I11:P11))</f>
        <v>0</v>
      </c>
      <c r="W11" s="259"/>
    </row>
    <row r="12" spans="1:21" ht="22.5" customHeight="1">
      <c r="A12" s="347" t="str">
        <f>'Grille d''évaluation'!A22</f>
        <v>3) La réglementation et les recommandations sont suivies et respectées.</v>
      </c>
      <c r="B12" s="348"/>
      <c r="C12" s="348"/>
      <c r="D12" s="348"/>
      <c r="E12" s="123">
        <f>IF(SUM(I12:P12)=0,'Grille d''évaluation'!P22,AVERAGE(I12:P12))</f>
        <v>0</v>
      </c>
      <c r="F12" s="79"/>
      <c r="G12" s="170">
        <f>'Grille d''évaluation'!P22</f>
        <v>0</v>
      </c>
      <c r="H12" s="84"/>
      <c r="I12" s="169"/>
      <c r="J12" s="169"/>
      <c r="K12" s="169"/>
      <c r="L12" s="169"/>
      <c r="M12" s="169"/>
      <c r="N12" s="169"/>
      <c r="O12" s="169"/>
      <c r="P12" s="169"/>
      <c r="R12" s="151">
        <f>IF(SUM(I12:P12)=0,'Grille d''évaluation'!P22,AVERAGE(I12:P12))</f>
        <v>0</v>
      </c>
      <c r="S12" s="151">
        <f>R12+U12</f>
        <v>0</v>
      </c>
      <c r="T12" s="151">
        <f>R12-U12</f>
        <v>0</v>
      </c>
      <c r="U12" s="168">
        <f>IF(SUM(I12:P12)=0,0,STDEV(I12:P12))</f>
        <v>0</v>
      </c>
    </row>
    <row r="13" spans="1:21" ht="22.5" customHeight="1">
      <c r="A13" s="347" t="str">
        <f>'Grille d''évaluation'!A27</f>
        <v>4) La criticité de chaque dispositif médical est identifiée et maîtrisée</v>
      </c>
      <c r="B13" s="348"/>
      <c r="C13" s="348"/>
      <c r="D13" s="348"/>
      <c r="E13" s="123">
        <f>IF(SUM(I13:P13)=0,'Grille d''évaluation'!P27,AVERAGE(I13:P13))</f>
        <v>0</v>
      </c>
      <c r="F13" s="79"/>
      <c r="G13" s="170">
        <f>'Grille d''évaluation'!P27</f>
        <v>0</v>
      </c>
      <c r="H13" s="84"/>
      <c r="I13" s="169"/>
      <c r="J13" s="169"/>
      <c r="K13" s="169"/>
      <c r="L13" s="169"/>
      <c r="M13" s="169"/>
      <c r="N13" s="169"/>
      <c r="O13" s="169"/>
      <c r="P13" s="169"/>
      <c r="R13" s="151">
        <f>IF(SUM(I13:P13)=0,'Grille d''évaluation'!P27,AVERAGE(I13:P13))</f>
        <v>0</v>
      </c>
      <c r="S13" s="151">
        <f>R13+U13</f>
        <v>0</v>
      </c>
      <c r="T13" s="151">
        <f>R13-U13</f>
        <v>0</v>
      </c>
      <c r="U13" s="168">
        <f>IF(SUM(I13:P13)=0,0,STDEV(I13:P13))</f>
        <v>0</v>
      </c>
    </row>
    <row r="14" spans="1:21" ht="22.5" customHeight="1">
      <c r="A14" s="347" t="str">
        <f>'Grille d''évaluation'!A32</f>
        <v>5)  L’organisation de la maintenance est définie, mise en œuvre, tracée, et améliorée de façon continue.</v>
      </c>
      <c r="B14" s="348"/>
      <c r="C14" s="348"/>
      <c r="D14" s="348"/>
      <c r="E14" s="124">
        <f>IF(SUM(I14:P14)=0,'Grille d''évaluation'!P32,AVERAGE(I14:P14))</f>
        <v>0</v>
      </c>
      <c r="F14" s="79"/>
      <c r="G14" s="170">
        <f>'Grille d''évaluation'!P32</f>
        <v>0</v>
      </c>
      <c r="H14" s="83"/>
      <c r="I14" s="169"/>
      <c r="J14" s="169"/>
      <c r="K14" s="169"/>
      <c r="L14" s="169"/>
      <c r="M14" s="169"/>
      <c r="N14" s="169"/>
      <c r="O14" s="169"/>
      <c r="P14" s="169"/>
      <c r="R14" s="151">
        <f>IF(SUM(I14:P14)=0,'Grille d''évaluation'!P32,AVERAGE(I14:P14))</f>
        <v>0</v>
      </c>
      <c r="S14" s="151">
        <f>R14+U14</f>
        <v>0</v>
      </c>
      <c r="T14" s="151">
        <f>R14-U14</f>
        <v>0</v>
      </c>
      <c r="U14" s="168">
        <f>IF(SUM(I14:P14)=0,0,STDEV(I14:P14))</f>
        <v>0</v>
      </c>
    </row>
    <row r="15" spans="1:22" ht="22.5" customHeight="1">
      <c r="A15" s="326" t="s">
        <v>163</v>
      </c>
      <c r="B15" s="327"/>
      <c r="C15" s="327"/>
      <c r="D15" s="327"/>
      <c r="E15" s="328"/>
      <c r="F15" s="79"/>
      <c r="G15" s="28"/>
      <c r="H15" s="83"/>
      <c r="I15" s="244"/>
      <c r="J15" s="244"/>
      <c r="K15" s="244"/>
      <c r="L15" s="244"/>
      <c r="M15" s="244"/>
      <c r="N15" s="244"/>
      <c r="O15" s="244"/>
      <c r="P15" s="244"/>
      <c r="R15"/>
      <c r="S15"/>
      <c r="T15"/>
      <c r="U15"/>
      <c r="V15"/>
    </row>
    <row r="16" spans="1:21" ht="22.5" customHeight="1">
      <c r="A16" s="145" t="s">
        <v>65</v>
      </c>
      <c r="B16" s="323" t="str">
        <f>'Grille d''évaluation'!B12</f>
        <v>Processus de formalisation opérationnel d’une politique de maintenance au sein de votre établissement </v>
      </c>
      <c r="C16" s="324"/>
      <c r="D16" s="324"/>
      <c r="E16" s="325"/>
      <c r="F16" s="79"/>
      <c r="G16" s="170">
        <f>'Grille d''évaluation'!N12</f>
        <v>0</v>
      </c>
      <c r="H16" s="83"/>
      <c r="I16" s="169"/>
      <c r="J16" s="169"/>
      <c r="K16" s="169"/>
      <c r="L16" s="169"/>
      <c r="M16" s="169"/>
      <c r="N16" s="169"/>
      <c r="O16" s="169"/>
      <c r="P16" s="169"/>
      <c r="R16" s="151">
        <f>IF(SUM(I16:P16)=0,'Grille d''évaluation'!N12,AVERAGE(I16:P16))</f>
        <v>0</v>
      </c>
      <c r="S16" s="151">
        <f>R16+U16</f>
        <v>0</v>
      </c>
      <c r="T16" s="151">
        <f>R16-U16</f>
        <v>0</v>
      </c>
      <c r="U16" s="168">
        <f>IF(SUM(I16:P16)=0,0,STDEV(I16:P16))</f>
        <v>0</v>
      </c>
    </row>
    <row r="17" spans="1:21" ht="22.5" customHeight="1">
      <c r="A17" s="245" t="s">
        <v>66</v>
      </c>
      <c r="B17" s="317" t="str">
        <f>'Grille d''évaluation'!B13</f>
        <v>Processus de définition des acteurs et des responsabilités liées aux maintenances internes</v>
      </c>
      <c r="C17" s="318"/>
      <c r="D17" s="318"/>
      <c r="E17" s="319"/>
      <c r="F17" s="79"/>
      <c r="G17" s="170">
        <f>'Grille d''évaluation'!N13</f>
        <v>0</v>
      </c>
      <c r="H17" s="83"/>
      <c r="I17" s="169"/>
      <c r="J17" s="169"/>
      <c r="K17" s="169"/>
      <c r="L17" s="169"/>
      <c r="M17" s="169"/>
      <c r="N17" s="169"/>
      <c r="O17" s="169"/>
      <c r="P17" s="169"/>
      <c r="R17" s="151">
        <f>IF(SUM(I17:P17)=0,'Grille d''évaluation'!N13,AVERAGE(I17:P17))</f>
        <v>0</v>
      </c>
      <c r="S17" s="151">
        <f aca="true" t="shared" si="0" ref="S17:S40">R17+U17</f>
        <v>0</v>
      </c>
      <c r="T17" s="151">
        <f aca="true" t="shared" si="1" ref="T17:T40">R17-U17</f>
        <v>0</v>
      </c>
      <c r="U17" s="168">
        <f aca="true" t="shared" si="2" ref="U17:U40">IF(SUM(I17:P17)=0,0,STDEV(I17:P17))</f>
        <v>0</v>
      </c>
    </row>
    <row r="18" spans="1:21" ht="22.5" customHeight="1">
      <c r="A18" s="245" t="s">
        <v>67</v>
      </c>
      <c r="B18" s="317" t="str">
        <f>'Grille d''évaluation'!B14</f>
        <v>Processus garantissant les recommandations des fournisseurs dans la politique de maintenance</v>
      </c>
      <c r="C18" s="318"/>
      <c r="D18" s="318"/>
      <c r="E18" s="319"/>
      <c r="F18" s="79"/>
      <c r="G18" s="170">
        <f>'Grille d''évaluation'!N14</f>
        <v>0</v>
      </c>
      <c r="H18" s="83"/>
      <c r="I18" s="169"/>
      <c r="J18" s="169"/>
      <c r="K18" s="169"/>
      <c r="L18" s="169"/>
      <c r="M18" s="169"/>
      <c r="N18" s="169"/>
      <c r="O18" s="169"/>
      <c r="P18" s="169"/>
      <c r="R18" s="151">
        <f>IF(SUM(I18:P18)=0,'Grille d''évaluation'!N14,AVERAGE(I18:P18))</f>
        <v>0</v>
      </c>
      <c r="S18" s="151">
        <f t="shared" si="0"/>
        <v>0</v>
      </c>
      <c r="T18" s="151">
        <f t="shared" si="1"/>
        <v>0</v>
      </c>
      <c r="U18" s="168">
        <f t="shared" si="2"/>
        <v>0</v>
      </c>
    </row>
    <row r="19" spans="1:21" ht="22.5" customHeight="1">
      <c r="A19" s="245" t="s">
        <v>42</v>
      </c>
      <c r="B19" s="317" t="str">
        <f>'Grille d''évaluation'!B15</f>
        <v>Processus de plan de formation pour la qualification et l’habilitation du personnel biomédical</v>
      </c>
      <c r="C19" s="318"/>
      <c r="D19" s="318"/>
      <c r="E19" s="319"/>
      <c r="F19" s="79"/>
      <c r="G19" s="170">
        <f>'Grille d''évaluation'!N15</f>
        <v>0</v>
      </c>
      <c r="H19" s="83"/>
      <c r="I19" s="169"/>
      <c r="J19" s="169"/>
      <c r="K19" s="169"/>
      <c r="L19" s="169"/>
      <c r="M19" s="169"/>
      <c r="N19" s="169"/>
      <c r="O19" s="169"/>
      <c r="P19" s="169"/>
      <c r="R19" s="151">
        <f>IF(SUM(I19:P19)=0,'Grille d''évaluation'!N15,AVERAGE(I19:P19))</f>
        <v>0</v>
      </c>
      <c r="S19" s="151">
        <f t="shared" si="0"/>
        <v>0</v>
      </c>
      <c r="T19" s="151">
        <f t="shared" si="1"/>
        <v>0</v>
      </c>
      <c r="U19" s="168">
        <f t="shared" si="2"/>
        <v>0</v>
      </c>
    </row>
    <row r="20" spans="1:21" ht="22.5" customHeight="1">
      <c r="A20" s="246" t="s">
        <v>190</v>
      </c>
      <c r="B20" s="320" t="str">
        <f>'Grille d''évaluation'!B16</f>
        <v>Processus de contrôle et d'amélioration en continue de chaque activité </v>
      </c>
      <c r="C20" s="321"/>
      <c r="D20" s="321"/>
      <c r="E20" s="322"/>
      <c r="F20" s="79"/>
      <c r="G20" s="170">
        <f>'Grille d''évaluation'!N16</f>
        <v>0</v>
      </c>
      <c r="H20" s="83"/>
      <c r="I20" s="169"/>
      <c r="J20" s="169"/>
      <c r="K20" s="169"/>
      <c r="L20" s="169"/>
      <c r="M20" s="169"/>
      <c r="N20" s="169"/>
      <c r="O20" s="169"/>
      <c r="P20" s="169"/>
      <c r="R20" s="151">
        <f>IF(SUM(I20:P20)=0,'Grille d''évaluation'!N16,AVERAGE(I20:P20))</f>
        <v>0</v>
      </c>
      <c r="S20" s="151">
        <f t="shared" si="0"/>
        <v>0</v>
      </c>
      <c r="T20" s="151">
        <f t="shared" si="1"/>
        <v>0</v>
      </c>
      <c r="U20" s="168">
        <f t="shared" si="2"/>
        <v>0</v>
      </c>
    </row>
    <row r="21" spans="1:21" ht="22.5" customHeight="1">
      <c r="A21" s="145" t="s">
        <v>150</v>
      </c>
      <c r="B21" s="323" t="str">
        <f>'Grille d''évaluation'!B18</f>
        <v>Processus opérationnel et applicatif du RSQM (Registre de Sécurité Qualité Maintenance)</v>
      </c>
      <c r="C21" s="324"/>
      <c r="D21" s="324"/>
      <c r="E21" s="325"/>
      <c r="F21" s="79"/>
      <c r="G21" s="170">
        <f>'Grille d''évaluation'!N18</f>
        <v>0</v>
      </c>
      <c r="H21" s="83"/>
      <c r="I21" s="169"/>
      <c r="J21" s="169"/>
      <c r="K21" s="169"/>
      <c r="L21" s="169"/>
      <c r="M21" s="169"/>
      <c r="N21" s="169"/>
      <c r="O21" s="169"/>
      <c r="P21" s="169"/>
      <c r="R21" s="151">
        <f>IF(SUM(I21:P21)=0,'Grille d''évaluation'!N18,AVERAGE(I21:P21))</f>
        <v>0</v>
      </c>
      <c r="S21" s="151">
        <f t="shared" si="0"/>
        <v>0</v>
      </c>
      <c r="T21" s="151">
        <f t="shared" si="1"/>
        <v>0</v>
      </c>
      <c r="U21" s="168">
        <f t="shared" si="2"/>
        <v>0</v>
      </c>
    </row>
    <row r="22" spans="1:21" ht="22.5" customHeight="1">
      <c r="A22" s="245" t="s">
        <v>151</v>
      </c>
      <c r="B22" s="317" t="str">
        <f>'Grille d''évaluation'!B19</f>
        <v>Processus de conservation des fiches du RSQM d'un dispositif médical sur 5 ans après la fin d’exploitation</v>
      </c>
      <c r="C22" s="318"/>
      <c r="D22" s="318"/>
      <c r="E22" s="319"/>
      <c r="F22" s="79"/>
      <c r="G22" s="170">
        <f>'Grille d''évaluation'!N19</f>
        <v>0</v>
      </c>
      <c r="H22" s="83"/>
      <c r="I22" s="169"/>
      <c r="J22" s="169"/>
      <c r="K22" s="169"/>
      <c r="L22" s="169"/>
      <c r="M22" s="169"/>
      <c r="N22" s="169"/>
      <c r="O22" s="169"/>
      <c r="P22" s="169"/>
      <c r="R22" s="151">
        <f>IF(SUM(I22:P22)=0,'Grille d''évaluation'!N19,AVERAGE(I22:P22))</f>
        <v>0</v>
      </c>
      <c r="S22" s="151">
        <f t="shared" si="0"/>
        <v>0</v>
      </c>
      <c r="T22" s="151">
        <f t="shared" si="1"/>
        <v>0</v>
      </c>
      <c r="U22" s="168">
        <f t="shared" si="2"/>
        <v>0</v>
      </c>
    </row>
    <row r="23" spans="1:21" ht="22.5" customHeight="1">
      <c r="A23" s="245" t="s">
        <v>152</v>
      </c>
      <c r="B23" s="317" t="str">
        <f>'Grille d''évaluation'!B20</f>
        <v>Processus assurant la mise à disposition du manuel d’utilisation en français pour chaque modèle de dispositif médical</v>
      </c>
      <c r="C23" s="318"/>
      <c r="D23" s="318"/>
      <c r="E23" s="319"/>
      <c r="F23" s="79"/>
      <c r="G23" s="170">
        <f>'Grille d''évaluation'!N20</f>
        <v>0</v>
      </c>
      <c r="H23" s="83"/>
      <c r="I23" s="169"/>
      <c r="J23" s="169"/>
      <c r="K23" s="169"/>
      <c r="L23" s="169"/>
      <c r="M23" s="169"/>
      <c r="N23" s="169"/>
      <c r="O23" s="169"/>
      <c r="P23" s="169"/>
      <c r="R23" s="151">
        <f>IF(SUM(I23:P23)=0,'Grille d''évaluation'!N20,AVERAGE(I23:P23))</f>
        <v>0</v>
      </c>
      <c r="S23" s="151">
        <f t="shared" si="0"/>
        <v>0</v>
      </c>
      <c r="T23" s="151">
        <f t="shared" si="1"/>
        <v>0</v>
      </c>
      <c r="U23" s="168">
        <f t="shared" si="2"/>
        <v>0</v>
      </c>
    </row>
    <row r="24" spans="1:21" ht="22.5" customHeight="1">
      <c r="A24" s="246" t="s">
        <v>153</v>
      </c>
      <c r="B24" s="320" t="str">
        <f>'Grille d''évaluation'!B21</f>
        <v>Processus demandant le RSQM lors de prêts ou échanges standards</v>
      </c>
      <c r="C24" s="321"/>
      <c r="D24" s="321"/>
      <c r="E24" s="322"/>
      <c r="F24" s="79"/>
      <c r="G24" s="170">
        <f>'Grille d''évaluation'!N21</f>
        <v>0</v>
      </c>
      <c r="H24" s="83"/>
      <c r="I24" s="169"/>
      <c r="J24" s="169"/>
      <c r="K24" s="169"/>
      <c r="L24" s="169"/>
      <c r="M24" s="169"/>
      <c r="N24" s="169"/>
      <c r="O24" s="169"/>
      <c r="P24" s="169"/>
      <c r="R24" s="151">
        <f>IF(SUM(I24:P24)=0,'Grille d''évaluation'!N21,AVERAGE(I24:P24))</f>
        <v>0</v>
      </c>
      <c r="S24" s="151">
        <f t="shared" si="0"/>
        <v>0</v>
      </c>
      <c r="T24" s="151">
        <f t="shared" si="1"/>
        <v>0</v>
      </c>
      <c r="U24" s="168">
        <f t="shared" si="2"/>
        <v>0</v>
      </c>
    </row>
    <row r="25" spans="1:21" ht="22.5" customHeight="1">
      <c r="A25" s="145" t="s">
        <v>206</v>
      </c>
      <c r="B25" s="323" t="str">
        <f>'Grille d''évaluation'!B23</f>
        <v>Processus formalisant et assurant la veille réglementaire</v>
      </c>
      <c r="C25" s="324"/>
      <c r="D25" s="324"/>
      <c r="E25" s="325"/>
      <c r="F25" s="79"/>
      <c r="G25" s="170">
        <f>'Grille d''évaluation'!N23</f>
        <v>0</v>
      </c>
      <c r="H25" s="83"/>
      <c r="I25" s="169"/>
      <c r="J25" s="169"/>
      <c r="K25" s="169"/>
      <c r="L25" s="169"/>
      <c r="M25" s="169"/>
      <c r="N25" s="169"/>
      <c r="O25" s="169"/>
      <c r="P25" s="169"/>
      <c r="R25" s="151">
        <f>IF(SUM(I25:P25)=0,'Grille d''évaluation'!N23,AVERAGE(I25:P25))</f>
        <v>0</v>
      </c>
      <c r="S25" s="151">
        <f t="shared" si="0"/>
        <v>0</v>
      </c>
      <c r="T25" s="151">
        <f t="shared" si="1"/>
        <v>0</v>
      </c>
      <c r="U25" s="168">
        <f t="shared" si="2"/>
        <v>0</v>
      </c>
    </row>
    <row r="26" spans="1:21" ht="22.5" customHeight="1">
      <c r="A26" s="245" t="s">
        <v>207</v>
      </c>
      <c r="B26" s="317" t="str">
        <f>'Grille d''évaluation'!B24</f>
        <v>Processus formalisant et assurant la veille normative</v>
      </c>
      <c r="C26" s="318"/>
      <c r="D26" s="318"/>
      <c r="E26" s="319"/>
      <c r="F26" s="79"/>
      <c r="G26" s="170">
        <f>'Grille d''évaluation'!N24</f>
        <v>0</v>
      </c>
      <c r="H26" s="83"/>
      <c r="I26" s="169"/>
      <c r="J26" s="169"/>
      <c r="K26" s="169"/>
      <c r="L26" s="169"/>
      <c r="M26" s="169"/>
      <c r="N26" s="169"/>
      <c r="O26" s="169"/>
      <c r="P26" s="169"/>
      <c r="R26" s="151">
        <f>IF(SUM(I26:P26)=0,'Grille d''évaluation'!N24,AVERAGE(I26:P26))</f>
        <v>0</v>
      </c>
      <c r="S26" s="151">
        <f t="shared" si="0"/>
        <v>0</v>
      </c>
      <c r="T26" s="151">
        <f t="shared" si="1"/>
        <v>0</v>
      </c>
      <c r="U26" s="168">
        <f t="shared" si="2"/>
        <v>0</v>
      </c>
    </row>
    <row r="27" spans="1:21" ht="22.5" customHeight="1">
      <c r="A27" s="245" t="s">
        <v>208</v>
      </c>
      <c r="B27" s="317" t="str">
        <f>'Grille d''évaluation'!B25</f>
        <v>Processus respectant les préconisations des fabricants en matière de maintenance préventive</v>
      </c>
      <c r="C27" s="318"/>
      <c r="D27" s="318"/>
      <c r="E27" s="319"/>
      <c r="F27" s="79"/>
      <c r="G27" s="170">
        <f>'Grille d''évaluation'!N25</f>
        <v>0</v>
      </c>
      <c r="H27" s="83"/>
      <c r="I27" s="169"/>
      <c r="J27" s="169"/>
      <c r="K27" s="169"/>
      <c r="L27" s="169"/>
      <c r="M27" s="169"/>
      <c r="N27" s="169"/>
      <c r="O27" s="169"/>
      <c r="P27" s="169"/>
      <c r="R27" s="151">
        <f>IF(SUM(I27:P27)=0,'Grille d''évaluation'!N25,AVERAGE(I27:P27))</f>
        <v>0</v>
      </c>
      <c r="S27" s="151">
        <f t="shared" si="0"/>
        <v>0</v>
      </c>
      <c r="T27" s="151">
        <f t="shared" si="1"/>
        <v>0</v>
      </c>
      <c r="U27" s="168">
        <f t="shared" si="2"/>
        <v>0</v>
      </c>
    </row>
    <row r="28" spans="1:21" ht="22.5" customHeight="1">
      <c r="A28" s="246" t="s">
        <v>209</v>
      </c>
      <c r="B28" s="320" t="str">
        <f>'Grille d''évaluation'!B26</f>
        <v>Processus identifiant clairement les missions du prestataire externe dans un contrat de maintenance</v>
      </c>
      <c r="C28" s="321"/>
      <c r="D28" s="321"/>
      <c r="E28" s="322"/>
      <c r="F28" s="79"/>
      <c r="G28" s="170">
        <f>'Grille d''évaluation'!N26</f>
        <v>0</v>
      </c>
      <c r="H28" s="83"/>
      <c r="I28" s="169"/>
      <c r="J28" s="169"/>
      <c r="K28" s="169"/>
      <c r="L28" s="169"/>
      <c r="M28" s="169"/>
      <c r="N28" s="169"/>
      <c r="O28" s="169"/>
      <c r="P28" s="169"/>
      <c r="R28" s="151">
        <f>IF(SUM(I28:P28)=0,'Grille d''évaluation'!N26,AVERAGE(I28:P28))</f>
        <v>0</v>
      </c>
      <c r="S28" s="151">
        <f t="shared" si="0"/>
        <v>0</v>
      </c>
      <c r="T28" s="151">
        <f t="shared" si="1"/>
        <v>0</v>
      </c>
      <c r="U28" s="168">
        <f t="shared" si="2"/>
        <v>0</v>
      </c>
    </row>
    <row r="29" spans="1:21" ht="22.5" customHeight="1">
      <c r="A29" s="145" t="s">
        <v>210</v>
      </c>
      <c r="B29" s="323" t="str">
        <f>'Grille d''évaluation'!B28</f>
        <v>Processus identifiant la criticité des dispositifs médicaux (y compris in vitro)</v>
      </c>
      <c r="C29" s="324"/>
      <c r="D29" s="324"/>
      <c r="E29" s="325"/>
      <c r="F29" s="79"/>
      <c r="G29" s="170">
        <f>'Grille d''évaluation'!N28</f>
        <v>0</v>
      </c>
      <c r="H29" s="83"/>
      <c r="I29" s="169"/>
      <c r="J29" s="169"/>
      <c r="K29" s="169"/>
      <c r="L29" s="169"/>
      <c r="M29" s="169"/>
      <c r="N29" s="169"/>
      <c r="O29" s="169"/>
      <c r="P29" s="169"/>
      <c r="R29" s="151">
        <f>IF(SUM(I29:P29)=0,'Grille d''évaluation'!N28,AVERAGE(I29:P29))</f>
        <v>0</v>
      </c>
      <c r="S29" s="151">
        <f t="shared" si="0"/>
        <v>0</v>
      </c>
      <c r="T29" s="151">
        <f t="shared" si="1"/>
        <v>0</v>
      </c>
      <c r="U29" s="168">
        <f t="shared" si="2"/>
        <v>0</v>
      </c>
    </row>
    <row r="30" spans="1:21" ht="22.5" customHeight="1">
      <c r="A30" s="245" t="s">
        <v>192</v>
      </c>
      <c r="B30" s="317" t="str">
        <f>'Grille d''évaluation'!B29</f>
        <v>Processus assurant et traçant les actions menées sur les dispositifs médicaux critiques (y compris in vitro)</v>
      </c>
      <c r="C30" s="318"/>
      <c r="D30" s="318"/>
      <c r="E30" s="319"/>
      <c r="F30" s="79"/>
      <c r="G30" s="170">
        <f>'Grille d''évaluation'!N29</f>
        <v>0</v>
      </c>
      <c r="H30" s="83"/>
      <c r="I30" s="169"/>
      <c r="J30" s="169"/>
      <c r="K30" s="169"/>
      <c r="L30" s="169"/>
      <c r="M30" s="169"/>
      <c r="N30" s="169"/>
      <c r="O30" s="169"/>
      <c r="P30" s="169"/>
      <c r="R30" s="151">
        <f>IF(SUM(I30:P30)=0,'Grille d''évaluation'!N29,AVERAGE(I30:P30))</f>
        <v>0</v>
      </c>
      <c r="S30" s="151">
        <f t="shared" si="0"/>
        <v>0</v>
      </c>
      <c r="T30" s="151">
        <f t="shared" si="1"/>
        <v>0</v>
      </c>
      <c r="U30" s="168">
        <f t="shared" si="2"/>
        <v>0</v>
      </c>
    </row>
    <row r="31" spans="1:21" ht="22.5" customHeight="1">
      <c r="A31" s="245" t="s">
        <v>193</v>
      </c>
      <c r="B31" s="317" t="str">
        <f>'Grille d''évaluation'!B30</f>
        <v>Processus assurant la maintenance des dispositifs médicaux critiques (y compris in vitro)</v>
      </c>
      <c r="C31" s="318"/>
      <c r="D31" s="318"/>
      <c r="E31" s="319"/>
      <c r="F31" s="79"/>
      <c r="G31" s="170">
        <f>'Grille d''évaluation'!N30</f>
        <v>0</v>
      </c>
      <c r="H31" s="83"/>
      <c r="I31" s="169"/>
      <c r="J31" s="169"/>
      <c r="K31" s="169"/>
      <c r="L31" s="169"/>
      <c r="M31" s="169"/>
      <c r="N31" s="169"/>
      <c r="O31" s="169"/>
      <c r="P31" s="169"/>
      <c r="R31" s="151">
        <f>IF(SUM(I31:P31)=0,'Grille d''évaluation'!N30,AVERAGE(I31:P31))</f>
        <v>0</v>
      </c>
      <c r="S31" s="151">
        <f t="shared" si="0"/>
        <v>0</v>
      </c>
      <c r="T31" s="151">
        <f t="shared" si="1"/>
        <v>0</v>
      </c>
      <c r="U31" s="168">
        <f t="shared" si="2"/>
        <v>0</v>
      </c>
    </row>
    <row r="32" spans="1:21" ht="22.5" customHeight="1">
      <c r="A32" s="246" t="s">
        <v>111</v>
      </c>
      <c r="B32" s="320" t="str">
        <f>'Grille d''évaluation'!B31</f>
        <v>Processus d'amélioration de formation du personnel, contrôle des pratiques et des acquis</v>
      </c>
      <c r="C32" s="321"/>
      <c r="D32" s="321"/>
      <c r="E32" s="322"/>
      <c r="F32" s="79"/>
      <c r="G32" s="170">
        <f>'Grille d''évaluation'!N31</f>
        <v>0</v>
      </c>
      <c r="H32" s="83"/>
      <c r="I32" s="169"/>
      <c r="J32" s="169"/>
      <c r="K32" s="169"/>
      <c r="L32" s="169"/>
      <c r="M32" s="169"/>
      <c r="N32" s="169"/>
      <c r="O32" s="169"/>
      <c r="P32" s="169"/>
      <c r="R32" s="151">
        <f>IF(SUM(I32:P32)=0,'Grille d''évaluation'!N31,AVERAGE(I32:P32))</f>
        <v>0</v>
      </c>
      <c r="S32" s="151">
        <f t="shared" si="0"/>
        <v>0</v>
      </c>
      <c r="T32" s="151">
        <f t="shared" si="1"/>
        <v>0</v>
      </c>
      <c r="U32" s="168">
        <f t="shared" si="2"/>
        <v>0</v>
      </c>
    </row>
    <row r="33" spans="1:21" ht="22.5" customHeight="1">
      <c r="A33" s="245" t="s">
        <v>194</v>
      </c>
      <c r="B33" s="317" t="str">
        <f>'Grille d''évaluation'!B33</f>
        <v>Processus de mise à jour continue de l'inventaire du parc d’équipements par le service biomédical</v>
      </c>
      <c r="C33" s="318"/>
      <c r="D33" s="318"/>
      <c r="E33" s="319"/>
      <c r="F33" s="79"/>
      <c r="G33" s="170">
        <f>'Grille d''évaluation'!N33</f>
        <v>0</v>
      </c>
      <c r="H33" s="83"/>
      <c r="I33" s="169"/>
      <c r="J33" s="169"/>
      <c r="K33" s="169"/>
      <c r="L33" s="169"/>
      <c r="M33" s="169"/>
      <c r="N33" s="169"/>
      <c r="O33" s="169"/>
      <c r="P33" s="169"/>
      <c r="R33" s="151">
        <f>IF(SUM(I33:P33)=0,'Grille d''évaluation'!N33,AVERAGE(I33:P33))</f>
        <v>0</v>
      </c>
      <c r="S33" s="151">
        <f t="shared" si="0"/>
        <v>0</v>
      </c>
      <c r="T33" s="151">
        <f t="shared" si="1"/>
        <v>0</v>
      </c>
      <c r="U33" s="168">
        <f t="shared" si="2"/>
        <v>0</v>
      </c>
    </row>
    <row r="34" spans="1:21" ht="22.5" customHeight="1">
      <c r="A34" s="245" t="s">
        <v>195</v>
      </c>
      <c r="B34" s="317" t="str">
        <f>'Grille d''évaluation'!B34</f>
        <v>Processus de traçabilité des interventions internes</v>
      </c>
      <c r="C34" s="318"/>
      <c r="D34" s="318"/>
      <c r="E34" s="319"/>
      <c r="F34" s="79"/>
      <c r="G34" s="170">
        <f>'Grille d''évaluation'!N34</f>
        <v>0</v>
      </c>
      <c r="H34" s="83"/>
      <c r="I34" s="169"/>
      <c r="J34" s="169"/>
      <c r="K34" s="169"/>
      <c r="L34" s="169"/>
      <c r="M34" s="169"/>
      <c r="N34" s="169"/>
      <c r="O34" s="169"/>
      <c r="P34" s="169"/>
      <c r="R34" s="151">
        <f>IF(SUM(I34:P34)=0,'Grille d''évaluation'!N34,AVERAGE(I34:P34))</f>
        <v>0</v>
      </c>
      <c r="S34" s="151">
        <f t="shared" si="0"/>
        <v>0</v>
      </c>
      <c r="T34" s="151">
        <f t="shared" si="1"/>
        <v>0</v>
      </c>
      <c r="U34" s="168">
        <f t="shared" si="2"/>
        <v>0</v>
      </c>
    </row>
    <row r="35" spans="1:21" ht="22.5" customHeight="1">
      <c r="A35" s="245" t="s">
        <v>196</v>
      </c>
      <c r="B35" s="317" t="str">
        <f>'Grille d''évaluation'!B35</f>
        <v>Processus de tracabilité des interventions externes</v>
      </c>
      <c r="C35" s="318"/>
      <c r="D35" s="318"/>
      <c r="E35" s="319"/>
      <c r="F35" s="79"/>
      <c r="G35" s="170">
        <f>'Grille d''évaluation'!N35</f>
        <v>0</v>
      </c>
      <c r="H35" s="83"/>
      <c r="I35" s="169"/>
      <c r="J35" s="169"/>
      <c r="K35" s="169"/>
      <c r="L35" s="169"/>
      <c r="M35" s="169"/>
      <c r="N35" s="169"/>
      <c r="O35" s="169"/>
      <c r="P35" s="169"/>
      <c r="R35" s="151">
        <f>IF(SUM(I35:P35)=0,'Grille d''évaluation'!N35,AVERAGE(I35:P35))</f>
        <v>0</v>
      </c>
      <c r="S35" s="151">
        <f t="shared" si="0"/>
        <v>0</v>
      </c>
      <c r="T35" s="151">
        <f t="shared" si="1"/>
        <v>0</v>
      </c>
      <c r="U35" s="168">
        <f t="shared" si="2"/>
        <v>0</v>
      </c>
    </row>
    <row r="36" spans="1:21" ht="22.5" customHeight="1">
      <c r="A36" s="245" t="s">
        <v>197</v>
      </c>
      <c r="B36" s="317" t="str">
        <f>'Grille d''évaluation'!B36</f>
        <v>Processus de traçabilité de la maintenance des logiciels d’application (Upgrade et Update)</v>
      </c>
      <c r="C36" s="318"/>
      <c r="D36" s="318"/>
      <c r="E36" s="319"/>
      <c r="F36" s="79"/>
      <c r="G36" s="170">
        <f>'Grille d''évaluation'!N36</f>
        <v>0</v>
      </c>
      <c r="H36" s="83"/>
      <c r="I36" s="169"/>
      <c r="J36" s="169"/>
      <c r="K36" s="169"/>
      <c r="L36" s="169"/>
      <c r="M36" s="169"/>
      <c r="N36" s="169"/>
      <c r="O36" s="169"/>
      <c r="P36" s="169"/>
      <c r="R36" s="151">
        <f>IF(SUM(I36:P36)=0,'Grille d''évaluation'!N36,AVERAGE(I36:P36))</f>
        <v>0</v>
      </c>
      <c r="S36" s="151">
        <f t="shared" si="0"/>
        <v>0</v>
      </c>
      <c r="T36" s="151">
        <f t="shared" si="1"/>
        <v>0</v>
      </c>
      <c r="U36" s="168">
        <f t="shared" si="2"/>
        <v>0</v>
      </c>
    </row>
    <row r="37" spans="1:21" ht="22.5" customHeight="1">
      <c r="A37" s="245" t="s">
        <v>198</v>
      </c>
      <c r="B37" s="317" t="str">
        <f>'Grille d''évaluation'!B37</f>
        <v>Processus contractualisant  les conditions avec le fabricant suivant le guide des bonnes pratiques de la télémaintenance</v>
      </c>
      <c r="C37" s="318"/>
      <c r="D37" s="318"/>
      <c r="E37" s="319"/>
      <c r="F37" s="79"/>
      <c r="G37" s="170">
        <f>'Grille d''évaluation'!N37</f>
        <v>0</v>
      </c>
      <c r="H37" s="83"/>
      <c r="I37" s="169"/>
      <c r="J37" s="169"/>
      <c r="K37" s="169"/>
      <c r="L37" s="169"/>
      <c r="M37" s="169"/>
      <c r="N37" s="169"/>
      <c r="O37" s="169"/>
      <c r="P37" s="169"/>
      <c r="R37" s="151">
        <f>IF(SUM(I37:P37)=0,'Grille d''évaluation'!N37,AVERAGE(I37:P37))</f>
        <v>0</v>
      </c>
      <c r="S37" s="151">
        <f t="shared" si="0"/>
        <v>0</v>
      </c>
      <c r="T37" s="151">
        <f t="shared" si="1"/>
        <v>0</v>
      </c>
      <c r="U37" s="168">
        <f t="shared" si="2"/>
        <v>0</v>
      </c>
    </row>
    <row r="38" spans="1:21" ht="22.5" customHeight="1">
      <c r="A38" s="245" t="s">
        <v>199</v>
      </c>
      <c r="B38" s="317" t="str">
        <f>'Grille d''évaluation'!B38</f>
        <v>Processus permettant au service biomédical de disposer du matériel nécessaire à la réalisation de la maintenance</v>
      </c>
      <c r="C38" s="318"/>
      <c r="D38" s="318"/>
      <c r="E38" s="319"/>
      <c r="F38" s="79"/>
      <c r="G38" s="170">
        <f>'Grille d''évaluation'!N38</f>
        <v>0</v>
      </c>
      <c r="H38" s="83"/>
      <c r="I38" s="169"/>
      <c r="J38" s="169"/>
      <c r="K38" s="169"/>
      <c r="L38" s="169"/>
      <c r="M38" s="169"/>
      <c r="N38" s="169"/>
      <c r="O38" s="169"/>
      <c r="P38" s="169"/>
      <c r="R38" s="151">
        <f>IF(SUM(I38:P38)=0,'Grille d''évaluation'!N38,AVERAGE(I38:P38))</f>
        <v>0</v>
      </c>
      <c r="S38" s="151">
        <f t="shared" si="0"/>
        <v>0</v>
      </c>
      <c r="T38" s="151">
        <f t="shared" si="1"/>
        <v>0</v>
      </c>
      <c r="U38" s="168">
        <f t="shared" si="2"/>
        <v>0</v>
      </c>
    </row>
    <row r="39" spans="1:21" ht="22.5" customHeight="1">
      <c r="A39" s="245" t="s">
        <v>200</v>
      </c>
      <c r="B39" s="317" t="str">
        <f>'Grille d''évaluation'!B39</f>
        <v>Processus intégrant les dispositifs médicaux de classe I et IIa dans la politique de maintenance préventive (lèves malades, lits médicalisés…)</v>
      </c>
      <c r="C39" s="318"/>
      <c r="D39" s="318"/>
      <c r="E39" s="319"/>
      <c r="F39" s="79"/>
      <c r="G39" s="170">
        <f>'Grille d''évaluation'!N39</f>
        <v>0</v>
      </c>
      <c r="H39" s="83"/>
      <c r="I39" s="169"/>
      <c r="J39" s="169"/>
      <c r="K39" s="169"/>
      <c r="L39" s="169"/>
      <c r="M39" s="169"/>
      <c r="N39" s="169"/>
      <c r="O39" s="169"/>
      <c r="P39" s="169"/>
      <c r="R39" s="151">
        <f>IF(SUM(I39:P39)=0,'Grille d''évaluation'!N39,AVERAGE(I39:P39))</f>
        <v>0</v>
      </c>
      <c r="S39" s="151">
        <f t="shared" si="0"/>
        <v>0</v>
      </c>
      <c r="T39" s="151">
        <f t="shared" si="1"/>
        <v>0</v>
      </c>
      <c r="U39" s="168">
        <f t="shared" si="2"/>
        <v>0</v>
      </c>
    </row>
    <row r="40" spans="1:21" ht="22.5" customHeight="1">
      <c r="A40" s="245" t="s">
        <v>201</v>
      </c>
      <c r="B40" s="317" t="str">
        <f>'Grille d''évaluation'!B40</f>
        <v>Processus intégrant les dispositifs médicaux de classe IIb et III dans la politique de maintenance préventive</v>
      </c>
      <c r="C40" s="318"/>
      <c r="D40" s="318"/>
      <c r="E40" s="319"/>
      <c r="F40" s="79"/>
      <c r="G40" s="170">
        <f>'Grille d''évaluation'!N40</f>
        <v>0</v>
      </c>
      <c r="H40" s="83"/>
      <c r="I40" s="169"/>
      <c r="J40" s="169"/>
      <c r="K40" s="169"/>
      <c r="L40" s="169"/>
      <c r="M40" s="169"/>
      <c r="N40" s="169"/>
      <c r="O40" s="169"/>
      <c r="P40" s="169"/>
      <c r="R40" s="151">
        <f>IF(SUM(I40:P40)=0,'Grille d''évaluation'!N40,AVERAGE(I40:P40))</f>
        <v>0</v>
      </c>
      <c r="S40" s="151">
        <f t="shared" si="0"/>
        <v>0</v>
      </c>
      <c r="T40" s="151">
        <f t="shared" si="1"/>
        <v>0</v>
      </c>
      <c r="U40" s="168">
        <f t="shared" si="2"/>
        <v>0</v>
      </c>
    </row>
    <row r="41" spans="1:6" ht="22.5" customHeight="1">
      <c r="A41" s="109">
        <f>Contexte!A16</f>
        <v>0</v>
      </c>
      <c r="B41" s="109">
        <f>Contexte!A20</f>
        <v>0</v>
      </c>
      <c r="C41" s="115" t="s">
        <v>55</v>
      </c>
      <c r="D41" s="116"/>
      <c r="E41" s="117"/>
      <c r="F41" s="55"/>
    </row>
    <row r="42" spans="1:6" ht="22.5" customHeight="1">
      <c r="A42" s="109">
        <f>Contexte!A17</f>
        <v>0</v>
      </c>
      <c r="B42" s="109">
        <f>Contexte!A21</f>
        <v>0</v>
      </c>
      <c r="C42" s="118"/>
      <c r="D42" s="119"/>
      <c r="E42" s="120"/>
      <c r="F42" s="55"/>
    </row>
    <row r="43" spans="1:6" ht="22.5" customHeight="1">
      <c r="A43" s="109">
        <f>Contexte!A18</f>
        <v>0</v>
      </c>
      <c r="B43" s="109">
        <f>Contexte!A22</f>
        <v>0</v>
      </c>
      <c r="C43" s="118"/>
      <c r="D43" s="119"/>
      <c r="E43" s="120"/>
      <c r="F43" s="55"/>
    </row>
    <row r="44" spans="1:6" ht="22.5" customHeight="1">
      <c r="A44" s="110">
        <f>Contexte!A19</f>
        <v>0</v>
      </c>
      <c r="B44" s="110">
        <f>Contexte!A23</f>
        <v>0</v>
      </c>
      <c r="C44" s="118"/>
      <c r="D44" s="119"/>
      <c r="E44" s="120"/>
      <c r="F44" s="55"/>
    </row>
    <row r="45" spans="3:6" ht="22.5" customHeight="1">
      <c r="C45" s="116"/>
      <c r="D45" s="116"/>
      <c r="E45" s="247"/>
      <c r="F45" s="55"/>
    </row>
  </sheetData>
  <sheetProtection/>
  <mergeCells count="51">
    <mergeCell ref="A11:D11"/>
    <mergeCell ref="A10:D10"/>
    <mergeCell ref="A12:D12"/>
    <mergeCell ref="A13:D13"/>
    <mergeCell ref="A14:D14"/>
    <mergeCell ref="R6:R7"/>
    <mergeCell ref="L6:L7"/>
    <mergeCell ref="K6:K7"/>
    <mergeCell ref="J6:J7"/>
    <mergeCell ref="G5:G7"/>
    <mergeCell ref="U6:U7"/>
    <mergeCell ref="S6:S7"/>
    <mergeCell ref="O6:O7"/>
    <mergeCell ref="P6:P7"/>
    <mergeCell ref="I6:I7"/>
    <mergeCell ref="M6:M7"/>
    <mergeCell ref="N6:N7"/>
    <mergeCell ref="T6:T7"/>
    <mergeCell ref="A7:C7"/>
    <mergeCell ref="B5:C5"/>
    <mergeCell ref="B6:C6"/>
    <mergeCell ref="I5:P5"/>
    <mergeCell ref="A2:E2"/>
    <mergeCell ref="A3:E3"/>
    <mergeCell ref="B4:C4"/>
    <mergeCell ref="A15:E15"/>
    <mergeCell ref="B16:E16"/>
    <mergeCell ref="B17:E17"/>
    <mergeCell ref="B18:E18"/>
    <mergeCell ref="B19:E19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  <mergeCell ref="B29:E29"/>
    <mergeCell ref="B30:E30"/>
    <mergeCell ref="B31:E31"/>
    <mergeCell ref="B32:E32"/>
    <mergeCell ref="B36:E36"/>
    <mergeCell ref="B37:E37"/>
    <mergeCell ref="B38:E38"/>
    <mergeCell ref="B39:E39"/>
    <mergeCell ref="B40:E40"/>
    <mergeCell ref="B33:E33"/>
    <mergeCell ref="B34:E34"/>
    <mergeCell ref="B35:E35"/>
  </mergeCells>
  <printOptions horizontalCentered="1"/>
  <pageMargins left="0.32" right="0.32" top="0.59" bottom="0.59" header="0.29000000000000004" footer="0.29000000000000004"/>
  <pageSetup firstPageNumber="18" useFirstPageNumber="1" horizontalDpi="600" verticalDpi="600" orientation="landscape" paperSize="9" scale="51"/>
  <headerFooter alignWithMargins="0">
    <oddHeader>&amp;RAutodiagnostic - Recommandations Afssaps 2011</oddHeader>
    <oddFooter>&amp;LVersion du &amp;D&amp;R&amp;P/&amp;N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5"/>
  <dimension ref="A1:R46"/>
  <sheetViews>
    <sheetView zoomScalePageLayoutView="0" workbookViewId="0" topLeftCell="A1">
      <selection activeCell="B38" sqref="B38"/>
    </sheetView>
  </sheetViews>
  <sheetFormatPr defaultColWidth="11.421875" defaultRowHeight="12.75"/>
  <cols>
    <col min="1" max="1" width="34.00390625" style="0" customWidth="1"/>
    <col min="2" max="2" width="88.421875" style="0" customWidth="1"/>
    <col min="3" max="3" width="16.140625" style="0" customWidth="1"/>
    <col min="4" max="4" width="12.7109375" style="0" customWidth="1"/>
    <col min="8" max="8" width="13.140625" style="0" bestFit="1" customWidth="1"/>
    <col min="11" max="11" width="19.8515625" style="0" customWidth="1"/>
  </cols>
  <sheetData>
    <row r="1" spans="1:17" s="28" customFormat="1" ht="15.75" customHeight="1">
      <c r="A1" s="122" t="str">
        <f>Contexte!C1</f>
        <v>Autodiagnostic :</v>
      </c>
      <c r="B1" s="107" t="s">
        <v>41</v>
      </c>
      <c r="C1" s="107"/>
      <c r="D1" s="171" t="s">
        <v>43</v>
      </c>
      <c r="E1" s="52"/>
      <c r="N1" s="26"/>
      <c r="O1" s="26"/>
      <c r="P1" s="26"/>
      <c r="Q1" s="26"/>
    </row>
    <row r="2" spans="1:17" s="28" customFormat="1" ht="24.75" customHeight="1">
      <c r="A2" s="334" t="str">
        <f>Contexte!A2:G2</f>
        <v>"La maintenance DES DISPOSITIFS MEDICAUX" - Recommandations AFSSAPS Octobre 2011</v>
      </c>
      <c r="B2" s="335"/>
      <c r="C2" s="335"/>
      <c r="D2" s="336"/>
      <c r="E2" s="52"/>
      <c r="N2" s="26"/>
      <c r="O2" s="26"/>
      <c r="P2" s="26"/>
      <c r="Q2" s="26"/>
    </row>
    <row r="3" spans="1:17" s="28" customFormat="1" ht="16.5" customHeight="1">
      <c r="A3" s="337" t="str">
        <f>Contexte!A3:G3</f>
        <v>Avertissement : toute zone blanche peut être remplie ou modifiée. Les données peuvent ensuite être utilisées dans d'autres onglets</v>
      </c>
      <c r="B3" s="338"/>
      <c r="C3" s="338"/>
      <c r="D3" s="339"/>
      <c r="E3" s="53"/>
      <c r="N3" s="26"/>
      <c r="O3" s="26"/>
      <c r="P3" s="26"/>
      <c r="Q3" s="26"/>
    </row>
    <row r="4" spans="1:18" s="28" customFormat="1" ht="19.5" customHeight="1">
      <c r="A4" s="248" t="s">
        <v>9</v>
      </c>
      <c r="B4" s="256" t="str">
        <f>Contexte!C4</f>
        <v>Service biomédical du CH de …</v>
      </c>
      <c r="C4" s="360" t="s">
        <v>54</v>
      </c>
      <c r="D4" s="360"/>
      <c r="O4" s="26"/>
      <c r="P4" s="26"/>
      <c r="Q4" s="26"/>
      <c r="R4" s="26"/>
    </row>
    <row r="5" spans="1:18" s="28" customFormat="1" ht="19.5" customHeight="1">
      <c r="A5" s="248" t="s">
        <v>10</v>
      </c>
      <c r="B5" s="257" t="str">
        <f>Contexte!C5</f>
        <v>jour, mois, année</v>
      </c>
      <c r="C5" s="361"/>
      <c r="D5" s="361"/>
      <c r="O5" s="26"/>
      <c r="P5" s="26"/>
      <c r="Q5" s="26"/>
      <c r="R5" s="26"/>
    </row>
    <row r="6" spans="1:18" s="28" customFormat="1" ht="19.5" customHeight="1">
      <c r="A6" s="249" t="s">
        <v>68</v>
      </c>
      <c r="B6" s="258" t="str">
        <f>Contexte!C6</f>
        <v>Prénon NOM - Responsable biomédical</v>
      </c>
      <c r="C6" s="354"/>
      <c r="D6" s="354"/>
      <c r="E6" s="32"/>
      <c r="F6" s="32"/>
      <c r="G6" s="32"/>
      <c r="H6" s="32"/>
      <c r="O6" s="26"/>
      <c r="P6" s="26"/>
      <c r="Q6" s="26"/>
      <c r="R6" s="26"/>
    </row>
    <row r="7" spans="1:6" ht="27" customHeight="1">
      <c r="A7" s="355" t="str">
        <f>'Grille d''évaluation'!A10</f>
        <v>Se situer par rapport au respect et au suivi des recommandations AFSSAPS</v>
      </c>
      <c r="B7" s="356"/>
      <c r="C7" s="149" t="s">
        <v>12</v>
      </c>
      <c r="D7" s="150">
        <f>Résultats!E9</f>
        <v>0</v>
      </c>
      <c r="E7" s="28"/>
      <c r="F7" s="28"/>
    </row>
    <row r="8" spans="1:4" ht="21" customHeight="1">
      <c r="A8" s="86" t="s">
        <v>56</v>
      </c>
      <c r="B8" s="357" t="s">
        <v>82</v>
      </c>
      <c r="C8" s="358"/>
      <c r="D8" s="359"/>
    </row>
    <row r="9" spans="1:6" ht="21" customHeight="1">
      <c r="A9" s="87">
        <f>Contexte!A16</f>
        <v>0</v>
      </c>
      <c r="B9" s="252"/>
      <c r="C9" s="253"/>
      <c r="D9" s="254"/>
      <c r="F9" s="240"/>
    </row>
    <row r="10" spans="1:4" ht="21" customHeight="1">
      <c r="A10" s="87">
        <f>Contexte!A17</f>
        <v>0</v>
      </c>
      <c r="B10" s="252"/>
      <c r="C10" s="253"/>
      <c r="D10" s="254"/>
    </row>
    <row r="11" spans="1:4" ht="21" customHeight="1">
      <c r="A11" s="87">
        <f>Contexte!A18</f>
        <v>0</v>
      </c>
      <c r="B11" s="252"/>
      <c r="C11" s="253"/>
      <c r="D11" s="254"/>
    </row>
    <row r="12" spans="1:4" ht="21" customHeight="1">
      <c r="A12" s="87">
        <f>Contexte!A19</f>
        <v>0</v>
      </c>
      <c r="B12" s="252"/>
      <c r="C12" s="253"/>
      <c r="D12" s="254"/>
    </row>
    <row r="13" spans="1:4" ht="21" customHeight="1">
      <c r="A13" s="87">
        <f>Contexte!A20</f>
        <v>0</v>
      </c>
      <c r="B13" s="252"/>
      <c r="C13" s="253"/>
      <c r="D13" s="254"/>
    </row>
    <row r="14" spans="1:4" ht="21" customHeight="1">
      <c r="A14" s="87">
        <f>Contexte!A21</f>
        <v>0</v>
      </c>
      <c r="B14" s="252"/>
      <c r="C14" s="253"/>
      <c r="D14" s="254"/>
    </row>
    <row r="15" spans="1:4" ht="21" customHeight="1">
      <c r="A15" s="87">
        <f>Contexte!A22</f>
        <v>0</v>
      </c>
      <c r="B15" s="252"/>
      <c r="C15" s="253"/>
      <c r="D15" s="254"/>
    </row>
    <row r="16" spans="1:4" ht="21" customHeight="1">
      <c r="A16" s="88">
        <f>Contexte!A23</f>
        <v>0</v>
      </c>
      <c r="B16" s="252"/>
      <c r="C16" s="253"/>
      <c r="D16" s="254"/>
    </row>
    <row r="17" spans="1:4" ht="12.75" customHeight="1">
      <c r="A17" s="112" t="s">
        <v>76</v>
      </c>
      <c r="B17" s="252"/>
      <c r="C17" s="253"/>
      <c r="D17" s="254"/>
    </row>
    <row r="18" spans="1:4" ht="12.75" customHeight="1">
      <c r="A18" s="113"/>
      <c r="B18" s="252"/>
      <c r="C18" s="253"/>
      <c r="D18" s="254"/>
    </row>
    <row r="19" spans="1:4" ht="12.75" customHeight="1">
      <c r="A19" s="113"/>
      <c r="B19" s="252"/>
      <c r="C19" s="253"/>
      <c r="D19" s="254"/>
    </row>
    <row r="20" spans="1:4" ht="12.75" customHeight="1">
      <c r="A20" s="113"/>
      <c r="B20" s="252"/>
      <c r="C20" s="253"/>
      <c r="D20" s="254"/>
    </row>
    <row r="21" spans="1:4" ht="12.75" customHeight="1">
      <c r="A21" s="113"/>
      <c r="B21" s="252"/>
      <c r="C21" s="253"/>
      <c r="D21" s="254"/>
    </row>
    <row r="22" spans="1:4" ht="12.75" customHeight="1">
      <c r="A22" s="113"/>
      <c r="B22" s="252"/>
      <c r="C22" s="253"/>
      <c r="D22" s="254"/>
    </row>
    <row r="23" spans="1:4" ht="12.75" customHeight="1">
      <c r="A23" s="113"/>
      <c r="B23" s="252"/>
      <c r="C23" s="253"/>
      <c r="D23" s="254"/>
    </row>
    <row r="24" spans="1:4" ht="12.75" customHeight="1">
      <c r="A24" s="113"/>
      <c r="C24" s="253"/>
      <c r="D24" s="254"/>
    </row>
    <row r="25" spans="1:4" ht="12.75" customHeight="1">
      <c r="A25" s="113"/>
      <c r="C25" s="253"/>
      <c r="D25" s="254"/>
    </row>
    <row r="26" spans="1:4" ht="12.75" customHeight="1">
      <c r="A26" s="113"/>
      <c r="C26" s="253"/>
      <c r="D26" s="254"/>
    </row>
    <row r="27" spans="1:4" ht="12.75" customHeight="1">
      <c r="A27" s="113"/>
      <c r="C27" s="253"/>
      <c r="D27" s="254"/>
    </row>
    <row r="28" spans="1:4" ht="12.75" customHeight="1">
      <c r="A28" s="113"/>
      <c r="C28" s="253"/>
      <c r="D28" s="254"/>
    </row>
    <row r="29" spans="1:4" ht="12.75" customHeight="1">
      <c r="A29" s="113"/>
      <c r="B29" s="229" t="s">
        <v>213</v>
      </c>
      <c r="C29" s="253"/>
      <c r="D29" s="254"/>
    </row>
    <row r="30" spans="1:4" ht="12.75" customHeight="1">
      <c r="A30" s="113"/>
      <c r="B30" s="229" t="s">
        <v>214</v>
      </c>
      <c r="C30" s="253"/>
      <c r="D30" s="254"/>
    </row>
    <row r="31" spans="1:4" ht="12.75" customHeight="1">
      <c r="A31" s="113"/>
      <c r="B31" s="229" t="s">
        <v>180</v>
      </c>
      <c r="C31" s="253"/>
      <c r="D31" s="254"/>
    </row>
    <row r="32" spans="1:4" ht="12.75" customHeight="1">
      <c r="A32" s="113"/>
      <c r="B32" s="229" t="s">
        <v>211</v>
      </c>
      <c r="C32" s="253"/>
      <c r="D32" s="254"/>
    </row>
    <row r="33" spans="1:4" ht="12">
      <c r="A33" s="113"/>
      <c r="B33" s="229" t="s">
        <v>212</v>
      </c>
      <c r="C33" s="253"/>
      <c r="D33" s="254"/>
    </row>
    <row r="34" spans="1:4" ht="12">
      <c r="A34" s="114"/>
      <c r="B34" s="255"/>
      <c r="C34" s="250"/>
      <c r="D34" s="251"/>
    </row>
    <row r="38" spans="6:7" ht="12">
      <c r="F38" s="3"/>
      <c r="G38" s="4"/>
    </row>
    <row r="42" ht="12">
      <c r="B42" s="229"/>
    </row>
    <row r="43" ht="12">
      <c r="B43" s="229"/>
    </row>
    <row r="44" ht="12">
      <c r="B44" s="229"/>
    </row>
    <row r="45" ht="12">
      <c r="B45" s="229"/>
    </row>
    <row r="46" ht="12">
      <c r="B46" s="229"/>
    </row>
  </sheetData>
  <sheetProtection/>
  <mergeCells count="7">
    <mergeCell ref="C6:D6"/>
    <mergeCell ref="A2:D2"/>
    <mergeCell ref="A3:D3"/>
    <mergeCell ref="A7:B7"/>
    <mergeCell ref="B8:D8"/>
    <mergeCell ref="C4:D4"/>
    <mergeCell ref="C5:D5"/>
  </mergeCells>
  <printOptions/>
  <pageMargins left="0.39000000000000007" right="0.2" top="0.59" bottom="0.59" header="0.31" footer="0.31"/>
  <pageSetup horizontalDpi="600" verticalDpi="600" orientation="landscape" pageOrder="overThenDown" paperSize="9" scale="80"/>
  <headerFooter alignWithMargins="0">
    <oddHeader>&amp;RAutodiagnostic - Recommandations Afssaps 2011</oddHeader>
    <oddFooter>&amp;L&amp;9Version du &amp;D&amp;R&amp;P/&amp;N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7"/>
  <dimension ref="A1:R61"/>
  <sheetViews>
    <sheetView zoomScalePageLayoutView="0" workbookViewId="0" topLeftCell="A1">
      <selection activeCell="A57" sqref="A57"/>
    </sheetView>
  </sheetViews>
  <sheetFormatPr defaultColWidth="11.421875" defaultRowHeight="12.75"/>
  <cols>
    <col min="1" max="1" width="34.00390625" style="0" customWidth="1"/>
    <col min="2" max="2" width="88.421875" style="0" customWidth="1"/>
    <col min="3" max="3" width="16.140625" style="0" customWidth="1"/>
    <col min="4" max="4" width="12.7109375" style="0" customWidth="1"/>
    <col min="8" max="8" width="13.140625" style="0" bestFit="1" customWidth="1"/>
    <col min="11" max="11" width="19.8515625" style="0" customWidth="1"/>
  </cols>
  <sheetData>
    <row r="1" spans="1:17" s="28" customFormat="1" ht="15.75" customHeight="1">
      <c r="A1" s="122" t="str">
        <f>Contexte!C1</f>
        <v>Autodiagnostic :</v>
      </c>
      <c r="B1" s="107" t="s">
        <v>41</v>
      </c>
      <c r="C1" s="107"/>
      <c r="D1" s="171" t="s">
        <v>43</v>
      </c>
      <c r="E1" s="52"/>
      <c r="N1" s="26"/>
      <c r="O1" s="26"/>
      <c r="P1" s="26"/>
      <c r="Q1" s="26"/>
    </row>
    <row r="2" spans="1:17" s="28" customFormat="1" ht="24.75" customHeight="1">
      <c r="A2" s="334" t="str">
        <f>Contexte!A2:G2</f>
        <v>"La maintenance DES DISPOSITIFS MEDICAUX" - Recommandations AFSSAPS Octobre 2011</v>
      </c>
      <c r="B2" s="335"/>
      <c r="C2" s="335"/>
      <c r="D2" s="336"/>
      <c r="E2" s="52"/>
      <c r="N2" s="26"/>
      <c r="O2" s="26"/>
      <c r="P2" s="26"/>
      <c r="Q2" s="26"/>
    </row>
    <row r="3" spans="1:17" s="28" customFormat="1" ht="16.5" customHeight="1">
      <c r="A3" s="337" t="str">
        <f>Contexte!A3:G3</f>
        <v>Avertissement : toute zone blanche peut être remplie ou modifiée. Les données peuvent ensuite être utilisées dans d'autres onglets</v>
      </c>
      <c r="B3" s="338"/>
      <c r="C3" s="338"/>
      <c r="D3" s="339"/>
      <c r="E3" s="53"/>
      <c r="N3" s="26"/>
      <c r="O3" s="26"/>
      <c r="P3" s="26"/>
      <c r="Q3" s="26"/>
    </row>
    <row r="4" spans="1:18" s="28" customFormat="1" ht="19.5" customHeight="1">
      <c r="A4" s="248" t="s">
        <v>9</v>
      </c>
      <c r="B4" s="256" t="str">
        <f>Contexte!C4</f>
        <v>Service biomédical du CH de …</v>
      </c>
      <c r="C4" s="360" t="s">
        <v>54</v>
      </c>
      <c r="D4" s="360"/>
      <c r="O4" s="26"/>
      <c r="P4" s="26"/>
      <c r="Q4" s="26"/>
      <c r="R4" s="26"/>
    </row>
    <row r="5" spans="1:18" s="28" customFormat="1" ht="19.5" customHeight="1">
      <c r="A5" s="248" t="s">
        <v>10</v>
      </c>
      <c r="B5" s="257" t="str">
        <f>Contexte!C5</f>
        <v>jour, mois, année</v>
      </c>
      <c r="C5" s="361"/>
      <c r="D5" s="361"/>
      <c r="O5" s="26"/>
      <c r="P5" s="26"/>
      <c r="Q5" s="26"/>
      <c r="R5" s="26"/>
    </row>
    <row r="6" spans="1:18" s="28" customFormat="1" ht="19.5" customHeight="1">
      <c r="A6" s="249" t="s">
        <v>68</v>
      </c>
      <c r="B6" s="258" t="str">
        <f>Contexte!C6</f>
        <v>Prénon NOM - Responsable biomédical</v>
      </c>
      <c r="C6" s="354"/>
      <c r="D6" s="354"/>
      <c r="E6" s="32"/>
      <c r="F6" s="32"/>
      <c r="G6" s="32"/>
      <c r="H6" s="32"/>
      <c r="O6" s="26"/>
      <c r="P6" s="26"/>
      <c r="Q6" s="26"/>
      <c r="R6" s="26"/>
    </row>
    <row r="7" spans="1:6" ht="27" customHeight="1">
      <c r="A7" s="355" t="str">
        <f>'Grille d''évaluation'!A10</f>
        <v>Se situer par rapport au respect et au suivi des recommandations AFSSAPS</v>
      </c>
      <c r="B7" s="356"/>
      <c r="C7" s="356"/>
      <c r="D7" s="362"/>
      <c r="E7" s="28"/>
      <c r="F7" s="28"/>
    </row>
    <row r="8" spans="1:4" ht="21" customHeight="1">
      <c r="A8" s="86" t="s">
        <v>56</v>
      </c>
      <c r="B8" s="357" t="s">
        <v>82</v>
      </c>
      <c r="C8" s="358"/>
      <c r="D8" s="359"/>
    </row>
    <row r="9" spans="1:6" ht="21" customHeight="1">
      <c r="A9" s="87">
        <f>Contexte!A16</f>
        <v>0</v>
      </c>
      <c r="B9" s="252"/>
      <c r="C9" s="253"/>
      <c r="D9" s="254"/>
      <c r="F9" s="240"/>
    </row>
    <row r="10" spans="1:4" ht="21" customHeight="1">
      <c r="A10" s="87">
        <f>Contexte!A17</f>
        <v>0</v>
      </c>
      <c r="B10" s="252"/>
      <c r="C10" s="253"/>
      <c r="D10" s="254"/>
    </row>
    <row r="11" spans="1:4" ht="21" customHeight="1">
      <c r="A11" s="87">
        <f>Contexte!A18</f>
        <v>0</v>
      </c>
      <c r="B11" s="252"/>
      <c r="C11" s="253"/>
      <c r="D11" s="254"/>
    </row>
    <row r="12" spans="1:4" ht="21" customHeight="1">
      <c r="A12" s="87">
        <f>Contexte!A19</f>
        <v>0</v>
      </c>
      <c r="B12" s="252"/>
      <c r="C12" s="253"/>
      <c r="D12" s="254"/>
    </row>
    <row r="13" spans="1:4" ht="21" customHeight="1">
      <c r="A13" s="87">
        <f>Contexte!A20</f>
        <v>0</v>
      </c>
      <c r="B13" s="252"/>
      <c r="C13" s="253"/>
      <c r="D13" s="254"/>
    </row>
    <row r="14" spans="1:4" ht="21" customHeight="1">
      <c r="A14" s="87">
        <f>Contexte!A21</f>
        <v>0</v>
      </c>
      <c r="B14" s="252"/>
      <c r="C14" s="253"/>
      <c r="D14" s="254"/>
    </row>
    <row r="15" spans="1:4" ht="21" customHeight="1">
      <c r="A15" s="87">
        <f>Contexte!A22</f>
        <v>0</v>
      </c>
      <c r="B15" s="252"/>
      <c r="C15" s="253"/>
      <c r="D15" s="254"/>
    </row>
    <row r="16" spans="1:4" ht="21" customHeight="1">
      <c r="A16" s="88">
        <f>Contexte!A23</f>
        <v>0</v>
      </c>
      <c r="B16" s="252"/>
      <c r="C16" s="253"/>
      <c r="D16" s="254"/>
    </row>
    <row r="17" spans="1:4" ht="12.75" customHeight="1">
      <c r="A17" s="112" t="s">
        <v>76</v>
      </c>
      <c r="B17" s="252"/>
      <c r="C17" s="253"/>
      <c r="D17" s="254"/>
    </row>
    <row r="18" spans="1:4" ht="12.75" customHeight="1">
      <c r="A18" s="113"/>
      <c r="B18" s="252"/>
      <c r="C18" s="253"/>
      <c r="D18" s="254"/>
    </row>
    <row r="19" spans="1:4" ht="12.75" customHeight="1">
      <c r="A19" s="113"/>
      <c r="B19" s="252"/>
      <c r="C19" s="253"/>
      <c r="D19" s="254"/>
    </row>
    <row r="20" spans="1:4" ht="12.75" customHeight="1">
      <c r="A20" s="113"/>
      <c r="B20" s="252"/>
      <c r="C20" s="253"/>
      <c r="D20" s="254"/>
    </row>
    <row r="21" spans="1:4" ht="12.75" customHeight="1">
      <c r="A21" s="113"/>
      <c r="B21" s="252"/>
      <c r="C21" s="253"/>
      <c r="D21" s="254"/>
    </row>
    <row r="22" spans="1:4" ht="12.75" customHeight="1">
      <c r="A22" s="113"/>
      <c r="B22" s="252"/>
      <c r="C22" s="253"/>
      <c r="D22" s="254"/>
    </row>
    <row r="23" spans="1:4" ht="12.75" customHeight="1">
      <c r="A23" s="113"/>
      <c r="B23" s="252"/>
      <c r="C23" s="253"/>
      <c r="D23" s="254"/>
    </row>
    <row r="24" spans="1:4" ht="12.75" customHeight="1">
      <c r="A24" s="113"/>
      <c r="B24" t="s">
        <v>164</v>
      </c>
      <c r="C24" s="253"/>
      <c r="D24" s="254"/>
    </row>
    <row r="25" spans="1:4" ht="12.75" customHeight="1">
      <c r="A25" s="113"/>
      <c r="B25" t="s">
        <v>165</v>
      </c>
      <c r="C25" s="253"/>
      <c r="D25" s="254"/>
    </row>
    <row r="26" spans="1:4" ht="12.75" customHeight="1">
      <c r="A26" s="113"/>
      <c r="B26" t="s">
        <v>166</v>
      </c>
      <c r="C26" s="253"/>
      <c r="D26" s="254"/>
    </row>
    <row r="27" spans="1:4" ht="12.75" customHeight="1">
      <c r="A27" s="113"/>
      <c r="B27" t="s">
        <v>167</v>
      </c>
      <c r="C27" s="253"/>
      <c r="D27" s="254"/>
    </row>
    <row r="28" spans="1:4" ht="12.75" customHeight="1">
      <c r="A28" s="113"/>
      <c r="B28" t="s">
        <v>168</v>
      </c>
      <c r="C28" s="253"/>
      <c r="D28" s="254"/>
    </row>
    <row r="29" spans="1:4" ht="12.75" customHeight="1">
      <c r="A29" s="113"/>
      <c r="B29" s="252"/>
      <c r="C29" s="253"/>
      <c r="D29" s="254"/>
    </row>
    <row r="30" spans="1:4" ht="12.75" customHeight="1">
      <c r="A30" s="113"/>
      <c r="B30" s="252"/>
      <c r="C30" s="253"/>
      <c r="D30" s="254"/>
    </row>
    <row r="31" spans="1:4" ht="12.75" customHeight="1">
      <c r="A31" s="113"/>
      <c r="B31" s="252"/>
      <c r="C31" s="253"/>
      <c r="D31" s="254"/>
    </row>
    <row r="32" spans="1:4" ht="12.75" customHeight="1">
      <c r="A32" s="113"/>
      <c r="B32" s="252"/>
      <c r="C32" s="253"/>
      <c r="D32" s="254"/>
    </row>
    <row r="33" spans="1:4" ht="12">
      <c r="A33" s="113"/>
      <c r="B33" s="252"/>
      <c r="C33" s="253"/>
      <c r="D33" s="254"/>
    </row>
    <row r="34" spans="1:4" ht="12">
      <c r="A34" s="114"/>
      <c r="B34" s="255"/>
      <c r="C34" s="250"/>
      <c r="D34" s="251"/>
    </row>
    <row r="36" ht="12">
      <c r="B36" s="267"/>
    </row>
    <row r="37" spans="2:3" ht="15" customHeight="1">
      <c r="B37" s="268" t="s">
        <v>217</v>
      </c>
      <c r="C37" s="267"/>
    </row>
    <row r="38" spans="2:7" ht="12">
      <c r="B38" s="268" t="s">
        <v>216</v>
      </c>
      <c r="C38" s="267"/>
      <c r="G38" s="4"/>
    </row>
    <row r="39" spans="2:3" ht="12">
      <c r="B39" s="268" t="s">
        <v>218</v>
      </c>
      <c r="C39" s="267"/>
    </row>
    <row r="40" spans="2:3" ht="15" customHeight="1">
      <c r="B40" s="268" t="s">
        <v>135</v>
      </c>
      <c r="C40" s="267"/>
    </row>
    <row r="41" spans="2:3" ht="15" customHeight="1">
      <c r="B41" s="268" t="s">
        <v>136</v>
      </c>
      <c r="C41" s="267"/>
    </row>
    <row r="42" spans="2:3" ht="15" customHeight="1">
      <c r="B42" s="268" t="s">
        <v>137</v>
      </c>
      <c r="C42" s="267"/>
    </row>
    <row r="43" spans="2:3" ht="15" customHeight="1">
      <c r="B43" s="268" t="s">
        <v>138</v>
      </c>
      <c r="C43" s="267"/>
    </row>
    <row r="44" spans="2:3" ht="12">
      <c r="B44" s="268" t="s">
        <v>139</v>
      </c>
      <c r="C44" s="267"/>
    </row>
    <row r="45" spans="2:3" ht="12">
      <c r="B45" s="268" t="s">
        <v>140</v>
      </c>
      <c r="C45" s="267"/>
    </row>
    <row r="46" spans="2:3" ht="12">
      <c r="B46" s="268" t="s">
        <v>141</v>
      </c>
      <c r="C46" s="267"/>
    </row>
    <row r="47" spans="2:3" ht="12">
      <c r="B47" s="268" t="s">
        <v>142</v>
      </c>
      <c r="C47" s="267"/>
    </row>
    <row r="48" spans="2:3" ht="12">
      <c r="B48" s="268" t="s">
        <v>143</v>
      </c>
      <c r="C48" s="267"/>
    </row>
    <row r="49" spans="2:3" ht="12">
      <c r="B49" s="268" t="s">
        <v>179</v>
      </c>
      <c r="C49" s="267"/>
    </row>
    <row r="50" spans="2:3" ht="12">
      <c r="B50" s="268" t="s">
        <v>144</v>
      </c>
      <c r="C50" s="267"/>
    </row>
    <row r="51" spans="2:3" ht="12">
      <c r="B51" s="268" t="s">
        <v>145</v>
      </c>
      <c r="C51" s="267"/>
    </row>
    <row r="52" spans="2:3" ht="12">
      <c r="B52" s="268" t="s">
        <v>146</v>
      </c>
      <c r="C52" s="267"/>
    </row>
    <row r="53" spans="2:3" ht="12">
      <c r="B53" s="268" t="s">
        <v>170</v>
      </c>
      <c r="C53" s="267"/>
    </row>
    <row r="54" spans="2:3" ht="12">
      <c r="B54" s="268" t="s">
        <v>171</v>
      </c>
      <c r="C54" s="267"/>
    </row>
    <row r="55" spans="2:3" ht="12">
      <c r="B55" s="268" t="s">
        <v>172</v>
      </c>
      <c r="C55" s="267"/>
    </row>
    <row r="56" spans="2:3" ht="12">
      <c r="B56" s="268" t="s">
        <v>173</v>
      </c>
      <c r="C56" s="267"/>
    </row>
    <row r="57" ht="12">
      <c r="B57" s="268" t="s">
        <v>174</v>
      </c>
    </row>
    <row r="58" ht="12">
      <c r="B58" s="268" t="s">
        <v>175</v>
      </c>
    </row>
    <row r="59" ht="12">
      <c r="B59" s="268" t="s">
        <v>176</v>
      </c>
    </row>
    <row r="60" ht="12">
      <c r="B60" s="268" t="s">
        <v>177</v>
      </c>
    </row>
    <row r="61" ht="12">
      <c r="B61" s="268" t="s">
        <v>178</v>
      </c>
    </row>
  </sheetData>
  <sheetProtection/>
  <mergeCells count="7">
    <mergeCell ref="A7:D7"/>
    <mergeCell ref="B8:D8"/>
    <mergeCell ref="A2:D2"/>
    <mergeCell ref="A3:D3"/>
    <mergeCell ref="C4:D4"/>
    <mergeCell ref="C5:D5"/>
    <mergeCell ref="C6:D6"/>
  </mergeCells>
  <printOptions/>
  <pageMargins left="0.39000000000000007" right="0.2" top="0.59" bottom="0.59" header="0.31" footer="0.31"/>
  <pageSetup horizontalDpi="600" verticalDpi="600" orientation="landscape" pageOrder="overThenDown" paperSize="9" scale="80"/>
  <headerFooter alignWithMargins="0">
    <oddHeader>&amp;RAutodiagnostic - Recommandations Afssaps 2011</oddHeader>
    <oddFooter>&amp;L&amp;9Version du &amp;D&amp;R&amp;P/&amp;N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6"/>
  <dimension ref="A1:Q53"/>
  <sheetViews>
    <sheetView zoomScalePageLayoutView="0" workbookViewId="0" topLeftCell="A1">
      <selection activeCell="F36" sqref="F36"/>
    </sheetView>
  </sheetViews>
  <sheetFormatPr defaultColWidth="11.421875" defaultRowHeight="12.75"/>
  <cols>
    <col min="1" max="1" width="29.421875" style="0" customWidth="1"/>
    <col min="2" max="2" width="54.00390625" style="0" customWidth="1"/>
    <col min="3" max="3" width="42.421875" style="0" customWidth="1"/>
    <col min="4" max="4" width="30.28125" style="0" customWidth="1"/>
  </cols>
  <sheetData>
    <row r="1" spans="1:16" s="28" customFormat="1" ht="18" customHeight="1">
      <c r="A1" s="122" t="str">
        <f>Contexte!C1</f>
        <v>Autodiagnostic :</v>
      </c>
      <c r="B1" s="107" t="s">
        <v>81</v>
      </c>
      <c r="C1" s="171" t="s">
        <v>43</v>
      </c>
      <c r="D1" s="52"/>
      <c r="M1" s="26"/>
      <c r="N1" s="26"/>
      <c r="O1" s="26"/>
      <c r="P1" s="26"/>
    </row>
    <row r="2" spans="1:16" s="28" customFormat="1" ht="30.75" customHeight="1">
      <c r="A2" s="365" t="str">
        <f>Contexte!A2:G2</f>
        <v>"La maintenance DES DISPOSITIFS MEDICAUX" - Recommandations AFSSAPS Octobre 2011</v>
      </c>
      <c r="B2" s="366"/>
      <c r="C2" s="367"/>
      <c r="D2" s="52"/>
      <c r="M2" s="26"/>
      <c r="N2" s="26"/>
      <c r="O2" s="26"/>
      <c r="P2" s="26"/>
    </row>
    <row r="3" spans="1:16" s="28" customFormat="1" ht="18.75" customHeight="1">
      <c r="A3" s="368" t="str">
        <f>Contexte!A3:G3</f>
        <v>Avertissement : toute zone blanche peut être remplie ou modifiée. Les données peuvent ensuite être utilisées dans d'autres onglets</v>
      </c>
      <c r="B3" s="369"/>
      <c r="C3" s="370"/>
      <c r="D3" s="53"/>
      <c r="M3" s="26"/>
      <c r="N3" s="26"/>
      <c r="O3" s="26"/>
      <c r="P3" s="26"/>
    </row>
    <row r="4" spans="1:17" s="28" customFormat="1" ht="19.5" customHeight="1">
      <c r="A4" s="248" t="s">
        <v>9</v>
      </c>
      <c r="B4" s="256" t="str">
        <f>Contexte!C4</f>
        <v>Service biomédical du CH de …</v>
      </c>
      <c r="C4" s="121" t="s">
        <v>83</v>
      </c>
      <c r="D4" s="54"/>
      <c r="E4" s="27"/>
      <c r="N4" s="26"/>
      <c r="O4" s="26"/>
      <c r="P4" s="26"/>
      <c r="Q4" s="26"/>
    </row>
    <row r="5" spans="1:17" s="28" customFormat="1" ht="19.5" customHeight="1">
      <c r="A5" s="248" t="s">
        <v>10</v>
      </c>
      <c r="B5" s="257" t="str">
        <f>Contexte!C5</f>
        <v>jour, mois, année</v>
      </c>
      <c r="C5" s="41"/>
      <c r="D5" s="54"/>
      <c r="E5" s="27"/>
      <c r="N5" s="26"/>
      <c r="O5" s="26"/>
      <c r="P5" s="26"/>
      <c r="Q5" s="26"/>
    </row>
    <row r="6" spans="1:17" s="28" customFormat="1" ht="34.5" customHeight="1">
      <c r="A6" s="249" t="s">
        <v>68</v>
      </c>
      <c r="B6" s="258" t="str">
        <f>Contexte!C6</f>
        <v>Prénon NOM - Responsable biomédical</v>
      </c>
      <c r="C6" s="40"/>
      <c r="D6" s="55"/>
      <c r="E6" s="31"/>
      <c r="F6" s="32"/>
      <c r="G6" s="32"/>
      <c r="N6" s="26"/>
      <c r="O6" s="26"/>
      <c r="P6" s="26"/>
      <c r="Q6" s="26"/>
    </row>
    <row r="7" spans="1:3" ht="15" customHeight="1">
      <c r="A7" s="66" t="s">
        <v>16</v>
      </c>
      <c r="B7" s="363"/>
      <c r="C7" s="364"/>
    </row>
    <row r="8" spans="1:3" ht="15" customHeight="1">
      <c r="A8" s="133"/>
      <c r="B8" s="68"/>
      <c r="C8" s="70"/>
    </row>
    <row r="9" spans="1:3" ht="15" customHeight="1">
      <c r="A9" s="134"/>
      <c r="B9" s="69"/>
      <c r="C9" s="71"/>
    </row>
    <row r="10" spans="1:3" ht="15" customHeight="1">
      <c r="A10" s="134"/>
      <c r="B10" s="69"/>
      <c r="C10" s="71"/>
    </row>
    <row r="11" spans="1:3" ht="15" customHeight="1">
      <c r="A11" s="134"/>
      <c r="B11" s="135"/>
      <c r="C11" s="136"/>
    </row>
    <row r="12" spans="1:3" ht="15" customHeight="1">
      <c r="A12" s="134"/>
      <c r="B12" s="135"/>
      <c r="C12" s="136"/>
    </row>
    <row r="13" spans="1:3" ht="15" customHeight="1">
      <c r="A13" s="134"/>
      <c r="B13" s="135"/>
      <c r="C13" s="136"/>
    </row>
    <row r="14" spans="1:3" ht="15" customHeight="1">
      <c r="A14" s="137"/>
      <c r="B14" s="138"/>
      <c r="C14" s="139"/>
    </row>
    <row r="15" spans="1:3" ht="15" customHeight="1">
      <c r="A15" s="66" t="s">
        <v>17</v>
      </c>
      <c r="B15" s="67"/>
      <c r="C15" s="65"/>
    </row>
    <row r="16" spans="1:3" ht="15" customHeight="1">
      <c r="A16" s="133"/>
      <c r="B16" s="140"/>
      <c r="C16" s="141"/>
    </row>
    <row r="17" spans="1:3" ht="15" customHeight="1">
      <c r="A17" s="134"/>
      <c r="B17" s="135"/>
      <c r="C17" s="136"/>
    </row>
    <row r="18" spans="1:3" ht="15" customHeight="1">
      <c r="A18" s="134"/>
      <c r="B18" s="135"/>
      <c r="C18" s="136"/>
    </row>
    <row r="19" spans="1:3" ht="15" customHeight="1">
      <c r="A19" s="134"/>
      <c r="B19" s="135"/>
      <c r="C19" s="136"/>
    </row>
    <row r="20" spans="1:3" ht="15" customHeight="1">
      <c r="A20" s="134"/>
      <c r="B20" s="135"/>
      <c r="C20" s="136"/>
    </row>
    <row r="21" spans="1:3" ht="15" customHeight="1">
      <c r="A21" s="134"/>
      <c r="B21" s="135"/>
      <c r="C21" s="136"/>
    </row>
    <row r="22" spans="1:3" ht="15" customHeight="1">
      <c r="A22" s="134"/>
      <c r="B22" s="135"/>
      <c r="C22" s="136"/>
    </row>
    <row r="23" spans="1:3" ht="15" customHeight="1">
      <c r="A23" s="134"/>
      <c r="B23" s="135"/>
      <c r="C23" s="136"/>
    </row>
    <row r="24" spans="1:3" ht="15" customHeight="1">
      <c r="A24" s="134"/>
      <c r="B24" s="135"/>
      <c r="C24" s="136"/>
    </row>
    <row r="25" spans="1:3" ht="15" customHeight="1">
      <c r="A25" s="134"/>
      <c r="B25" s="135"/>
      <c r="C25" s="136"/>
    </row>
    <row r="26" spans="1:3" ht="15" customHeight="1">
      <c r="A26" s="134"/>
      <c r="B26" s="135"/>
      <c r="C26" s="136"/>
    </row>
    <row r="27" spans="1:3" ht="15" customHeight="1">
      <c r="A27" s="134"/>
      <c r="B27" s="135"/>
      <c r="C27" s="136"/>
    </row>
    <row r="28" spans="1:3" ht="15" customHeight="1">
      <c r="A28" s="134"/>
      <c r="B28" s="135"/>
      <c r="C28" s="136"/>
    </row>
    <row r="29" spans="1:3" ht="15" customHeight="1">
      <c r="A29" s="134"/>
      <c r="B29" s="135"/>
      <c r="C29" s="136"/>
    </row>
    <row r="30" spans="1:3" ht="15" customHeight="1">
      <c r="A30" s="134"/>
      <c r="B30" s="135"/>
      <c r="C30" s="136"/>
    </row>
    <row r="31" spans="1:3" ht="15" customHeight="1">
      <c r="A31" s="134"/>
      <c r="B31" s="135"/>
      <c r="C31" s="136"/>
    </row>
    <row r="32" spans="1:3" ht="15" customHeight="1">
      <c r="A32" s="137"/>
      <c r="B32" s="138"/>
      <c r="C32" s="139"/>
    </row>
    <row r="33" spans="1:3" ht="15" customHeight="1">
      <c r="A33" s="66" t="s">
        <v>18</v>
      </c>
      <c r="B33" s="67"/>
      <c r="C33" s="65"/>
    </row>
    <row r="34" spans="1:3" ht="15" customHeight="1">
      <c r="A34" s="133"/>
      <c r="B34" s="140"/>
      <c r="C34" s="141"/>
    </row>
    <row r="35" spans="1:3" ht="15" customHeight="1">
      <c r="A35" s="134"/>
      <c r="B35" s="135"/>
      <c r="C35" s="136"/>
    </row>
    <row r="36" spans="1:3" ht="15" customHeight="1">
      <c r="A36" s="134"/>
      <c r="B36" s="135"/>
      <c r="C36" s="136"/>
    </row>
    <row r="37" spans="1:3" ht="15" customHeight="1">
      <c r="A37" s="134"/>
      <c r="B37" s="135"/>
      <c r="C37" s="136"/>
    </row>
    <row r="38" spans="1:3" ht="15" customHeight="1">
      <c r="A38" s="134"/>
      <c r="B38" s="135"/>
      <c r="C38" s="136"/>
    </row>
    <row r="39" spans="1:3" ht="15" customHeight="1">
      <c r="A39" s="134"/>
      <c r="B39" s="135"/>
      <c r="C39" s="136"/>
    </row>
    <row r="40" spans="1:3" ht="15" customHeight="1">
      <c r="A40" s="134"/>
      <c r="B40" s="135"/>
      <c r="C40" s="136"/>
    </row>
    <row r="41" spans="1:3" ht="15" customHeight="1">
      <c r="A41" s="134"/>
      <c r="B41" s="135"/>
      <c r="C41" s="136"/>
    </row>
    <row r="42" spans="1:3" ht="15" customHeight="1">
      <c r="A42" s="137"/>
      <c r="B42" s="138"/>
      <c r="C42" s="139"/>
    </row>
    <row r="43" spans="1:3" ht="15" customHeight="1">
      <c r="A43" s="66" t="s">
        <v>74</v>
      </c>
      <c r="B43" s="67"/>
      <c r="C43" s="65"/>
    </row>
    <row r="44" spans="1:3" ht="15" customHeight="1">
      <c r="A44" s="133"/>
      <c r="B44" s="140"/>
      <c r="C44" s="141"/>
    </row>
    <row r="45" spans="1:3" ht="15" customHeight="1">
      <c r="A45" s="134"/>
      <c r="B45" s="135"/>
      <c r="C45" s="136"/>
    </row>
    <row r="46" spans="1:3" ht="15" customHeight="1">
      <c r="A46" s="134"/>
      <c r="B46" s="135"/>
      <c r="C46" s="136"/>
    </row>
    <row r="47" spans="1:3" ht="15" customHeight="1">
      <c r="A47" s="134"/>
      <c r="B47" s="135"/>
      <c r="C47" s="136"/>
    </row>
    <row r="48" spans="1:3" ht="15" customHeight="1">
      <c r="A48" s="134"/>
      <c r="B48" s="135"/>
      <c r="C48" s="136"/>
    </row>
    <row r="49" spans="1:3" ht="15" customHeight="1">
      <c r="A49" s="134"/>
      <c r="B49" s="135"/>
      <c r="C49" s="136"/>
    </row>
    <row r="50" spans="1:3" ht="15" customHeight="1">
      <c r="A50" s="134"/>
      <c r="B50" s="135"/>
      <c r="C50" s="136"/>
    </row>
    <row r="51" spans="1:3" ht="15" customHeight="1">
      <c r="A51" s="134"/>
      <c r="B51" s="135"/>
      <c r="C51" s="136"/>
    </row>
    <row r="52" spans="1:3" ht="15" customHeight="1">
      <c r="A52" s="134"/>
      <c r="B52" s="135"/>
      <c r="C52" s="136"/>
    </row>
    <row r="53" spans="1:3" ht="15" customHeight="1">
      <c r="A53" s="137"/>
      <c r="B53" s="138"/>
      <c r="C53" s="139"/>
    </row>
  </sheetData>
  <sheetProtection/>
  <mergeCells count="3">
    <mergeCell ref="B7:C7"/>
    <mergeCell ref="A2:C2"/>
    <mergeCell ref="A3:C3"/>
  </mergeCells>
  <printOptions/>
  <pageMargins left="0.39000000000000007" right="0.39000000000000007" top="0.59" bottom="0.59" header="0.2" footer="0.2"/>
  <pageSetup horizontalDpi="600" verticalDpi="600" orientation="portrait" paperSize="9" scale="70"/>
  <headerFooter alignWithMargins="0">
    <oddHeader>&amp;RAutodiagnostic - Recommandations Afssaps 2011</oddHeader>
    <oddFooter>&amp;LVersion du &amp;D&amp;R&amp;P/&amp;N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TAMAMES</dc:creator>
  <cp:keywords/>
  <dc:description/>
  <cp:lastModifiedBy>FARGES Gilbert</cp:lastModifiedBy>
  <cp:lastPrinted>2004-05-31T13:19:37Z</cp:lastPrinted>
  <dcterms:created xsi:type="dcterms:W3CDTF">2004-01-18T21:06:38Z</dcterms:created>
  <dcterms:modified xsi:type="dcterms:W3CDTF">2012-01-27T10:13:25Z</dcterms:modified>
  <cp:category/>
  <cp:version/>
  <cp:contentType/>
  <cp:contentStatus/>
</cp:coreProperties>
</file>