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260" windowHeight="21780" tabRatio="836" activeTab="0"/>
  </bookViews>
  <sheets>
    <sheet name="Manuel d'utilisateur" sheetId="1" r:id="rId1"/>
    <sheet name="Grille d'evaluation" sheetId="2" r:id="rId2"/>
    <sheet name="Calcules" sheetId="3" r:id="rId3"/>
    <sheet name="Synthèse de résultats" sheetId="4" r:id="rId4"/>
    <sheet name="Valeurs maximales" sheetId="5" r:id="rId5"/>
    <sheet name="Pondération" sheetId="6" r:id="rId6"/>
  </sheets>
  <externalReferences>
    <externalReference r:id="rId9"/>
  </externalReferences>
  <definedNames>
    <definedName name="CRITERIA">'[1]Données'!$A$2:$A$6</definedName>
  </definedNames>
  <calcPr fullCalcOnLoad="1"/>
</workbook>
</file>

<file path=xl/sharedStrings.xml><?xml version="1.0" encoding="utf-8"?>
<sst xmlns="http://schemas.openxmlformats.org/spreadsheetml/2006/main" count="428" uniqueCount="168">
  <si>
    <r>
      <t>5. L’autodiagnostic réalisé permet de progresser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</si>
  <si>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</si>
  <si>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Amélioration :</t>
  </si>
  <si>
    <t>7. Les améliorations souhaitées sur la grille d’évaluation sont :</t>
  </si>
  <si>
    <r>
      <t>8. Je souhaite me situer par rapport à une moyenne nationale (</t>
    </r>
    <r>
      <rPr>
        <i/>
        <sz val="10"/>
        <color indexed="12"/>
        <rFont val="Arial"/>
        <family val="2"/>
      </rPr>
      <t>oui/non</t>
    </r>
    <r>
      <rPr>
        <sz val="10"/>
        <color indexed="12"/>
        <rFont val="Arial"/>
        <family val="2"/>
      </rPr>
      <t>) :</t>
    </r>
  </si>
  <si>
    <t>9. Observations libres :</t>
  </si>
  <si>
    <t>Diffusez cet outil autour de vous si nécessaire</t>
  </si>
  <si>
    <t>Merci d’avance pour votre contribution à l’avancement de la qualité dans les pratiques professionnelles biomédicales hospitalières</t>
  </si>
  <si>
    <t>CONFIDENTIALITE assurée pour un benchmarking national : renvoyez votre fichier à gilbert.farges@utc.fr</t>
  </si>
  <si>
    <t xml:space="preserve">MESURE DE L’ORGANISATION </t>
  </si>
  <si>
    <t>4 : …</t>
  </si>
  <si>
    <t>3 : Prénom NOM, Fonction</t>
  </si>
  <si>
    <t>Echelle d'évaluation</t>
  </si>
  <si>
    <t>Presentation du Projet</t>
  </si>
  <si>
    <r>
      <t>Contexte</t>
    </r>
    <r>
      <rPr>
        <sz val="10"/>
        <color indexed="8"/>
        <rFont val="Arial"/>
        <family val="2"/>
      </rPr>
      <t xml:space="preserve"> </t>
    </r>
  </si>
  <si>
    <t xml:space="preserve">   • Mesurer la maturité des processus d’une organisation.</t>
  </si>
  <si>
    <t xml:space="preserve">   • Mesurer l’état de la performance de l’ organisation.</t>
  </si>
  <si>
    <t xml:space="preserve">Critères fondamentaux de l’organisation
</t>
  </si>
  <si>
    <t>Mesure de l'art de la performance</t>
  </si>
  <si>
    <t>Mesure de la maturité</t>
  </si>
  <si>
    <t>Création d'un outil performant pour la mesure de l’organisation. Cet outil est constitué d'une série de critères liés aux trois axes fondamentaux de toute organisation:</t>
  </si>
  <si>
    <t>A REMPLIR (Informations nécessaires pour élaborer les retours d'expériences. Elles resteront ANONYMES )</t>
  </si>
  <si>
    <t>Echelle de cotation (%)</t>
  </si>
  <si>
    <t>%</t>
  </si>
  <si>
    <t>Evaluation</t>
  </si>
  <si>
    <t xml:space="preserve">Moyenne </t>
  </si>
  <si>
    <t>Critères fondamontaux de l'organisation</t>
  </si>
  <si>
    <t xml:space="preserve"> Définition des fiches des postes</t>
  </si>
  <si>
    <t xml:space="preserve"> Communication et implication des personnels</t>
  </si>
  <si>
    <t>Délégation des responsabilités</t>
  </si>
  <si>
    <t>Valeur maximale Robustsese</t>
  </si>
  <si>
    <t>=</t>
  </si>
  <si>
    <t>X</t>
  </si>
  <si>
    <t>?</t>
  </si>
  <si>
    <t>% Rob</t>
  </si>
  <si>
    <t>% Agi</t>
  </si>
  <si>
    <t>Robustesse</t>
  </si>
  <si>
    <t>Efficience</t>
  </si>
  <si>
    <t>Efficacité</t>
  </si>
  <si>
    <t>Qualité Perçue</t>
  </si>
  <si>
    <t>Approche Performance</t>
  </si>
  <si>
    <t>Agilité</t>
  </si>
  <si>
    <t>% Efficience</t>
  </si>
  <si>
    <t>% Efficacité</t>
  </si>
  <si>
    <t>% QP</t>
  </si>
  <si>
    <t xml:space="preserve">% </t>
  </si>
  <si>
    <t xml:space="preserve"> L'organisation permet le déploiement des objectif ( lors du déploiement de objectif il n'ya pas des obstacles ).</t>
  </si>
  <si>
    <t>100% Agilité</t>
  </si>
  <si>
    <t>100 % Agilité</t>
  </si>
  <si>
    <t>100%  Agilité</t>
  </si>
  <si>
    <t>Etat de performance</t>
  </si>
  <si>
    <t>2.7</t>
  </si>
  <si>
    <t>2.12</t>
  </si>
  <si>
    <t>2.13</t>
  </si>
  <si>
    <t>3.8</t>
  </si>
  <si>
    <t>3.9</t>
  </si>
  <si>
    <t>20%Robustesse / 90% Agilité</t>
  </si>
  <si>
    <r>
      <t>Sciences, Technologies, Qualité, Santé (STQS)</t>
    </r>
    <r>
      <rPr>
        <sz val="14"/>
        <color indexed="51"/>
        <rFont val="Cambria"/>
        <family val="1"/>
      </rPr>
      <t xml:space="preserve"> </t>
    </r>
  </si>
  <si>
    <t xml:space="preserve">http://www.utc.fr/master-qualite    </t>
  </si>
  <si>
    <t xml:space="preserve">                                  Master 2 Management de la Qualité                               </t>
  </si>
  <si>
    <t>60% Robustesse/ 40% Agilité</t>
  </si>
  <si>
    <t>40% Robustesse/ 60% Agilité</t>
  </si>
  <si>
    <t>Prévoir un plan de continuité d'activité pour les postes clés ( anticiper  en cas de risque de perte d'une personne clé)</t>
  </si>
  <si>
    <t>50%  Robustesse / 50% Agilité</t>
  </si>
  <si>
    <t>(Le poids est noté de la manière suivante : pas d'organisation= 1 ; Très forte organisation : 5)</t>
  </si>
  <si>
    <t>Service ou département :  </t>
  </si>
  <si>
    <t>Signature :</t>
  </si>
  <si>
    <t>Date :  </t>
  </si>
  <si>
    <t>Nom et Fonction du signataire :  </t>
  </si>
  <si>
    <t>Evaluateurs</t>
  </si>
  <si>
    <t>1 : Prénom NOM, Fonction</t>
  </si>
  <si>
    <t>Utilisés dans les calculs 
(peuvent être modifiés avec prudence)</t>
  </si>
  <si>
    <t>2 : Prénom NOM, Fonction</t>
  </si>
  <si>
    <t>Légende : (peut être modifiée)</t>
  </si>
  <si>
    <t>item</t>
  </si>
  <si>
    <t>% de véracité</t>
  </si>
  <si>
    <t xml:space="preserve">aucune personne du service n'a de doute </t>
  </si>
  <si>
    <t xml:space="preserve">une personne au moins considère que l'affirmation n'est pas vraiment fausse </t>
  </si>
  <si>
    <t>5 : ...</t>
  </si>
  <si>
    <t xml:space="preserve">rien ne permet d'identifier la réalisation de l'action </t>
  </si>
  <si>
    <t>6 : ...</t>
  </si>
  <si>
    <t xml:space="preserve">l'action est réalisée aléatoirement </t>
  </si>
  <si>
    <t>7 : ...</t>
  </si>
  <si>
    <t xml:space="preserve">l'action est réalisée systématiquement </t>
  </si>
  <si>
    <t>Saisie :</t>
  </si>
  <si>
    <r>
      <t>1. L'outil d'autodiagnostic est exploitable dans mon contexte professionnel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</si>
  <si>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...</t>
  </si>
  <si>
    <r>
      <t>2. Le temps consacré à la saisie de l’autodiagnostic est de (</t>
    </r>
    <r>
      <rPr>
        <i/>
        <sz val="10"/>
        <color indexed="12"/>
        <rFont val="Arial"/>
        <family val="2"/>
      </rPr>
      <t>mn ou heures</t>
    </r>
    <r>
      <rPr>
        <sz val="10"/>
        <color indexed="12"/>
        <rFont val="Arial"/>
        <family val="2"/>
      </rPr>
      <t>) :</t>
    </r>
  </si>
  <si>
    <r>
      <t>3. L'emploi de la grille est compréhensible (</t>
    </r>
    <r>
      <rPr>
        <i/>
        <sz val="10"/>
        <color indexed="12"/>
        <rFont val="Arial"/>
        <family val="2"/>
      </rPr>
      <t>oui/non/suggestions...</t>
    </r>
    <r>
      <rPr>
        <sz val="10"/>
        <color indexed="12"/>
        <rFont val="Arial"/>
        <family val="2"/>
      </rPr>
      <t>) :</t>
    </r>
  </si>
  <si>
    <t>Exploitation :</t>
  </si>
  <si>
    <r>
      <t>4. Les priorités d’action sont identifiables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</si>
  <si>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L’organisme communique sa stratégie de manière explicite et continue au personnel.</t>
  </si>
  <si>
    <t>Un mécanisme de retour d'informations permet de traiter de manière proactive les changements de l'environnement de l'organisme.</t>
  </si>
  <si>
    <t xml:space="preserve"> Une communication concerne l'efficacité du système de management de la qualité.</t>
  </si>
  <si>
    <t xml:space="preserve"> Les processus de communication de l'organisme fonctionne  horizontalement .</t>
  </si>
  <si>
    <t xml:space="preserve"> Les processus de communication de l'organisme fonctionne verticalement.</t>
  </si>
  <si>
    <t>Les processus de communication est adapté aux différents besoins de ses destinataires.</t>
  </si>
  <si>
    <t>L'environnement interne permet au personnel d'être totalement impliqué dans la réalisation des objectifs de l'organisme.</t>
  </si>
  <si>
    <t>L’organisme assure que son environnement de travail encourage le développement individuel, l'apprentissage, le transfert des connaissances et le travail en équipe ?</t>
  </si>
  <si>
    <t>Le management du personnel est responsable du point de vue éthique et social.</t>
  </si>
  <si>
    <t>Le personnel prends l'engagement et la responsabilité à résoudre les problèmes.</t>
  </si>
  <si>
    <t>L'organisme permet de favoriser le travail en équipe et encourager la synergie entre les personnes.</t>
  </si>
  <si>
    <t>L'organisme favorise le partage des informations, des connaissances et de l'expérience.</t>
  </si>
  <si>
    <t>Pouvoir  réorganiser le travail par le délégataire si le fait l’exige.</t>
  </si>
  <si>
    <t>Assurer la responsabilité juridique autour de la quelle tournent toute les autres formes d’autorité ayant une influence sur le fonctionnement de la structure</t>
  </si>
  <si>
    <t>Les relations hiérarchiques et opérationnelles sont liées aux fonctions définies </t>
  </si>
  <si>
    <t xml:space="preserve"> </t>
  </si>
  <si>
    <t xml:space="preserve"> L'organisme détermine Les compétences nécessaires pour le personnel. </t>
  </si>
  <si>
    <t>3. Délégation des responsabilités</t>
  </si>
  <si>
    <t>Critère d'organisation</t>
  </si>
  <si>
    <t>1. Définition des fiches des postes</t>
  </si>
  <si>
    <t xml:space="preserve">l'organisation permet l'allocation des ressources nécessaires. </t>
  </si>
  <si>
    <t>Mise en place d'un processus de mis à jour et révision des fiches de postes.</t>
  </si>
  <si>
    <t>100% Robustesse</t>
  </si>
  <si>
    <t>Evaluations</t>
  </si>
  <si>
    <t>Modes de preuve</t>
  </si>
  <si>
    <t>Observations</t>
  </si>
  <si>
    <t>Grille d'évaluation de niveau d'organisation</t>
  </si>
  <si>
    <t>2. Communication et implication des personnels</t>
  </si>
  <si>
    <t xml:space="preserve">Respecter les conditions auxquelles les statuts soumettent toute délégation de pouvoirs.
</t>
  </si>
  <si>
    <t xml:space="preserve">Pouvoirs divisés et délégués entre plusieurs salariés intervenant dans le même secteur de l’entreprise
</t>
  </si>
  <si>
    <t xml:space="preserve">Définir les responsabilités et les autorités du délégataire
</t>
  </si>
  <si>
    <t>Allouer  les moyens nécessaires au délégataire pour  l’accomplissement de ses missions</t>
  </si>
  <si>
    <t xml:space="preserve">Transférer la responsabilité pénale du responsable sur le délégataire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</si>
  <si>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</si>
  <si>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</si>
  <si>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</si>
  <si>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</si>
  <si>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</si>
  <si>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</si>
  <si>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</si>
  <si>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</si>
  <si>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</si>
  <si>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</si>
  <si>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</si>
  <si>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</si>
  <si>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</si>
  <si>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</si>
  <si>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</si>
  <si>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</si>
  <si>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</si>
  <si>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</si>
  <si>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</si>
  <si>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</si>
  <si>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</si>
  <si>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</si>
  <si>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</si>
  <si>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</si>
  <si>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</si>
  <si>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</si>
  <si>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</si>
  <si>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</si>
  <si>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</si>
  <si>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</si>
  <si>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</si>
  <si>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</si>
  <si>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 xml:space="preserve">Les fonctions des postes sont  clairement précisées.
</t>
  </si>
  <si>
    <t xml:space="preserve">Des fiches de description des postes existent.
</t>
  </si>
  <si>
    <t>L’organisme décrit les compétences nécessaires pour atteindre les résultats prévues.</t>
  </si>
  <si>
    <r>
      <t>Les taches principales pour chaque poste sont  bien décrites</t>
    </r>
    <r>
      <rPr>
        <sz val="14"/>
        <rFont val="Times New Roman"/>
        <family val="1"/>
      </rPr>
      <t>. </t>
    </r>
  </si>
  <si>
    <t>Mise en place d'un processus d’approbation des fiches des postes.</t>
  </si>
  <si>
    <t>Mise en place d'un processus de diffusion des fiches des postes. </t>
  </si>
  <si>
    <t>Des processus appropriés de communication sont établis au sein de l'organisme</t>
  </si>
  <si>
    <t>L’organisme entreprend des actions (formation) pour acquérir les compétences nécessaires.</t>
  </si>
  <si>
    <t>Mise en place d'un système d’évaluation des activités pour mesurer leurs efficacités</t>
  </si>
  <si>
    <t>Les membres du personnel ont conscience de la pertinence et de l'importance de leurs activités et de la manière dont ils contribuent à la réalisation des objectives qualités.</t>
  </si>
  <si>
    <t>Les équipements ( logiciels et matériels) associés aux processus sont disponibles.</t>
  </si>
  <si>
    <t>Les services support ( logistique, moyens de communication, systèmes d'information ...) sont disponibles ?</t>
  </si>
</sst>
</file>

<file path=xl/styles.xml><?xml version="1.0" encoding="utf-8"?>
<styleSheet xmlns="http://schemas.openxmlformats.org/spreadsheetml/2006/main">
  <numFmts count="5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0000"/>
    <numFmt numFmtId="193" formatCode="&quot;Vrai&quot;;&quot;Vrai&quot;;&quot;Faux&quot;"/>
    <numFmt numFmtId="194" formatCode="&quot;Actif&quot;;&quot;Actif&quot;;&quot;Inactif&quot;"/>
    <numFmt numFmtId="195" formatCode="0.0000%"/>
    <numFmt numFmtId="196" formatCode="0.0%"/>
    <numFmt numFmtId="197" formatCode="\C\r\i\t\.\ #0"/>
    <numFmt numFmtId="198" formatCode="0.0000"/>
    <numFmt numFmtId="199" formatCode="d\ mmmm\ yyyy"/>
    <numFmt numFmtId="200" formatCode="[$€-2]\ #,##0.00_);[Red]\([$€-2]\ #,##0.00\)"/>
    <numFmt numFmtId="201" formatCode="0.000"/>
    <numFmt numFmtId="202" formatCode="0.0"/>
    <numFmt numFmtId="203" formatCode="0.00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General"/>
    <numFmt numFmtId="211" formatCode="0.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4"/>
      <color indexed="51"/>
      <name val="Cambria"/>
      <family val="1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51"/>
      <name val="Arial"/>
      <family val="2"/>
    </font>
    <font>
      <b/>
      <sz val="9"/>
      <color indexed="9"/>
      <name val="Verdana Ref"/>
      <family val="2"/>
    </font>
    <font>
      <b/>
      <sz val="18"/>
      <color indexed="8"/>
      <name val="Calibri"/>
      <family val="0"/>
    </font>
    <font>
      <sz val="8"/>
      <name val="Verdana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0" fillId="2" borderId="1" applyNumberFormat="0" applyAlignment="0" applyProtection="0"/>
    <xf numFmtId="0" fontId="20" fillId="10" borderId="1" applyNumberFormat="0" applyAlignment="0" applyProtection="0"/>
    <xf numFmtId="0" fontId="26" fillId="23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46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12" borderId="0" applyNumberFormat="0" applyBorder="0" applyAlignment="0" applyProtection="0"/>
    <xf numFmtId="0" fontId="17" fillId="0" borderId="0">
      <alignment/>
      <protection/>
    </xf>
    <xf numFmtId="0" fontId="17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0" borderId="5" applyNumberFormat="0" applyAlignment="0" applyProtection="0"/>
    <xf numFmtId="0" fontId="23" fillId="8" borderId="0" applyNumberFormat="0" applyBorder="0" applyAlignment="0" applyProtection="0"/>
    <xf numFmtId="0" fontId="24" fillId="2" borderId="5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7" applyNumberFormat="0" applyFill="0" applyAlignment="0" applyProtection="0"/>
    <xf numFmtId="0" fontId="45" fillId="0" borderId="10" applyNumberFormat="0" applyFill="0" applyAlignment="0" applyProtection="0"/>
    <xf numFmtId="0" fontId="59" fillId="0" borderId="11" applyNumberFormat="0" applyFill="0" applyAlignment="0" applyProtection="0"/>
    <xf numFmtId="0" fontId="26" fillId="23" borderId="2" applyNumberFormat="0" applyAlignment="0" applyProtection="0"/>
  </cellStyleXfs>
  <cellXfs count="144">
    <xf numFmtId="0" fontId="0" fillId="0" borderId="0" xfId="0" applyAlignment="1">
      <alignment/>
    </xf>
    <xf numFmtId="0" fontId="5" fillId="12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3" fillId="27" borderId="13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12" borderId="20" xfId="0" applyFont="1" applyFill="1" applyBorder="1" applyAlignment="1">
      <alignment horizontal="left" vertical="center"/>
    </xf>
    <xf numFmtId="0" fontId="28" fillId="12" borderId="21" xfId="0" applyFont="1" applyFill="1" applyBorder="1" applyAlignment="1">
      <alignment horizontal="right" vertical="center"/>
    </xf>
    <xf numFmtId="9" fontId="30" fillId="2" borderId="22" xfId="0" applyNumberFormat="1" applyFont="1" applyFill="1" applyBorder="1" applyAlignment="1">
      <alignment horizontal="left" vertical="center" indent="2"/>
    </xf>
    <xf numFmtId="0" fontId="28" fillId="12" borderId="23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vertical="center"/>
    </xf>
    <xf numFmtId="0" fontId="28" fillId="12" borderId="24" xfId="0" applyFont="1" applyFill="1" applyBorder="1" applyAlignment="1">
      <alignment horizontal="left" vertical="center"/>
    </xf>
    <xf numFmtId="0" fontId="28" fillId="12" borderId="25" xfId="0" applyFont="1" applyFill="1" applyBorder="1" applyAlignment="1">
      <alignment horizontal="right" vertical="center"/>
    </xf>
    <xf numFmtId="0" fontId="0" fillId="2" borderId="26" xfId="0" applyFill="1" applyBorder="1" applyAlignment="1">
      <alignment/>
    </xf>
    <xf numFmtId="0" fontId="0" fillId="0" borderId="0" xfId="0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0" fillId="12" borderId="22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0" fontId="0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vertical="center"/>
    </xf>
    <xf numFmtId="0" fontId="35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horizontal="left" vertical="center"/>
    </xf>
    <xf numFmtId="0" fontId="36" fillId="28" borderId="17" xfId="0" applyFont="1" applyFill="1" applyBorder="1" applyAlignment="1">
      <alignment horizontal="left" vertical="center" indent="1"/>
    </xf>
    <xf numFmtId="0" fontId="36" fillId="28" borderId="27" xfId="0" applyFont="1" applyFill="1" applyBorder="1" applyAlignment="1">
      <alignment horizontal="left" vertical="center" indent="1"/>
    </xf>
    <xf numFmtId="0" fontId="36" fillId="28" borderId="20" xfId="0" applyFont="1" applyFill="1" applyBorder="1" applyAlignment="1">
      <alignment horizontal="left" vertical="center" indent="1"/>
    </xf>
    <xf numFmtId="0" fontId="36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left" vertical="center" indent="1"/>
    </xf>
    <xf numFmtId="0" fontId="27" fillId="2" borderId="14" xfId="0" applyFont="1" applyFill="1" applyBorder="1" applyAlignment="1">
      <alignment horizontal="left" vertical="center" indent="1"/>
    </xf>
    <xf numFmtId="0" fontId="0" fillId="12" borderId="20" xfId="0" applyFill="1" applyBorder="1" applyAlignment="1">
      <alignment vertical="center"/>
    </xf>
    <xf numFmtId="0" fontId="0" fillId="12" borderId="23" xfId="0" applyFill="1" applyBorder="1" applyAlignment="1">
      <alignment horizontal="left" vertical="center" indent="1"/>
    </xf>
    <xf numFmtId="0" fontId="0" fillId="12" borderId="0" xfId="0" applyFill="1" applyBorder="1" applyAlignment="1">
      <alignment vertical="center"/>
    </xf>
    <xf numFmtId="0" fontId="37" fillId="12" borderId="12" xfId="0" applyFont="1" applyFill="1" applyBorder="1" applyAlignment="1">
      <alignment horizontal="center" vertical="center"/>
    </xf>
    <xf numFmtId="9" fontId="39" fillId="2" borderId="12" xfId="0" applyNumberFormat="1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0" fillId="28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2" fillId="2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33" fillId="12" borderId="20" xfId="0" applyFont="1" applyFill="1" applyBorder="1" applyAlignment="1">
      <alignment horizontal="left" vertical="center"/>
    </xf>
    <xf numFmtId="0" fontId="33" fillId="12" borderId="21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center" vertical="center"/>
    </xf>
    <xf numFmtId="0" fontId="43" fillId="28" borderId="24" xfId="0" applyFont="1" applyFill="1" applyBorder="1" applyAlignment="1">
      <alignment horizontal="left" vertical="center"/>
    </xf>
    <xf numFmtId="0" fontId="43" fillId="28" borderId="25" xfId="0" applyFont="1" applyFill="1" applyBorder="1" applyAlignment="1">
      <alignment horizontal="center" vertical="center"/>
    </xf>
    <xf numFmtId="0" fontId="39" fillId="2" borderId="12" xfId="0" applyNumberFormat="1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wrapText="1" indent="1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horizontal="left" vertical="center" wrapText="1" indent="1"/>
    </xf>
    <xf numFmtId="0" fontId="44" fillId="28" borderId="24" xfId="0" applyFont="1" applyFill="1" applyBorder="1" applyAlignment="1">
      <alignment vertical="center"/>
    </xf>
    <xf numFmtId="49" fontId="12" fillId="27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3" fillId="27" borderId="0" xfId="0" applyFont="1" applyFill="1" applyBorder="1" applyAlignment="1">
      <alignment horizontal="center" vertical="center"/>
    </xf>
    <xf numFmtId="9" fontId="10" fillId="0" borderId="28" xfId="0" applyNumberFormat="1" applyFont="1" applyBorder="1" applyAlignment="1" applyProtection="1">
      <alignment horizontal="center" wrapText="1"/>
      <protection locked="0"/>
    </xf>
    <xf numFmtId="9" fontId="10" fillId="0" borderId="28" xfId="0" applyNumberFormat="1" applyFont="1" applyBorder="1" applyAlignment="1" applyProtection="1">
      <alignment horizontal="center" vertical="center" wrapText="1"/>
      <protection locked="0"/>
    </xf>
    <xf numFmtId="9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50" fillId="2" borderId="30" xfId="0" applyFont="1" applyFill="1" applyBorder="1" applyAlignment="1">
      <alignment horizontal="center"/>
    </xf>
    <xf numFmtId="0" fontId="50" fillId="2" borderId="31" xfId="0" applyFont="1" applyFill="1" applyBorder="1" applyAlignment="1">
      <alignment horizontal="center"/>
    </xf>
    <xf numFmtId="0" fontId="50" fillId="2" borderId="32" xfId="0" applyFont="1" applyFill="1" applyBorder="1" applyAlignment="1">
      <alignment horizontal="center"/>
    </xf>
    <xf numFmtId="2" fontId="10" fillId="4" borderId="3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6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12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9" borderId="0" xfId="0" applyFont="1" applyFill="1" applyBorder="1" applyAlignment="1">
      <alignment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5" xfId="0" applyFont="1" applyFill="1" applyBorder="1" applyAlignment="1">
      <alignment horizontal="center" vertical="center" wrapText="1"/>
    </xf>
    <xf numFmtId="9" fontId="10" fillId="12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33" fillId="12" borderId="0" xfId="0" applyFont="1" applyFill="1" applyBorder="1" applyAlignment="1">
      <alignment horizontal="left" vertical="center" wrapText="1"/>
    </xf>
    <xf numFmtId="0" fontId="33" fillId="12" borderId="0" xfId="0" applyFont="1" applyFill="1" applyBorder="1" applyAlignment="1">
      <alignment horizontal="left" vertical="center" wrapText="1"/>
    </xf>
    <xf numFmtId="0" fontId="36" fillId="28" borderId="20" xfId="0" applyFont="1" applyFill="1" applyBorder="1" applyAlignment="1">
      <alignment horizontal="left" vertical="center"/>
    </xf>
    <xf numFmtId="0" fontId="36" fillId="28" borderId="19" xfId="0" applyFont="1" applyFill="1" applyBorder="1" applyAlignment="1">
      <alignment horizontal="left" vertical="center"/>
    </xf>
    <xf numFmtId="0" fontId="36" fillId="28" borderId="27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indent="1"/>
    </xf>
    <xf numFmtId="0" fontId="38" fillId="2" borderId="1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9" fontId="29" fillId="2" borderId="21" xfId="0" applyNumberFormat="1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199" fontId="29" fillId="2" borderId="0" xfId="0" applyNumberFormat="1" applyFont="1" applyFill="1" applyBorder="1" applyAlignment="1">
      <alignment horizontal="left" vertical="center" indent="1"/>
    </xf>
    <xf numFmtId="199" fontId="29" fillId="2" borderId="0" xfId="0" applyNumberFormat="1" applyFont="1" applyFill="1" applyAlignment="1">
      <alignment horizontal="left" vertical="center" indent="1"/>
    </xf>
    <xf numFmtId="9" fontId="29" fillId="2" borderId="25" xfId="0" applyNumberFormat="1" applyFont="1" applyFill="1" applyBorder="1" applyAlignment="1">
      <alignment horizontal="left" vertical="center" indent="1"/>
    </xf>
    <xf numFmtId="0" fontId="29" fillId="2" borderId="25" xfId="0" applyFont="1" applyFill="1" applyBorder="1" applyAlignment="1">
      <alignment horizontal="left" inden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27" borderId="34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9" borderId="0" xfId="0" applyFont="1" applyFill="1" applyBorder="1" applyAlignment="1">
      <alignment horizontal="center" vertical="center" wrapText="1"/>
    </xf>
    <xf numFmtId="0" fontId="61" fillId="27" borderId="35" xfId="0" applyFont="1" applyFill="1" applyBorder="1" applyAlignment="1">
      <alignment horizontal="center"/>
    </xf>
    <xf numFmtId="0" fontId="61" fillId="27" borderId="36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12" fillId="29" borderId="21" xfId="0" applyFont="1" applyFill="1" applyBorder="1" applyAlignment="1">
      <alignment horizontal="center" vertical="center" wrapText="1"/>
    </xf>
  </cellXfs>
  <cellStyles count="8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uena" xfId="58"/>
    <cellStyle name="Calcul" xfId="59"/>
    <cellStyle name="Cálculo" xfId="60"/>
    <cellStyle name="Celda de comprobación" xfId="61"/>
    <cellStyle name="Celda vinculada" xfId="62"/>
    <cellStyle name="Cellule liée" xfId="63"/>
    <cellStyle name="Commentair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ée" xfId="73"/>
    <cellStyle name="Incorrecto" xfId="74"/>
    <cellStyle name="Insatisfaisant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ormal 2" xfId="83"/>
    <cellStyle name="Notas" xfId="84"/>
    <cellStyle name="Percent" xfId="85"/>
    <cellStyle name="Salida" xfId="86"/>
    <cellStyle name="Satisfaisant" xfId="87"/>
    <cellStyle name="Sortie" xfId="88"/>
    <cellStyle name="Texte explicatif" xfId="89"/>
    <cellStyle name="Texto de advertencia" xfId="90"/>
    <cellStyle name="Texto explicativo" xfId="91"/>
    <cellStyle name="Titre" xfId="92"/>
    <cellStyle name="Titre 1" xfId="93"/>
    <cellStyle name="Titre 2" xfId="94"/>
    <cellStyle name="Titre 3" xfId="95"/>
    <cellStyle name="Titre 4" xfId="96"/>
    <cellStyle name="Título" xfId="97"/>
    <cellStyle name="Título 1" xfId="98"/>
    <cellStyle name="Título 2" xfId="99"/>
    <cellStyle name="Título 3" xfId="100"/>
    <cellStyle name="Total" xfId="101"/>
    <cellStyle name="Vérificatio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3 axes fondamentaux de l'organisation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195"/>
          <c:w val="0.41075"/>
          <c:h val="0.75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Calcules!$T$9:$T$11</c:f>
              <c:strCache/>
            </c:strRef>
          </c:cat>
          <c:val>
            <c:numRef>
              <c:f>Calcules!$U$9:$U$11</c:f>
              <c:numCache/>
            </c:numRef>
          </c:val>
        </c:ser>
        <c:axId val="24907269"/>
        <c:axId val="22838830"/>
      </c:radarChart>
      <c:catAx>
        <c:axId val="249072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 val="autoZero"/>
        <c:auto val="0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0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546"/>
          <c:w val="0.057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 axes fondamentaux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41175"/>
          <c:w val="0.364"/>
          <c:h val="0.47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résultats'!$B$8:$B$10</c:f>
              <c:strCache/>
            </c:strRef>
          </c:cat>
          <c:val>
            <c:numRef>
              <c:f>'Synthèse de résultats'!$C$8:$C$10</c:f>
              <c:numCache/>
            </c:numRef>
          </c:val>
        </c:ser>
        <c:axId val="4222879"/>
        <c:axId val="38005912"/>
      </c:radarChart>
      <c:catAx>
        <c:axId val="42228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 val="autoZero"/>
        <c:auto val="0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621"/>
          <c:w val="0.079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Performance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234"/>
          <c:w val="0.45575"/>
          <c:h val="0.69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résultats'!$E$10:$E$12</c:f>
              <c:strCache/>
            </c:strRef>
          </c:cat>
          <c:val>
            <c:numRef>
              <c:f>'Synthèse de résultats'!$F$10:$F$12</c:f>
              <c:numCache/>
            </c:numRef>
          </c:val>
        </c:ser>
        <c:axId val="6508889"/>
        <c:axId val="58580002"/>
      </c:radarChart>
      <c:catAx>
        <c:axId val="6508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autoZero"/>
        <c:auto val="0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555"/>
          <c:w val="0.079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161925</xdr:colOff>
      <xdr:row>2</xdr:row>
      <xdr:rowOff>219075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152400</xdr:rowOff>
    </xdr:from>
    <xdr:to>
      <xdr:col>2</xdr:col>
      <xdr:colOff>1228725</xdr:colOff>
      <xdr:row>21</xdr:row>
      <xdr:rowOff>104775</xdr:rowOff>
    </xdr:to>
    <xdr:pic>
      <xdr:nvPicPr>
        <xdr:cNvPr id="2" name="Diagramm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38350" y="2638425"/>
          <a:ext cx="2428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247650</xdr:rowOff>
    </xdr:from>
    <xdr:to>
      <xdr:col>6</xdr:col>
      <xdr:colOff>1304925</xdr:colOff>
      <xdr:row>34</xdr:row>
      <xdr:rowOff>190500</xdr:rowOff>
    </xdr:to>
    <xdr:grpSp>
      <xdr:nvGrpSpPr>
        <xdr:cNvPr id="3" name="Groupe 6"/>
        <xdr:cNvGrpSpPr>
          <a:grpSpLocks/>
        </xdr:cNvGrpSpPr>
      </xdr:nvGrpSpPr>
      <xdr:grpSpPr>
        <a:xfrm>
          <a:off x="6505575" y="5067300"/>
          <a:ext cx="4514850" cy="2466975"/>
          <a:chOff x="1084118" y="1469006"/>
          <a:chExt cx="6907383" cy="4542265"/>
        </a:xfrm>
        <a:solidFill>
          <a:srgbClr val="FFFFFF"/>
        </a:solidFill>
      </xdr:grpSpPr>
      <xdr:pic>
        <xdr:nvPicPr>
          <xdr:cNvPr id="4" name="Diagramme 7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084118" y="1375891"/>
            <a:ext cx="6914290" cy="463651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Flèche courbée vers le bas 8"/>
          <xdr:cNvSpPr>
            <a:spLocks/>
          </xdr:cNvSpPr>
        </xdr:nvSpPr>
        <xdr:spPr>
          <a:xfrm rot="10800000">
            <a:off x="3456804" y="5399201"/>
            <a:ext cx="1920252" cy="558699"/>
          </a:xfrm>
          <a:prstGeom prst="curvedDownArrow">
            <a:avLst>
              <a:gd name="adj1" fmla="val 35453"/>
              <a:gd name="adj2" fmla="val 46365"/>
              <a:gd name="adj3" fmla="val 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lèche courbée vers la gauche 9"/>
          <xdr:cNvSpPr>
            <a:spLocks/>
          </xdr:cNvSpPr>
        </xdr:nvSpPr>
        <xdr:spPr>
          <a:xfrm rot="19577076">
            <a:off x="5886476" y="1835794"/>
            <a:ext cx="538776" cy="1903209"/>
          </a:xfrm>
          <a:prstGeom prst="curvedLeftArrow">
            <a:avLst>
              <a:gd name="adj1" fmla="val 35856"/>
              <a:gd name="adj2" fmla="val 46462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lèche courbée vers la gauche 10"/>
          <xdr:cNvSpPr>
            <a:spLocks/>
          </xdr:cNvSpPr>
        </xdr:nvSpPr>
        <xdr:spPr>
          <a:xfrm rot="2023222" flipH="1">
            <a:off x="2671089" y="1906199"/>
            <a:ext cx="568132" cy="1746501"/>
          </a:xfrm>
          <a:prstGeom prst="curvedLeftArrow">
            <a:avLst>
              <a:gd name="adj1" fmla="val 33750"/>
              <a:gd name="adj2" fmla="val 45935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495300</xdr:colOff>
      <xdr:row>22</xdr:row>
      <xdr:rowOff>161925</xdr:rowOff>
    </xdr:from>
    <xdr:to>
      <xdr:col>2</xdr:col>
      <xdr:colOff>1552575</xdr:colOff>
      <xdr:row>32</xdr:row>
      <xdr:rowOff>95250</xdr:rowOff>
    </xdr:to>
    <xdr:pic>
      <xdr:nvPicPr>
        <xdr:cNvPr id="8" name="Diagramme 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4981575"/>
          <a:ext cx="4295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66675</xdr:colOff>
      <xdr:row>11</xdr:row>
      <xdr:rowOff>409575</xdr:rowOff>
    </xdr:from>
    <xdr:to>
      <xdr:col>26</xdr:col>
      <xdr:colOff>390525</xdr:colOff>
      <xdr:row>27</xdr:row>
      <xdr:rowOff>28575</xdr:rowOff>
    </xdr:to>
    <xdr:graphicFrame>
      <xdr:nvGraphicFramePr>
        <xdr:cNvPr id="2" name="Graphique 3"/>
        <xdr:cNvGraphicFramePr/>
      </xdr:nvGraphicFramePr>
      <xdr:xfrm>
        <a:off x="25746075" y="3524250"/>
        <a:ext cx="84772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323850</xdr:rowOff>
    </xdr:from>
    <xdr:to>
      <xdr:col>2</xdr:col>
      <xdr:colOff>323850</xdr:colOff>
      <xdr:row>23</xdr:row>
      <xdr:rowOff>76200</xdr:rowOff>
    </xdr:to>
    <xdr:graphicFrame>
      <xdr:nvGraphicFramePr>
        <xdr:cNvPr id="2" name="Graphique 3"/>
        <xdr:cNvGraphicFramePr/>
      </xdr:nvGraphicFramePr>
      <xdr:xfrm>
        <a:off x="581025" y="3076575"/>
        <a:ext cx="59531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714375</xdr:colOff>
      <xdr:row>11</xdr:row>
      <xdr:rowOff>9525</xdr:rowOff>
    </xdr:from>
    <xdr:to>
      <xdr:col>7</xdr:col>
      <xdr:colOff>466725</xdr:colOff>
      <xdr:row>23</xdr:row>
      <xdr:rowOff>85725</xdr:rowOff>
    </xdr:to>
    <xdr:graphicFrame>
      <xdr:nvGraphicFramePr>
        <xdr:cNvPr id="3" name="Graphique 3"/>
        <xdr:cNvGraphicFramePr/>
      </xdr:nvGraphicFramePr>
      <xdr:xfrm>
        <a:off x="6924675" y="3086100"/>
        <a:ext cx="59340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7" width="24.28125" style="0" customWidth="1"/>
  </cols>
  <sheetData>
    <row r="1" spans="2:7" ht="18">
      <c r="B1" s="117" t="s">
        <v>57</v>
      </c>
      <c r="C1" s="117"/>
      <c r="D1" s="117"/>
      <c r="E1" s="117"/>
      <c r="F1" s="117"/>
      <c r="G1" s="117"/>
    </row>
    <row r="2" spans="2:7" ht="23.25">
      <c r="B2" s="105" t="s">
        <v>59</v>
      </c>
      <c r="C2" s="105"/>
      <c r="D2" s="105"/>
      <c r="E2" s="105"/>
      <c r="F2" s="105"/>
      <c r="G2" s="105"/>
    </row>
    <row r="3" spans="2:7" ht="18.75" customHeight="1">
      <c r="B3" s="106" t="s">
        <v>58</v>
      </c>
      <c r="C3" s="106"/>
      <c r="D3" s="106"/>
      <c r="E3" s="106"/>
      <c r="F3" s="106"/>
      <c r="G3" s="106"/>
    </row>
    <row r="4" spans="2:6" ht="36.75" customHeight="1">
      <c r="B4" s="115" t="s">
        <v>9</v>
      </c>
      <c r="C4" s="116"/>
      <c r="D4" s="116"/>
      <c r="E4" s="116"/>
      <c r="F4" s="116"/>
    </row>
    <row r="5" spans="1:7" ht="15">
      <c r="A5" s="18"/>
      <c r="B5" s="19" t="s">
        <v>65</v>
      </c>
      <c r="C5" s="118"/>
      <c r="D5" s="118"/>
      <c r="E5" s="119"/>
      <c r="F5" s="119"/>
      <c r="G5" s="20" t="s">
        <v>66</v>
      </c>
    </row>
    <row r="6" spans="1:7" ht="15">
      <c r="A6" s="21"/>
      <c r="B6" s="22" t="s">
        <v>67</v>
      </c>
      <c r="C6" s="120"/>
      <c r="D6" s="120"/>
      <c r="E6" s="121"/>
      <c r="F6" s="121"/>
      <c r="G6" s="23"/>
    </row>
    <row r="7" spans="1:7" ht="15">
      <c r="A7" s="24"/>
      <c r="B7" s="25" t="s">
        <v>68</v>
      </c>
      <c r="C7" s="122"/>
      <c r="D7" s="122"/>
      <c r="E7" s="123"/>
      <c r="F7" s="123"/>
      <c r="G7" s="26"/>
    </row>
    <row r="8" spans="1:8" ht="12.75">
      <c r="A8" s="109" t="s">
        <v>13</v>
      </c>
      <c r="B8" s="110"/>
      <c r="C8" s="110"/>
      <c r="D8" s="110"/>
      <c r="E8" s="110"/>
      <c r="F8" s="110"/>
      <c r="G8" s="111"/>
      <c r="H8" s="27"/>
    </row>
    <row r="9" spans="1:8" ht="12">
      <c r="A9" s="69"/>
      <c r="B9" s="69"/>
      <c r="C9" s="29"/>
      <c r="D9" s="29"/>
      <c r="E9" s="29"/>
      <c r="F9" s="29"/>
      <c r="G9" s="30"/>
      <c r="H9" s="27"/>
    </row>
    <row r="10" spans="1:8" ht="12">
      <c r="A10" s="71" t="s">
        <v>14</v>
      </c>
      <c r="B10" s="72" t="s">
        <v>20</v>
      </c>
      <c r="C10" s="32"/>
      <c r="D10" s="32"/>
      <c r="E10" s="32"/>
      <c r="F10" s="32"/>
      <c r="G10" s="33"/>
      <c r="H10" s="27"/>
    </row>
    <row r="11" spans="1:8" ht="17.25" customHeight="1">
      <c r="A11" s="31"/>
      <c r="B11" s="107" t="s">
        <v>15</v>
      </c>
      <c r="C11" s="108"/>
      <c r="D11" s="108"/>
      <c r="E11" s="108"/>
      <c r="F11" s="32"/>
      <c r="G11" s="33"/>
      <c r="H11" s="27"/>
    </row>
    <row r="12" spans="1:8" ht="12.75">
      <c r="A12" s="34"/>
      <c r="B12" s="68" t="s">
        <v>16</v>
      </c>
      <c r="C12" s="32"/>
      <c r="D12" s="32"/>
      <c r="E12" s="32"/>
      <c r="F12" s="32"/>
      <c r="G12" s="33"/>
      <c r="H12" s="27"/>
    </row>
    <row r="13" spans="1:8" ht="29.25" customHeight="1">
      <c r="A13" s="70" t="s">
        <v>17</v>
      </c>
      <c r="B13" s="35"/>
      <c r="C13" s="32"/>
      <c r="D13" s="32"/>
      <c r="E13" s="73"/>
      <c r="F13" s="32"/>
      <c r="G13" s="33"/>
      <c r="H13" s="27"/>
    </row>
    <row r="14" spans="1:8" ht="15.75">
      <c r="A14" s="36"/>
      <c r="B14" s="37"/>
      <c r="C14" s="32"/>
      <c r="D14" s="32"/>
      <c r="E14" s="32"/>
      <c r="F14" s="32"/>
      <c r="G14" s="33"/>
      <c r="H14" s="27"/>
    </row>
    <row r="15" spans="1:8" ht="15.75">
      <c r="A15" s="36"/>
      <c r="B15" s="37"/>
      <c r="C15" s="32"/>
      <c r="D15" s="32"/>
      <c r="E15" s="32"/>
      <c r="F15" s="32"/>
      <c r="G15" s="33"/>
      <c r="H15" s="27"/>
    </row>
    <row r="16" spans="1:8" ht="15.75">
      <c r="A16" s="36"/>
      <c r="B16" s="37"/>
      <c r="C16" s="32"/>
      <c r="D16" s="32"/>
      <c r="E16" s="32"/>
      <c r="F16" s="32"/>
      <c r="G16" s="33"/>
      <c r="H16" s="27"/>
    </row>
    <row r="17" spans="1:8" ht="15.75">
      <c r="A17" s="36"/>
      <c r="B17" s="37"/>
      <c r="C17" s="32"/>
      <c r="D17" s="32"/>
      <c r="E17" s="32"/>
      <c r="F17" s="32"/>
      <c r="G17" s="33"/>
      <c r="H17" s="27"/>
    </row>
    <row r="18" spans="1:8" ht="15.75">
      <c r="A18" s="36"/>
      <c r="B18" s="37"/>
      <c r="C18" s="32"/>
      <c r="D18" s="32"/>
      <c r="E18" s="32"/>
      <c r="F18" s="32"/>
      <c r="G18" s="33"/>
      <c r="H18" s="27"/>
    </row>
    <row r="19" spans="1:8" ht="15.75">
      <c r="A19" s="36"/>
      <c r="B19" s="37"/>
      <c r="C19" s="32"/>
      <c r="D19" s="32"/>
      <c r="E19" s="32"/>
      <c r="F19" s="32"/>
      <c r="G19" s="33"/>
      <c r="H19" s="27"/>
    </row>
    <row r="20" spans="1:8" ht="15.75">
      <c r="A20" s="36"/>
      <c r="B20" s="37"/>
      <c r="C20" s="32"/>
      <c r="D20" s="32"/>
      <c r="E20" s="32"/>
      <c r="F20" s="32"/>
      <c r="G20" s="33"/>
      <c r="H20" s="27"/>
    </row>
    <row r="21" spans="1:8" ht="15.75">
      <c r="A21" s="36"/>
      <c r="B21" s="37"/>
      <c r="C21" s="32"/>
      <c r="D21" s="32"/>
      <c r="E21" s="32"/>
      <c r="F21" s="32"/>
      <c r="G21" s="33"/>
      <c r="H21" s="27"/>
    </row>
    <row r="22" spans="1:8" ht="15.75">
      <c r="A22" s="36"/>
      <c r="B22" s="37"/>
      <c r="C22" s="32"/>
      <c r="D22" s="32"/>
      <c r="E22" s="32"/>
      <c r="F22" s="32"/>
      <c r="G22" s="33"/>
      <c r="H22" s="27"/>
    </row>
    <row r="23" spans="1:8" ht="25.5">
      <c r="A23" s="73" t="s">
        <v>19</v>
      </c>
      <c r="B23" s="37"/>
      <c r="C23" s="32"/>
      <c r="D23" s="32"/>
      <c r="E23" s="73" t="s">
        <v>18</v>
      </c>
      <c r="F23" s="32"/>
      <c r="G23" s="33"/>
      <c r="H23" s="27"/>
    </row>
    <row r="24" spans="1:8" ht="15.75">
      <c r="A24" s="73"/>
      <c r="B24" s="37"/>
      <c r="C24" s="32"/>
      <c r="D24" s="32"/>
      <c r="E24" s="32"/>
      <c r="F24" s="32"/>
      <c r="G24" s="33"/>
      <c r="H24" s="27"/>
    </row>
    <row r="25" spans="1:8" ht="15.75">
      <c r="A25" s="36"/>
      <c r="B25" s="37"/>
      <c r="C25" s="32"/>
      <c r="D25" s="32"/>
      <c r="E25" s="32"/>
      <c r="F25" s="32"/>
      <c r="G25" s="33"/>
      <c r="H25" s="27"/>
    </row>
    <row r="26" spans="1:8" ht="15.75">
      <c r="A26" s="36"/>
      <c r="B26" s="37"/>
      <c r="C26" s="32"/>
      <c r="D26" s="32"/>
      <c r="E26" s="32"/>
      <c r="F26" s="32"/>
      <c r="G26" s="33"/>
      <c r="H26" s="27"/>
    </row>
    <row r="27" spans="1:8" ht="15.75">
      <c r="A27" s="36"/>
      <c r="B27" s="37"/>
      <c r="C27" s="32"/>
      <c r="D27" s="32"/>
      <c r="E27" s="32"/>
      <c r="F27" s="32"/>
      <c r="G27" s="33"/>
      <c r="H27" s="27"/>
    </row>
    <row r="28" spans="1:8" ht="15.75">
      <c r="A28" s="36"/>
      <c r="B28" s="37"/>
      <c r="C28" s="32"/>
      <c r="D28" s="32"/>
      <c r="E28" s="32"/>
      <c r="F28" s="32"/>
      <c r="G28" s="33"/>
      <c r="H28" s="27"/>
    </row>
    <row r="29" spans="1:8" ht="15.75">
      <c r="A29" s="36"/>
      <c r="B29" s="37"/>
      <c r="C29" s="32"/>
      <c r="D29" s="32"/>
      <c r="E29" s="32"/>
      <c r="F29" s="32"/>
      <c r="G29" s="33"/>
      <c r="H29" s="27"/>
    </row>
    <row r="30" spans="1:8" ht="15.75">
      <c r="A30" s="36"/>
      <c r="B30" s="37"/>
      <c r="C30" s="32"/>
      <c r="D30" s="32"/>
      <c r="E30" s="32"/>
      <c r="F30" s="32"/>
      <c r="G30" s="33"/>
      <c r="H30" s="27"/>
    </row>
    <row r="31" spans="1:8" ht="15.75">
      <c r="A31" s="36"/>
      <c r="B31" s="37"/>
      <c r="C31" s="32"/>
      <c r="D31" s="32"/>
      <c r="E31" s="32"/>
      <c r="F31" s="32"/>
      <c r="G31" s="33"/>
      <c r="H31" s="27"/>
    </row>
    <row r="32" spans="1:8" ht="15.75">
      <c r="A32" s="36"/>
      <c r="B32" s="37"/>
      <c r="C32" s="32"/>
      <c r="D32" s="32"/>
      <c r="E32" s="32"/>
      <c r="F32" s="32"/>
      <c r="G32" s="33"/>
      <c r="H32" s="27"/>
    </row>
    <row r="33" spans="1:8" ht="15.75">
      <c r="A33" s="36"/>
      <c r="B33" s="37"/>
      <c r="C33" s="32"/>
      <c r="D33" s="32"/>
      <c r="E33" s="32"/>
      <c r="F33" s="32"/>
      <c r="G33" s="33"/>
      <c r="H33" s="27"/>
    </row>
    <row r="34" spans="1:8" ht="15.75">
      <c r="A34" s="36"/>
      <c r="B34" s="37"/>
      <c r="C34" s="32"/>
      <c r="D34" s="32"/>
      <c r="E34" s="32"/>
      <c r="F34" s="32"/>
      <c r="G34" s="33"/>
      <c r="H34" s="27"/>
    </row>
    <row r="35" spans="1:8" ht="15.75">
      <c r="A35" s="36"/>
      <c r="B35" s="37"/>
      <c r="C35" s="32"/>
      <c r="D35" s="32"/>
      <c r="E35" s="32"/>
      <c r="F35" s="32"/>
      <c r="G35" s="33"/>
      <c r="H35" s="27"/>
    </row>
    <row r="36" spans="1:8" ht="15">
      <c r="A36" s="34"/>
      <c r="B36" s="37"/>
      <c r="C36" s="32"/>
      <c r="D36" s="32"/>
      <c r="E36" s="32"/>
      <c r="F36" s="32"/>
      <c r="G36" s="33"/>
      <c r="H36" s="27"/>
    </row>
    <row r="37" spans="1:8" ht="12.75">
      <c r="A37" s="38" t="s">
        <v>69</v>
      </c>
      <c r="B37" s="39"/>
      <c r="C37" s="40" t="s">
        <v>12</v>
      </c>
      <c r="D37" s="41"/>
      <c r="E37" s="41"/>
      <c r="F37" s="41"/>
      <c r="G37" s="42"/>
      <c r="H37" s="27"/>
    </row>
    <row r="38" spans="1:8" ht="12">
      <c r="A38" s="43" t="s">
        <v>70</v>
      </c>
      <c r="B38" s="44"/>
      <c r="C38" s="45"/>
      <c r="D38" s="28"/>
      <c r="E38" s="28"/>
      <c r="F38" s="124" t="s">
        <v>71</v>
      </c>
      <c r="G38" s="125"/>
      <c r="H38" s="27"/>
    </row>
    <row r="39" spans="1:8" ht="12.75">
      <c r="A39" s="43" t="s">
        <v>72</v>
      </c>
      <c r="B39" s="44"/>
      <c r="C39" s="46" t="s">
        <v>73</v>
      </c>
      <c r="D39" s="47"/>
      <c r="E39" s="47"/>
      <c r="F39" s="48" t="s">
        <v>74</v>
      </c>
      <c r="G39" s="48" t="s">
        <v>75</v>
      </c>
      <c r="H39" s="27"/>
    </row>
    <row r="40" spans="1:8" ht="12.75">
      <c r="A40" s="43" t="s">
        <v>11</v>
      </c>
      <c r="B40" s="44"/>
      <c r="C40" s="114" t="s">
        <v>76</v>
      </c>
      <c r="D40" s="114"/>
      <c r="E40" s="114"/>
      <c r="F40" s="67">
        <v>5</v>
      </c>
      <c r="G40" s="49">
        <v>1</v>
      </c>
      <c r="H40" s="27"/>
    </row>
    <row r="41" spans="1:8" ht="12.75">
      <c r="A41" s="43" t="s">
        <v>10</v>
      </c>
      <c r="B41" s="44"/>
      <c r="C41" s="114" t="s">
        <v>77</v>
      </c>
      <c r="D41" s="114"/>
      <c r="E41" s="114"/>
      <c r="F41" s="67">
        <v>4</v>
      </c>
      <c r="G41" s="49">
        <v>0.8</v>
      </c>
      <c r="H41" s="27"/>
    </row>
    <row r="42" spans="1:8" ht="12.75">
      <c r="A42" s="43" t="s">
        <v>78</v>
      </c>
      <c r="B42" s="44"/>
      <c r="C42" s="114" t="s">
        <v>79</v>
      </c>
      <c r="D42" s="114"/>
      <c r="E42" s="114"/>
      <c r="F42" s="67">
        <v>3</v>
      </c>
      <c r="G42" s="49">
        <v>0.6</v>
      </c>
      <c r="H42" s="27"/>
    </row>
    <row r="43" spans="1:8" ht="12.75">
      <c r="A43" s="43" t="s">
        <v>80</v>
      </c>
      <c r="B43" s="44"/>
      <c r="C43" s="114" t="s">
        <v>81</v>
      </c>
      <c r="D43" s="114"/>
      <c r="E43" s="114"/>
      <c r="F43" s="67">
        <v>2</v>
      </c>
      <c r="G43" s="49">
        <v>0.4</v>
      </c>
      <c r="H43" s="27"/>
    </row>
    <row r="44" spans="1:8" ht="12.75">
      <c r="A44" s="43" t="s">
        <v>82</v>
      </c>
      <c r="B44" s="44"/>
      <c r="C44" s="114" t="s">
        <v>83</v>
      </c>
      <c r="D44" s="114"/>
      <c r="E44" s="114"/>
      <c r="F44" s="67">
        <v>1</v>
      </c>
      <c r="G44" s="49">
        <v>0.2</v>
      </c>
      <c r="H44" s="27"/>
    </row>
    <row r="45" spans="1:8" ht="12">
      <c r="A45" s="74" t="s">
        <v>21</v>
      </c>
      <c r="B45" s="50"/>
      <c r="C45" s="50"/>
      <c r="D45" s="50"/>
      <c r="E45" s="50"/>
      <c r="F45" s="50"/>
      <c r="G45" s="51"/>
      <c r="H45" s="27"/>
    </row>
    <row r="46" spans="1:8" ht="12">
      <c r="A46" s="52"/>
      <c r="B46" s="53"/>
      <c r="C46" s="53"/>
      <c r="D46" s="53"/>
      <c r="E46" s="53"/>
      <c r="F46" s="53"/>
      <c r="G46" s="54"/>
      <c r="H46" s="27"/>
    </row>
    <row r="47" spans="1:8" ht="12">
      <c r="A47" s="55" t="s">
        <v>84</v>
      </c>
      <c r="B47" s="56" t="s">
        <v>85</v>
      </c>
      <c r="C47" s="32"/>
      <c r="D47" s="32"/>
      <c r="E47" s="32"/>
      <c r="F47" s="32"/>
      <c r="G47" s="33"/>
      <c r="H47" s="57"/>
    </row>
    <row r="48" spans="1:8" ht="12">
      <c r="A48" s="58"/>
      <c r="B48" s="112" t="s">
        <v>86</v>
      </c>
      <c r="C48" s="112"/>
      <c r="D48" s="112"/>
      <c r="E48" s="112"/>
      <c r="F48" s="112"/>
      <c r="G48" s="113"/>
      <c r="H48" s="27"/>
    </row>
    <row r="49" spans="1:8" ht="12">
      <c r="A49" s="58"/>
      <c r="B49" s="59" t="s">
        <v>87</v>
      </c>
      <c r="C49" s="32"/>
      <c r="D49" s="32"/>
      <c r="E49" s="32"/>
      <c r="F49" s="32"/>
      <c r="G49" s="33"/>
      <c r="H49" s="27"/>
    </row>
    <row r="50" spans="1:8" ht="12">
      <c r="A50" s="58"/>
      <c r="B50" s="112" t="s">
        <v>86</v>
      </c>
      <c r="C50" s="112"/>
      <c r="D50" s="112"/>
      <c r="E50" s="112"/>
      <c r="F50" s="112"/>
      <c r="G50" s="113"/>
      <c r="H50" s="27"/>
    </row>
    <row r="51" spans="1:8" ht="12">
      <c r="A51" s="58"/>
      <c r="B51" s="59" t="s">
        <v>88</v>
      </c>
      <c r="C51" s="32"/>
      <c r="D51" s="32"/>
      <c r="E51" s="32"/>
      <c r="F51" s="32"/>
      <c r="G51" s="33"/>
      <c r="H51" s="27"/>
    </row>
    <row r="52" spans="1:7" ht="12">
      <c r="A52" s="58"/>
      <c r="B52" s="112" t="s">
        <v>86</v>
      </c>
      <c r="C52" s="112"/>
      <c r="D52" s="112"/>
      <c r="E52" s="112"/>
      <c r="F52" s="112"/>
      <c r="G52" s="113"/>
    </row>
    <row r="53" spans="1:7" ht="12">
      <c r="A53" s="55" t="s">
        <v>89</v>
      </c>
      <c r="B53" s="59" t="s">
        <v>90</v>
      </c>
      <c r="C53" s="32"/>
      <c r="D53" s="32"/>
      <c r="E53" s="32"/>
      <c r="F53" s="32"/>
      <c r="G53" s="33"/>
    </row>
    <row r="54" spans="1:7" ht="12">
      <c r="A54" s="58"/>
      <c r="B54" s="112" t="s">
        <v>86</v>
      </c>
      <c r="C54" s="112"/>
      <c r="D54" s="112"/>
      <c r="E54" s="112"/>
      <c r="F54" s="112"/>
      <c r="G54" s="113"/>
    </row>
    <row r="55" spans="1:7" ht="12">
      <c r="A55" s="58"/>
      <c r="B55" s="59" t="s">
        <v>0</v>
      </c>
      <c r="C55" s="32"/>
      <c r="D55" s="32"/>
      <c r="E55" s="32"/>
      <c r="F55" s="32"/>
      <c r="G55" s="33"/>
    </row>
    <row r="56" spans="1:7" ht="12">
      <c r="A56" s="58"/>
      <c r="B56" s="112" t="s">
        <v>86</v>
      </c>
      <c r="C56" s="112"/>
      <c r="D56" s="112"/>
      <c r="E56" s="112"/>
      <c r="F56" s="112"/>
      <c r="G56" s="113"/>
    </row>
    <row r="57" spans="1:7" ht="12">
      <c r="A57" s="58"/>
      <c r="B57" s="59" t="s">
        <v>1</v>
      </c>
      <c r="C57" s="32"/>
      <c r="D57" s="32"/>
      <c r="E57" s="32"/>
      <c r="F57" s="32"/>
      <c r="G57" s="33"/>
    </row>
    <row r="58" spans="1:7" ht="12">
      <c r="A58" s="58"/>
      <c r="B58" s="112" t="s">
        <v>86</v>
      </c>
      <c r="C58" s="112"/>
      <c r="D58" s="112"/>
      <c r="E58" s="112"/>
      <c r="F58" s="112"/>
      <c r="G58" s="113"/>
    </row>
    <row r="59" spans="1:7" ht="12">
      <c r="A59" s="55" t="s">
        <v>2</v>
      </c>
      <c r="B59" s="56" t="s">
        <v>3</v>
      </c>
      <c r="C59" s="32"/>
      <c r="D59" s="32"/>
      <c r="E59" s="32"/>
      <c r="F59" s="32"/>
      <c r="G59" s="33"/>
    </row>
    <row r="60" spans="1:7" ht="12">
      <c r="A60" s="58"/>
      <c r="B60" s="112" t="s">
        <v>86</v>
      </c>
      <c r="C60" s="112"/>
      <c r="D60" s="112"/>
      <c r="E60" s="112"/>
      <c r="F60" s="112"/>
      <c r="G60" s="113"/>
    </row>
    <row r="61" spans="1:7" ht="12">
      <c r="A61" s="52"/>
      <c r="B61" s="59" t="s">
        <v>4</v>
      </c>
      <c r="C61" s="32"/>
      <c r="D61" s="32"/>
      <c r="E61" s="32"/>
      <c r="F61" s="32"/>
      <c r="G61" s="33"/>
    </row>
    <row r="62" spans="1:7" ht="12">
      <c r="A62" s="52"/>
      <c r="B62" s="112" t="s">
        <v>86</v>
      </c>
      <c r="C62" s="112"/>
      <c r="D62" s="112"/>
      <c r="E62" s="112"/>
      <c r="F62" s="112"/>
      <c r="G62" s="113"/>
    </row>
    <row r="63" spans="1:7" ht="12">
      <c r="A63" s="52"/>
      <c r="B63" s="59" t="s">
        <v>5</v>
      </c>
      <c r="C63" s="32"/>
      <c r="D63" s="32"/>
      <c r="E63" s="32"/>
      <c r="F63" s="32"/>
      <c r="G63" s="33"/>
    </row>
    <row r="64" spans="1:7" ht="12">
      <c r="A64" s="52"/>
      <c r="B64" s="112" t="s">
        <v>86</v>
      </c>
      <c r="C64" s="112"/>
      <c r="D64" s="112"/>
      <c r="E64" s="112"/>
      <c r="F64" s="112"/>
      <c r="G64" s="113"/>
    </row>
    <row r="65" spans="1:7" ht="12">
      <c r="A65" s="52"/>
      <c r="B65" s="112" t="s">
        <v>86</v>
      </c>
      <c r="C65" s="112"/>
      <c r="D65" s="112"/>
      <c r="E65" s="112"/>
      <c r="F65" s="112"/>
      <c r="G65" s="113"/>
    </row>
    <row r="66" spans="1:7" ht="12">
      <c r="A66" s="60"/>
      <c r="B66" s="112" t="s">
        <v>86</v>
      </c>
      <c r="C66" s="112"/>
      <c r="D66" s="112"/>
      <c r="E66" s="112"/>
      <c r="F66" s="112"/>
      <c r="G66" s="113"/>
    </row>
    <row r="67" spans="1:7" ht="12">
      <c r="A67" s="61"/>
      <c r="B67" s="29"/>
      <c r="C67" s="62"/>
      <c r="D67" s="62" t="s">
        <v>6</v>
      </c>
      <c r="E67" s="29"/>
      <c r="F67" s="29"/>
      <c r="G67" s="30"/>
    </row>
    <row r="68" spans="1:7" ht="12">
      <c r="A68" s="63"/>
      <c r="B68" s="32"/>
      <c r="C68" s="64"/>
      <c r="D68" s="64" t="s">
        <v>7</v>
      </c>
      <c r="E68" s="32"/>
      <c r="F68" s="32"/>
      <c r="G68" s="33"/>
    </row>
    <row r="69" spans="1:7" ht="12">
      <c r="A69" s="65"/>
      <c r="B69" s="50"/>
      <c r="C69" s="66"/>
      <c r="D69" s="66" t="s">
        <v>8</v>
      </c>
      <c r="E69" s="50"/>
      <c r="F69" s="50"/>
      <c r="G69" s="51"/>
    </row>
  </sheetData>
  <sheetProtection/>
  <mergeCells count="26">
    <mergeCell ref="C43:E43"/>
    <mergeCell ref="C44:E44"/>
    <mergeCell ref="C5:F5"/>
    <mergeCell ref="C6:F6"/>
    <mergeCell ref="C7:F7"/>
    <mergeCell ref="F38:G38"/>
    <mergeCell ref="B64:G64"/>
    <mergeCell ref="B65:G65"/>
    <mergeCell ref="B66:G66"/>
    <mergeCell ref="B4:F4"/>
    <mergeCell ref="B1:G1"/>
    <mergeCell ref="B48:G48"/>
    <mergeCell ref="B50:G50"/>
    <mergeCell ref="B52:G52"/>
    <mergeCell ref="B54:G54"/>
    <mergeCell ref="B56:G56"/>
    <mergeCell ref="B2:G2"/>
    <mergeCell ref="B3:G3"/>
    <mergeCell ref="B11:E11"/>
    <mergeCell ref="A8:G8"/>
    <mergeCell ref="B60:G60"/>
    <mergeCell ref="B62:G62"/>
    <mergeCell ref="B58:G58"/>
    <mergeCell ref="C40:E40"/>
    <mergeCell ref="C41:E41"/>
    <mergeCell ref="C42:E42"/>
  </mergeCells>
  <hyperlinks>
    <hyperlink ref="B3" r:id="rId1" display="http://www.utc.fr/master-qualite    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H4" sqref="H4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8" max="8" width="11.7109375" style="0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13" ht="20.25" customHeight="1">
      <c r="A7" s="134"/>
      <c r="B7" s="134"/>
      <c r="C7" s="134"/>
      <c r="D7" s="134"/>
      <c r="E7" s="134"/>
      <c r="F7" s="134"/>
      <c r="M7">
        <v>5</v>
      </c>
    </row>
    <row r="8" spans="1:13" ht="20.25" customHeight="1">
      <c r="A8" s="8"/>
      <c r="B8" s="11" t="s">
        <v>109</v>
      </c>
      <c r="C8" s="75" t="s">
        <v>114</v>
      </c>
      <c r="D8" s="3" t="s">
        <v>115</v>
      </c>
      <c r="E8" s="132" t="s">
        <v>116</v>
      </c>
      <c r="F8" s="133"/>
      <c r="M8">
        <v>4</v>
      </c>
    </row>
    <row r="9" spans="1:13" ht="23.25" customHeight="1">
      <c r="A9" s="9" t="s">
        <v>106</v>
      </c>
      <c r="B9" s="128" t="s">
        <v>110</v>
      </c>
      <c r="C9" s="128"/>
      <c r="D9" s="128"/>
      <c r="E9" s="128"/>
      <c r="F9" s="129"/>
      <c r="M9">
        <v>3</v>
      </c>
    </row>
    <row r="10" spans="1:13" ht="24" customHeight="1">
      <c r="A10" s="14" t="s">
        <v>124</v>
      </c>
      <c r="B10" s="5" t="s">
        <v>157</v>
      </c>
      <c r="C10" s="76">
        <v>4</v>
      </c>
      <c r="D10" s="6"/>
      <c r="E10" s="130"/>
      <c r="F10" s="131"/>
      <c r="G10" s="78"/>
      <c r="M10">
        <v>2</v>
      </c>
    </row>
    <row r="11" spans="1:13" ht="25.5" customHeight="1">
      <c r="A11" s="14" t="s">
        <v>125</v>
      </c>
      <c r="B11" s="1" t="s">
        <v>156</v>
      </c>
      <c r="C11" s="76">
        <v>3</v>
      </c>
      <c r="D11" s="2"/>
      <c r="E11" s="130"/>
      <c r="F11" s="131"/>
      <c r="M11">
        <v>1</v>
      </c>
    </row>
    <row r="12" spans="1:6" ht="33.75" customHeight="1">
      <c r="A12" s="14" t="s">
        <v>126</v>
      </c>
      <c r="B12" s="1" t="s">
        <v>46</v>
      </c>
      <c r="C12" s="76">
        <v>4</v>
      </c>
      <c r="D12" s="2"/>
      <c r="E12" s="130"/>
      <c r="F12" s="131"/>
    </row>
    <row r="13" spans="1:6" ht="27" customHeight="1">
      <c r="A13" s="14" t="s">
        <v>127</v>
      </c>
      <c r="B13" s="1" t="s">
        <v>159</v>
      </c>
      <c r="C13" s="76">
        <v>5</v>
      </c>
      <c r="D13" s="2"/>
      <c r="E13" s="130"/>
      <c r="F13" s="131"/>
    </row>
    <row r="14" spans="1:6" ht="23.25" customHeight="1">
      <c r="A14" s="14" t="s">
        <v>128</v>
      </c>
      <c r="B14" s="1" t="s">
        <v>158</v>
      </c>
      <c r="C14" s="76">
        <v>3</v>
      </c>
      <c r="D14" s="2"/>
      <c r="E14" s="130"/>
      <c r="F14" s="131"/>
    </row>
    <row r="15" spans="1:6" ht="30.75" customHeight="1">
      <c r="A15" s="14" t="s">
        <v>129</v>
      </c>
      <c r="B15" s="1" t="s">
        <v>111</v>
      </c>
      <c r="C15" s="76">
        <v>5</v>
      </c>
      <c r="D15" s="2"/>
      <c r="E15" s="130"/>
      <c r="F15" s="131"/>
    </row>
    <row r="16" spans="1:6" ht="27.75" customHeight="1">
      <c r="A16" s="14" t="s">
        <v>130</v>
      </c>
      <c r="B16" s="1" t="s">
        <v>160</v>
      </c>
      <c r="C16" s="76">
        <v>3</v>
      </c>
      <c r="D16" s="2"/>
      <c r="E16" s="130"/>
      <c r="F16" s="131"/>
    </row>
    <row r="17" spans="1:6" ht="24" customHeight="1">
      <c r="A17" s="14" t="s">
        <v>131</v>
      </c>
      <c r="B17" s="1" t="s">
        <v>161</v>
      </c>
      <c r="C17" s="76">
        <v>4</v>
      </c>
      <c r="D17" s="2"/>
      <c r="E17" s="130"/>
      <c r="F17" s="131"/>
    </row>
    <row r="18" spans="1:6" ht="24" customHeight="1">
      <c r="A18" s="14" t="s">
        <v>132</v>
      </c>
      <c r="B18" s="1" t="s">
        <v>112</v>
      </c>
      <c r="C18" s="76">
        <v>5</v>
      </c>
      <c r="D18" s="2"/>
      <c r="E18" s="130"/>
      <c r="F18" s="131"/>
    </row>
    <row r="19" spans="1:6" ht="25.5" customHeight="1">
      <c r="A19" s="14" t="s">
        <v>133</v>
      </c>
      <c r="B19" s="1" t="s">
        <v>107</v>
      </c>
      <c r="C19" s="76">
        <v>3</v>
      </c>
      <c r="D19" s="2"/>
      <c r="E19" s="130"/>
      <c r="F19" s="131"/>
    </row>
    <row r="20" spans="1:6" ht="36.75" customHeight="1">
      <c r="A20" s="14" t="s">
        <v>134</v>
      </c>
      <c r="B20" s="1" t="s">
        <v>163</v>
      </c>
      <c r="C20" s="76">
        <v>5</v>
      </c>
      <c r="D20" s="2"/>
      <c r="E20" s="130"/>
      <c r="F20" s="131"/>
    </row>
    <row r="21" spans="1:6" ht="23.25" customHeight="1">
      <c r="A21" s="14" t="s">
        <v>135</v>
      </c>
      <c r="B21" s="1" t="s">
        <v>164</v>
      </c>
      <c r="C21" s="76">
        <v>4</v>
      </c>
      <c r="D21" s="2"/>
      <c r="E21" s="130"/>
      <c r="F21" s="131"/>
    </row>
    <row r="22" spans="1:6" ht="25.5">
      <c r="A22" s="14" t="s">
        <v>136</v>
      </c>
      <c r="B22" s="1" t="s">
        <v>165</v>
      </c>
      <c r="C22" s="76">
        <v>5</v>
      </c>
      <c r="D22" s="2"/>
      <c r="E22" s="130"/>
      <c r="F22" s="131"/>
    </row>
    <row r="23" spans="1:8" ht="23.25" customHeight="1">
      <c r="A23" s="14" t="s">
        <v>137</v>
      </c>
      <c r="B23" s="1" t="s">
        <v>166</v>
      </c>
      <c r="C23" s="76">
        <v>5</v>
      </c>
      <c r="D23" s="2"/>
      <c r="E23" s="130"/>
      <c r="F23" s="131"/>
      <c r="H23" s="80"/>
    </row>
    <row r="24" spans="1:8" ht="15.75">
      <c r="A24" s="14" t="s">
        <v>138</v>
      </c>
      <c r="B24" s="1" t="s">
        <v>167</v>
      </c>
      <c r="C24" s="76">
        <v>4</v>
      </c>
      <c r="D24" s="2"/>
      <c r="E24" s="130"/>
      <c r="F24" s="131"/>
      <c r="H24" s="79"/>
    </row>
    <row r="25" spans="1:6" ht="22.5" customHeight="1">
      <c r="A25" s="13"/>
      <c r="B25" s="128" t="s">
        <v>118</v>
      </c>
      <c r="C25" s="128"/>
      <c r="D25" s="128"/>
      <c r="E25" s="128"/>
      <c r="F25" s="129"/>
    </row>
    <row r="26" spans="1:6" ht="25.5" customHeight="1">
      <c r="A26" s="14" t="s">
        <v>139</v>
      </c>
      <c r="B26" s="1" t="s">
        <v>162</v>
      </c>
      <c r="C26" s="76">
        <v>3</v>
      </c>
      <c r="D26" s="2"/>
      <c r="E26" s="126"/>
      <c r="F26" s="127"/>
    </row>
    <row r="27" spans="1:6" ht="23.25" customHeight="1">
      <c r="A27" s="14" t="s">
        <v>140</v>
      </c>
      <c r="B27" s="1" t="s">
        <v>91</v>
      </c>
      <c r="C27" s="76">
        <v>2</v>
      </c>
      <c r="D27" s="2"/>
      <c r="E27" s="126"/>
      <c r="F27" s="127"/>
    </row>
    <row r="28" spans="1:6" ht="25.5">
      <c r="A28" s="14" t="s">
        <v>141</v>
      </c>
      <c r="B28" s="1" t="s">
        <v>92</v>
      </c>
      <c r="C28" s="76">
        <v>5</v>
      </c>
      <c r="D28" s="7"/>
      <c r="E28" s="126"/>
      <c r="F28" s="127"/>
    </row>
    <row r="29" spans="1:6" ht="25.5" customHeight="1">
      <c r="A29" s="14" t="s">
        <v>142</v>
      </c>
      <c r="B29" s="1" t="s">
        <v>93</v>
      </c>
      <c r="C29" s="76">
        <v>4</v>
      </c>
      <c r="D29" s="2"/>
      <c r="E29" s="126"/>
      <c r="F29" s="127"/>
    </row>
    <row r="30" spans="1:6" ht="24" customHeight="1">
      <c r="A30" s="14" t="s">
        <v>143</v>
      </c>
      <c r="B30" s="1" t="s">
        <v>94</v>
      </c>
      <c r="C30" s="76">
        <v>4</v>
      </c>
      <c r="D30" s="2"/>
      <c r="E30" s="126"/>
      <c r="F30" s="127"/>
    </row>
    <row r="31" spans="1:6" ht="26.25" customHeight="1">
      <c r="A31" s="14" t="s">
        <v>144</v>
      </c>
      <c r="B31" s="1" t="s">
        <v>95</v>
      </c>
      <c r="C31" s="76">
        <v>3</v>
      </c>
      <c r="D31" s="2"/>
      <c r="E31" s="126"/>
      <c r="F31" s="127"/>
    </row>
    <row r="32" spans="1:6" ht="23.25" customHeight="1">
      <c r="A32" s="14" t="s">
        <v>51</v>
      </c>
      <c r="B32" s="1" t="s">
        <v>96</v>
      </c>
      <c r="C32" s="76">
        <v>5</v>
      </c>
      <c r="D32" s="2"/>
      <c r="E32" s="126"/>
      <c r="F32" s="127"/>
    </row>
    <row r="33" spans="1:6" ht="42.75" customHeight="1">
      <c r="A33" s="14" t="s">
        <v>145</v>
      </c>
      <c r="B33" s="1" t="s">
        <v>98</v>
      </c>
      <c r="C33" s="76">
        <v>2</v>
      </c>
      <c r="D33" s="2"/>
      <c r="E33" s="126"/>
      <c r="F33" s="127"/>
    </row>
    <row r="34" spans="1:6" ht="25.5">
      <c r="A34" s="14" t="s">
        <v>146</v>
      </c>
      <c r="B34" s="1" t="s">
        <v>97</v>
      </c>
      <c r="C34" s="76">
        <v>3</v>
      </c>
      <c r="D34" s="2"/>
      <c r="E34" s="126"/>
      <c r="F34" s="127"/>
    </row>
    <row r="35" spans="1:6" ht="23.25" customHeight="1">
      <c r="A35" s="14" t="s">
        <v>147</v>
      </c>
      <c r="B35" s="1" t="s">
        <v>99</v>
      </c>
      <c r="C35" s="76">
        <v>2</v>
      </c>
      <c r="D35" s="2"/>
      <c r="E35" s="126"/>
      <c r="F35" s="127"/>
    </row>
    <row r="36" spans="1:6" ht="24" customHeight="1">
      <c r="A36" s="14" t="s">
        <v>148</v>
      </c>
      <c r="B36" s="1" t="s">
        <v>100</v>
      </c>
      <c r="C36" s="76">
        <v>4</v>
      </c>
      <c r="D36" s="2"/>
      <c r="E36" s="126"/>
      <c r="F36" s="127"/>
    </row>
    <row r="37" spans="1:6" ht="15.75">
      <c r="A37" s="14" t="s">
        <v>52</v>
      </c>
      <c r="B37" s="1" t="s">
        <v>101</v>
      </c>
      <c r="C37" s="76">
        <v>5</v>
      </c>
      <c r="D37" s="2"/>
      <c r="E37" s="126"/>
      <c r="F37" s="127"/>
    </row>
    <row r="38" spans="1:6" ht="28.5" customHeight="1">
      <c r="A38" s="14" t="s">
        <v>53</v>
      </c>
      <c r="B38" s="1" t="s">
        <v>102</v>
      </c>
      <c r="C38" s="76">
        <v>4</v>
      </c>
      <c r="D38" s="2"/>
      <c r="E38" s="126"/>
      <c r="F38" s="127"/>
    </row>
    <row r="39" spans="1:6" ht="25.5" customHeight="1">
      <c r="A39" s="13"/>
      <c r="B39" s="128" t="s">
        <v>108</v>
      </c>
      <c r="C39" s="128"/>
      <c r="D39" s="128"/>
      <c r="E39" s="128"/>
      <c r="F39" s="129"/>
    </row>
    <row r="40" spans="1:6" ht="24" customHeight="1">
      <c r="A40" s="10" t="s">
        <v>149</v>
      </c>
      <c r="B40" s="1" t="s">
        <v>105</v>
      </c>
      <c r="C40" s="76">
        <v>4</v>
      </c>
      <c r="D40" s="2"/>
      <c r="E40" s="126"/>
      <c r="F40" s="127"/>
    </row>
    <row r="41" spans="1:6" ht="25.5">
      <c r="A41" s="10" t="s">
        <v>150</v>
      </c>
      <c r="B41" s="1" t="s">
        <v>104</v>
      </c>
      <c r="C41" s="76">
        <v>1</v>
      </c>
      <c r="D41" s="2"/>
      <c r="E41" s="126"/>
      <c r="F41" s="127"/>
    </row>
    <row r="42" spans="1:6" ht="21.75" customHeight="1">
      <c r="A42" s="10" t="s">
        <v>151</v>
      </c>
      <c r="B42" s="1" t="s">
        <v>103</v>
      </c>
      <c r="C42" s="76">
        <v>2</v>
      </c>
      <c r="D42" s="2"/>
      <c r="E42" s="126"/>
      <c r="F42" s="127"/>
    </row>
    <row r="43" spans="1:6" ht="25.5">
      <c r="A43" s="10" t="s">
        <v>152</v>
      </c>
      <c r="B43" s="1" t="s">
        <v>119</v>
      </c>
      <c r="C43" s="76">
        <v>2</v>
      </c>
      <c r="D43" s="2"/>
      <c r="E43" s="126"/>
      <c r="F43" s="127"/>
    </row>
    <row r="44" spans="1:6" ht="25.5">
      <c r="A44" s="10" t="s">
        <v>153</v>
      </c>
      <c r="B44" s="1" t="s">
        <v>120</v>
      </c>
      <c r="C44" s="76">
        <v>4</v>
      </c>
      <c r="D44" s="2"/>
      <c r="E44" s="126"/>
      <c r="F44" s="127"/>
    </row>
    <row r="45" spans="1:6" ht="25.5">
      <c r="A45" s="10" t="s">
        <v>154</v>
      </c>
      <c r="B45" s="1" t="s">
        <v>121</v>
      </c>
      <c r="C45" s="76">
        <v>2</v>
      </c>
      <c r="D45" s="2"/>
      <c r="E45" s="126"/>
      <c r="F45" s="127"/>
    </row>
    <row r="46" spans="1:6" ht="25.5" customHeight="1">
      <c r="A46" s="10" t="s">
        <v>155</v>
      </c>
      <c r="B46" s="1" t="s">
        <v>122</v>
      </c>
      <c r="C46" s="76">
        <v>3</v>
      </c>
      <c r="D46" s="2"/>
      <c r="E46" s="126"/>
      <c r="F46" s="127"/>
    </row>
    <row r="47" spans="1:6" ht="25.5">
      <c r="A47" s="10" t="s">
        <v>54</v>
      </c>
      <c r="B47" s="1" t="s">
        <v>123</v>
      </c>
      <c r="C47" s="76">
        <v>1</v>
      </c>
      <c r="D47" s="2"/>
      <c r="E47" s="126"/>
      <c r="F47" s="127"/>
    </row>
    <row r="48" spans="1:6" ht="32.25" customHeight="1">
      <c r="A48" s="10" t="s">
        <v>55</v>
      </c>
      <c r="B48" s="1" t="s">
        <v>62</v>
      </c>
      <c r="C48" s="76">
        <v>3</v>
      </c>
      <c r="D48" s="12"/>
      <c r="E48" s="126"/>
      <c r="F48" s="127"/>
    </row>
  </sheetData>
  <sheetProtection/>
  <mergeCells count="47">
    <mergeCell ref="B9:F9"/>
    <mergeCell ref="B25:F25"/>
    <mergeCell ref="E10:F10"/>
    <mergeCell ref="A6:F7"/>
    <mergeCell ref="B2:F2"/>
    <mergeCell ref="B1:F1"/>
    <mergeCell ref="B3:F3"/>
    <mergeCell ref="B4:F4"/>
    <mergeCell ref="A5:F5"/>
    <mergeCell ref="E21:F21"/>
    <mergeCell ref="E22:F22"/>
    <mergeCell ref="E11:F11"/>
    <mergeCell ref="E12:F12"/>
    <mergeCell ref="E13:F13"/>
    <mergeCell ref="E14:F14"/>
    <mergeCell ref="E15:F15"/>
    <mergeCell ref="E16:F16"/>
    <mergeCell ref="E23:F23"/>
    <mergeCell ref="E24:F24"/>
    <mergeCell ref="E8:F8"/>
    <mergeCell ref="E26:F26"/>
    <mergeCell ref="E27:F27"/>
    <mergeCell ref="E28:F28"/>
    <mergeCell ref="E17:F17"/>
    <mergeCell ref="E18:F18"/>
    <mergeCell ref="E19:F19"/>
    <mergeCell ref="E20:F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0:F40"/>
    <mergeCell ref="E41:F41"/>
    <mergeCell ref="B39:F39"/>
    <mergeCell ref="E48:F48"/>
    <mergeCell ref="E42:F42"/>
    <mergeCell ref="E43:F43"/>
    <mergeCell ref="E44:F44"/>
    <mergeCell ref="E45:F45"/>
    <mergeCell ref="E46:F46"/>
    <mergeCell ref="E47:F47"/>
  </mergeCells>
  <dataValidations count="2">
    <dataValidation type="whole" allowBlank="1" showInputMessage="1" showErrorMessage="1" sqref="M12">
      <formula1>M11</formula1>
      <formula2>M7</formula2>
    </dataValidation>
    <dataValidation type="list" allowBlank="1" showInputMessage="1" showErrorMessage="1" sqref="C10:C24 C26:C38 C40:C48">
      <formula1>$M$7:$M$11</formula1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70" zoomScaleNormal="70" zoomScalePageLayoutView="0" workbookViewId="0" topLeftCell="G4">
      <selection activeCell="S18" sqref="S18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11" max="11" width="11.421875" style="17" customWidth="1"/>
    <col min="12" max="12" width="16.28125" style="17" customWidth="1"/>
    <col min="13" max="18" width="16.28125" style="0" customWidth="1"/>
    <col min="20" max="20" width="47.421875" style="0" customWidth="1"/>
    <col min="21" max="21" width="17.7109375" style="17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6" ht="20.25" customHeight="1" thickBot="1">
      <c r="A7" s="134"/>
      <c r="B7" s="134"/>
      <c r="C7" s="134"/>
      <c r="D7" s="134"/>
      <c r="E7" s="134"/>
      <c r="F7" s="134"/>
    </row>
    <row r="8" spans="1:21" ht="20.25" customHeight="1" thickBot="1">
      <c r="A8" s="8"/>
      <c r="B8" s="11" t="s">
        <v>109</v>
      </c>
      <c r="C8" s="75" t="s">
        <v>114</v>
      </c>
      <c r="D8" s="3" t="s">
        <v>115</v>
      </c>
      <c r="E8" s="4" t="s">
        <v>116</v>
      </c>
      <c r="F8" s="4" t="s">
        <v>50</v>
      </c>
      <c r="H8" s="137" t="s">
        <v>22</v>
      </c>
      <c r="I8" s="138"/>
      <c r="K8" s="81" t="s">
        <v>24</v>
      </c>
      <c r="L8" s="81" t="s">
        <v>23</v>
      </c>
      <c r="M8" s="81" t="s">
        <v>25</v>
      </c>
      <c r="N8" s="81" t="s">
        <v>34</v>
      </c>
      <c r="O8" s="81" t="s">
        <v>35</v>
      </c>
      <c r="P8" s="81" t="s">
        <v>42</v>
      </c>
      <c r="Q8" s="81" t="s">
        <v>43</v>
      </c>
      <c r="R8" s="81" t="s">
        <v>44</v>
      </c>
      <c r="T8" s="81" t="s">
        <v>26</v>
      </c>
      <c r="U8" s="81" t="s">
        <v>25</v>
      </c>
    </row>
    <row r="9" spans="1:21" ht="23.25" customHeight="1" thickBot="1">
      <c r="A9" s="9" t="s">
        <v>106</v>
      </c>
      <c r="B9" s="128" t="s">
        <v>110</v>
      </c>
      <c r="C9" s="128"/>
      <c r="D9" s="128"/>
      <c r="E9" s="128"/>
      <c r="F9" s="129"/>
      <c r="H9" s="85">
        <v>5</v>
      </c>
      <c r="I9" s="83">
        <v>1</v>
      </c>
      <c r="J9" s="97"/>
      <c r="T9" s="78" t="s">
        <v>27</v>
      </c>
      <c r="U9" s="89">
        <f>M10</f>
        <v>0.8266666666666668</v>
      </c>
    </row>
    <row r="10" spans="1:21" ht="24" customHeight="1" thickBot="1">
      <c r="A10" s="14" t="s">
        <v>124</v>
      </c>
      <c r="B10" s="5" t="s">
        <v>157</v>
      </c>
      <c r="C10" s="76"/>
      <c r="D10" s="6"/>
      <c r="E10" s="6"/>
      <c r="F10" s="15" t="s">
        <v>113</v>
      </c>
      <c r="G10" s="78"/>
      <c r="H10" s="86">
        <v>4</v>
      </c>
      <c r="I10" s="83">
        <v>0.8</v>
      </c>
      <c r="J10" s="98"/>
      <c r="K10" s="17">
        <f>'Grille d''evaluation'!C10</f>
        <v>4</v>
      </c>
      <c r="L10" s="17">
        <f aca="true" t="shared" si="0" ref="L10:L24">IF(K10=$H$9,$I$9,IF(K10=$H$10,$I$10,IF(K10=$H$11,$I$11,IF(K10=$H$12,$I$12,IF(K10=$H$13,$I$13)))))</f>
        <v>0.8</v>
      </c>
      <c r="M10" s="88">
        <f>AVERAGE(L10:L24)</f>
        <v>0.8266666666666668</v>
      </c>
      <c r="N10" s="99">
        <f>((K10+K11+(K12*0.6)+K13+(K16*0.4)+K17+(K21*0.5)+K22+K23+K24)*100)/42.5</f>
        <v>83.76470588235294</v>
      </c>
      <c r="O10" s="99">
        <f>(((K12*0.4)+K14+K15+(K16*0.6)+K18+K19+K20+(K21*0.5))*100)/32.5</f>
        <v>81.23076923076923</v>
      </c>
      <c r="P10" s="99">
        <f>((K15+K17+K18+K19+K26+K32+K46+K47+K48)*100)/45</f>
        <v>71.11111111111111</v>
      </c>
      <c r="Q10" s="99">
        <f>((K10+K11+K13+K20+K23+K28+K29+K30+K36+K40+K41+K42+K43+K44+K45)*100)/75</f>
        <v>72</v>
      </c>
      <c r="R10" s="99">
        <f>((K12+K14+K21+K22+K24+K27+K33+K34+K35+K37+K38)*100)/55</f>
        <v>69.0909090909091</v>
      </c>
      <c r="T10" s="78" t="s">
        <v>28</v>
      </c>
      <c r="U10" s="89">
        <f>M26</f>
        <v>0.7076923076923076</v>
      </c>
    </row>
    <row r="11" spans="1:21" ht="25.5" customHeight="1">
      <c r="A11" s="14" t="s">
        <v>125</v>
      </c>
      <c r="B11" s="1" t="s">
        <v>156</v>
      </c>
      <c r="C11" s="76"/>
      <c r="D11" s="2"/>
      <c r="E11" s="2"/>
      <c r="F11" s="15" t="s">
        <v>113</v>
      </c>
      <c r="H11" s="86">
        <v>3</v>
      </c>
      <c r="I11" s="82">
        <v>0.6</v>
      </c>
      <c r="J11" s="98"/>
      <c r="K11" s="17">
        <f>'Grille d''evaluation'!C11</f>
        <v>3</v>
      </c>
      <c r="L11" s="17">
        <f t="shared" si="0"/>
        <v>0.6</v>
      </c>
      <c r="T11" s="78" t="s">
        <v>29</v>
      </c>
      <c r="U11" s="89">
        <f>M40</f>
        <v>0.4888888888888888</v>
      </c>
    </row>
    <row r="12" spans="1:12" ht="33.75" customHeight="1">
      <c r="A12" s="14" t="s">
        <v>126</v>
      </c>
      <c r="B12" s="1" t="s">
        <v>46</v>
      </c>
      <c r="C12" s="76"/>
      <c r="D12" s="2"/>
      <c r="E12" s="2"/>
      <c r="F12" s="15" t="s">
        <v>60</v>
      </c>
      <c r="H12" s="86">
        <v>2</v>
      </c>
      <c r="I12" s="83">
        <v>0.4</v>
      </c>
      <c r="J12" s="98"/>
      <c r="K12" s="17">
        <f>'Grille d''evaluation'!C12</f>
        <v>4</v>
      </c>
      <c r="L12" s="17">
        <f t="shared" si="0"/>
        <v>0.8</v>
      </c>
    </row>
    <row r="13" spans="1:12" ht="27" customHeight="1" thickBot="1">
      <c r="A13" s="14" t="s">
        <v>127</v>
      </c>
      <c r="B13" s="1" t="s">
        <v>159</v>
      </c>
      <c r="C13" s="76"/>
      <c r="D13" s="2"/>
      <c r="E13" s="2"/>
      <c r="F13" s="15" t="s">
        <v>113</v>
      </c>
      <c r="H13" s="87">
        <v>1</v>
      </c>
      <c r="I13" s="84">
        <v>0.2</v>
      </c>
      <c r="J13" s="98"/>
      <c r="K13" s="17">
        <f>'Grille d''evaluation'!C13</f>
        <v>5</v>
      </c>
      <c r="L13" s="17">
        <f t="shared" si="0"/>
        <v>1</v>
      </c>
    </row>
    <row r="14" spans="1:12" ht="23.25" customHeight="1">
      <c r="A14" s="14" t="s">
        <v>128</v>
      </c>
      <c r="B14" s="1" t="s">
        <v>158</v>
      </c>
      <c r="C14" s="76"/>
      <c r="D14" s="2"/>
      <c r="E14" s="2"/>
      <c r="F14" s="15" t="s">
        <v>47</v>
      </c>
      <c r="J14" s="98"/>
      <c r="K14" s="17">
        <f>'Grille d''evaluation'!C14</f>
        <v>3</v>
      </c>
      <c r="L14" s="17">
        <f t="shared" si="0"/>
        <v>0.6</v>
      </c>
    </row>
    <row r="15" spans="1:12" ht="30.75" customHeight="1">
      <c r="A15" s="14" t="s">
        <v>129</v>
      </c>
      <c r="B15" s="1" t="s">
        <v>111</v>
      </c>
      <c r="C15" s="76"/>
      <c r="D15" s="2"/>
      <c r="E15" s="2"/>
      <c r="F15" s="15" t="s">
        <v>47</v>
      </c>
      <c r="J15" s="98"/>
      <c r="K15" s="17">
        <f>'Grille d''evaluation'!C15</f>
        <v>5</v>
      </c>
      <c r="L15" s="17">
        <f t="shared" si="0"/>
        <v>1</v>
      </c>
    </row>
    <row r="16" spans="1:12" ht="27.75" customHeight="1">
      <c r="A16" s="14" t="s">
        <v>130</v>
      </c>
      <c r="B16" s="1" t="s">
        <v>160</v>
      </c>
      <c r="C16" s="76"/>
      <c r="D16" s="2"/>
      <c r="E16" s="2"/>
      <c r="F16" s="15" t="s">
        <v>61</v>
      </c>
      <c r="J16" s="97"/>
      <c r="K16" s="17">
        <f>'Grille d''evaluation'!C16</f>
        <v>3</v>
      </c>
      <c r="L16" s="17">
        <f t="shared" si="0"/>
        <v>0.6</v>
      </c>
    </row>
    <row r="17" spans="1:12" ht="24" customHeight="1">
      <c r="A17" s="14" t="s">
        <v>131</v>
      </c>
      <c r="B17" s="1" t="s">
        <v>161</v>
      </c>
      <c r="C17" s="76"/>
      <c r="D17" s="2"/>
      <c r="E17" s="2"/>
      <c r="F17" s="15" t="s">
        <v>113</v>
      </c>
      <c r="J17" s="98"/>
      <c r="K17" s="17">
        <f>'Grille d''evaluation'!C17</f>
        <v>4</v>
      </c>
      <c r="L17" s="17">
        <f t="shared" si="0"/>
        <v>0.8</v>
      </c>
    </row>
    <row r="18" spans="1:12" ht="24" customHeight="1">
      <c r="A18" s="14" t="s">
        <v>132</v>
      </c>
      <c r="B18" s="1" t="s">
        <v>112</v>
      </c>
      <c r="C18" s="76"/>
      <c r="D18" s="2"/>
      <c r="E18" s="2"/>
      <c r="F18" s="15" t="s">
        <v>47</v>
      </c>
      <c r="J18" s="98"/>
      <c r="K18" s="17">
        <f>'Grille d''evaluation'!C18</f>
        <v>5</v>
      </c>
      <c r="L18" s="17">
        <f t="shared" si="0"/>
        <v>1</v>
      </c>
    </row>
    <row r="19" spans="1:23" ht="25.5" customHeight="1">
      <c r="A19" s="14" t="s">
        <v>133</v>
      </c>
      <c r="B19" s="1" t="s">
        <v>107</v>
      </c>
      <c r="C19" s="76"/>
      <c r="D19" s="2"/>
      <c r="E19" s="2"/>
      <c r="F19" s="15" t="s">
        <v>47</v>
      </c>
      <c r="J19" s="98"/>
      <c r="K19" s="17">
        <f>'Grille d''evaluation'!C19</f>
        <v>3</v>
      </c>
      <c r="L19" s="17">
        <f t="shared" si="0"/>
        <v>0.6</v>
      </c>
      <c r="U19"/>
      <c r="W19" s="17"/>
    </row>
    <row r="20" spans="1:12" ht="36.75" customHeight="1">
      <c r="A20" s="14" t="s">
        <v>134</v>
      </c>
      <c r="B20" s="1" t="s">
        <v>163</v>
      </c>
      <c r="C20" s="76"/>
      <c r="D20" s="2"/>
      <c r="E20" s="2"/>
      <c r="F20" s="15" t="s">
        <v>47</v>
      </c>
      <c r="J20" s="98"/>
      <c r="K20" s="17">
        <f>'Grille d''evaluation'!C20</f>
        <v>5</v>
      </c>
      <c r="L20" s="17">
        <f t="shared" si="0"/>
        <v>1</v>
      </c>
    </row>
    <row r="21" spans="1:12" ht="23.25" customHeight="1">
      <c r="A21" s="14" t="s">
        <v>135</v>
      </c>
      <c r="B21" s="1" t="s">
        <v>164</v>
      </c>
      <c r="C21" s="76"/>
      <c r="D21" s="2"/>
      <c r="E21" s="2"/>
      <c r="F21" s="15" t="s">
        <v>63</v>
      </c>
      <c r="J21" s="98"/>
      <c r="K21" s="17">
        <f>'Grille d''evaluation'!C21</f>
        <v>4</v>
      </c>
      <c r="L21" s="17">
        <f t="shared" si="0"/>
        <v>0.8</v>
      </c>
    </row>
    <row r="22" spans="1:12" ht="25.5">
      <c r="A22" s="14" t="s">
        <v>136</v>
      </c>
      <c r="B22" s="1" t="s">
        <v>165</v>
      </c>
      <c r="C22" s="76"/>
      <c r="D22" s="2"/>
      <c r="E22" s="2"/>
      <c r="F22" s="15" t="s">
        <v>113</v>
      </c>
      <c r="J22" s="98"/>
      <c r="K22" s="17">
        <f>'Grille d''evaluation'!C22</f>
        <v>5</v>
      </c>
      <c r="L22" s="17">
        <f t="shared" si="0"/>
        <v>1</v>
      </c>
    </row>
    <row r="23" spans="1:12" ht="23.25" customHeight="1">
      <c r="A23" s="14" t="s">
        <v>137</v>
      </c>
      <c r="B23" s="1" t="s">
        <v>166</v>
      </c>
      <c r="C23" s="76"/>
      <c r="D23" s="2"/>
      <c r="E23" s="2"/>
      <c r="F23" s="15" t="s">
        <v>113</v>
      </c>
      <c r="J23" s="98"/>
      <c r="K23" s="17">
        <f>'Grille d''evaluation'!C23</f>
        <v>5</v>
      </c>
      <c r="L23" s="17">
        <f t="shared" si="0"/>
        <v>1</v>
      </c>
    </row>
    <row r="24" spans="1:12" ht="15.75">
      <c r="A24" s="14" t="s">
        <v>138</v>
      </c>
      <c r="B24" s="1" t="s">
        <v>167</v>
      </c>
      <c r="C24" s="76"/>
      <c r="D24" s="2"/>
      <c r="E24" s="2"/>
      <c r="F24" s="15" t="s">
        <v>113</v>
      </c>
      <c r="J24" s="98"/>
      <c r="K24" s="17">
        <f>'Grille d''evaluation'!C24</f>
        <v>4</v>
      </c>
      <c r="L24" s="17">
        <f t="shared" si="0"/>
        <v>0.8</v>
      </c>
    </row>
    <row r="25" spans="1:10" ht="22.5" customHeight="1" thickBot="1">
      <c r="A25" s="13"/>
      <c r="B25" s="128" t="s">
        <v>118</v>
      </c>
      <c r="C25" s="128"/>
      <c r="D25" s="128"/>
      <c r="E25" s="128"/>
      <c r="F25" s="129"/>
      <c r="J25" s="97"/>
    </row>
    <row r="26" spans="1:13" ht="25.5" customHeight="1" thickBot="1">
      <c r="A26" s="14" t="s">
        <v>139</v>
      </c>
      <c r="B26" s="1" t="s">
        <v>162</v>
      </c>
      <c r="C26" s="76"/>
      <c r="D26" s="2"/>
      <c r="E26" s="2"/>
      <c r="F26" s="15" t="s">
        <v>113</v>
      </c>
      <c r="J26" s="98"/>
      <c r="K26" s="17">
        <f>'Grille d''evaluation'!C26</f>
        <v>3</v>
      </c>
      <c r="L26" s="17">
        <f aca="true" t="shared" si="1" ref="L26:L38">IF(K26=$H$9,$I$9,IF(K26=$H$10,$I$10,IF(K26=$H$11,$I$11,IF(K26=$H$12,$I$12,IF(K26=$H$13,$I$13)))))</f>
        <v>0.6</v>
      </c>
      <c r="M26" s="88">
        <f>AVERAGE(L26:L38)</f>
        <v>0.7076923076923076</v>
      </c>
    </row>
    <row r="27" spans="1:12" ht="23.25" customHeight="1">
      <c r="A27" s="14" t="s">
        <v>140</v>
      </c>
      <c r="B27" s="1" t="s">
        <v>91</v>
      </c>
      <c r="C27" s="76"/>
      <c r="D27" s="2"/>
      <c r="E27" s="2"/>
      <c r="F27" s="15" t="s">
        <v>61</v>
      </c>
      <c r="J27" s="98"/>
      <c r="K27" s="17">
        <f>'Grille d''evaluation'!C27</f>
        <v>2</v>
      </c>
      <c r="L27" s="17">
        <f t="shared" si="1"/>
        <v>0.4</v>
      </c>
    </row>
    <row r="28" spans="1:12" ht="25.5">
      <c r="A28" s="14" t="s">
        <v>141</v>
      </c>
      <c r="B28" s="1" t="s">
        <v>92</v>
      </c>
      <c r="C28" s="76"/>
      <c r="D28" s="7"/>
      <c r="E28" s="2"/>
      <c r="F28" s="15" t="s">
        <v>47</v>
      </c>
      <c r="J28" s="98"/>
      <c r="K28" s="17">
        <f>'Grille d''evaluation'!C28</f>
        <v>5</v>
      </c>
      <c r="L28" s="17">
        <f t="shared" si="1"/>
        <v>1</v>
      </c>
    </row>
    <row r="29" spans="1:12" ht="25.5" customHeight="1">
      <c r="A29" s="14" t="s">
        <v>142</v>
      </c>
      <c r="B29" s="1" t="s">
        <v>93</v>
      </c>
      <c r="C29" s="76"/>
      <c r="D29" s="2"/>
      <c r="E29" s="2"/>
      <c r="F29" s="15" t="s">
        <v>47</v>
      </c>
      <c r="J29" s="98"/>
      <c r="K29" s="17">
        <f>'Grille d''evaluation'!C29</f>
        <v>4</v>
      </c>
      <c r="L29" s="17">
        <f t="shared" si="1"/>
        <v>0.8</v>
      </c>
    </row>
    <row r="30" spans="1:12" ht="24" customHeight="1">
      <c r="A30" s="14" t="s">
        <v>143</v>
      </c>
      <c r="B30" s="1" t="s">
        <v>94</v>
      </c>
      <c r="C30" s="76"/>
      <c r="D30" s="2"/>
      <c r="E30" s="2"/>
      <c r="F30" s="15" t="s">
        <v>48</v>
      </c>
      <c r="J30" s="98"/>
      <c r="K30" s="17">
        <f>'Grille d''evaluation'!C30</f>
        <v>4</v>
      </c>
      <c r="L30" s="17">
        <f t="shared" si="1"/>
        <v>0.8</v>
      </c>
    </row>
    <row r="31" spans="1:12" ht="26.25" customHeight="1">
      <c r="A31" s="14" t="s">
        <v>144</v>
      </c>
      <c r="B31" s="1" t="s">
        <v>95</v>
      </c>
      <c r="C31" s="76"/>
      <c r="D31" s="2"/>
      <c r="E31" s="2"/>
      <c r="F31" s="15" t="s">
        <v>49</v>
      </c>
      <c r="J31" s="97"/>
      <c r="K31" s="17">
        <f>'Grille d''evaluation'!C31</f>
        <v>3</v>
      </c>
      <c r="L31" s="17">
        <f t="shared" si="1"/>
        <v>0.6</v>
      </c>
    </row>
    <row r="32" spans="1:12" ht="23.25" customHeight="1">
      <c r="A32" s="14" t="s">
        <v>51</v>
      </c>
      <c r="B32" s="1" t="s">
        <v>96</v>
      </c>
      <c r="C32" s="76"/>
      <c r="D32" s="2"/>
      <c r="E32" s="2"/>
      <c r="F32" s="15" t="s">
        <v>47</v>
      </c>
      <c r="J32" s="98"/>
      <c r="K32" s="17">
        <f>'Grille d''evaluation'!C32</f>
        <v>5</v>
      </c>
      <c r="L32" s="17">
        <f t="shared" si="1"/>
        <v>1</v>
      </c>
    </row>
    <row r="33" spans="1:12" ht="42.75" customHeight="1">
      <c r="A33" s="14" t="s">
        <v>145</v>
      </c>
      <c r="B33" s="1" t="s">
        <v>98</v>
      </c>
      <c r="C33" s="76"/>
      <c r="D33" s="2"/>
      <c r="E33" s="2"/>
      <c r="F33" s="15" t="s">
        <v>113</v>
      </c>
      <c r="J33" s="98"/>
      <c r="K33" s="17">
        <f>'Grille d''evaluation'!C33</f>
        <v>2</v>
      </c>
      <c r="L33" s="17">
        <f t="shared" si="1"/>
        <v>0.4</v>
      </c>
    </row>
    <row r="34" spans="1:12" ht="25.5">
      <c r="A34" s="14" t="s">
        <v>146</v>
      </c>
      <c r="B34" s="1" t="s">
        <v>97</v>
      </c>
      <c r="C34" s="76"/>
      <c r="D34" s="2"/>
      <c r="E34" s="2"/>
      <c r="F34" s="15" t="s">
        <v>47</v>
      </c>
      <c r="J34" s="98"/>
      <c r="K34" s="17">
        <f>'Grille d''evaluation'!C34</f>
        <v>3</v>
      </c>
      <c r="L34" s="17">
        <f t="shared" si="1"/>
        <v>0.6</v>
      </c>
    </row>
    <row r="35" spans="1:12" ht="23.25" customHeight="1">
      <c r="A35" s="14" t="s">
        <v>147</v>
      </c>
      <c r="B35" s="1" t="s">
        <v>99</v>
      </c>
      <c r="C35" s="76"/>
      <c r="D35" s="2"/>
      <c r="E35" s="2"/>
      <c r="F35" s="15" t="s">
        <v>113</v>
      </c>
      <c r="J35" s="98"/>
      <c r="K35" s="17">
        <f>'Grille d''evaluation'!C35</f>
        <v>2</v>
      </c>
      <c r="L35" s="17">
        <f t="shared" si="1"/>
        <v>0.4</v>
      </c>
    </row>
    <row r="36" spans="1:12" ht="24" customHeight="1">
      <c r="A36" s="14" t="s">
        <v>148</v>
      </c>
      <c r="B36" s="1" t="s">
        <v>100</v>
      </c>
      <c r="C36" s="76"/>
      <c r="D36" s="2"/>
      <c r="E36" s="2"/>
      <c r="F36" s="15" t="s">
        <v>47</v>
      </c>
      <c r="J36" s="98"/>
      <c r="K36" s="17">
        <f>'Grille d''evaluation'!C36</f>
        <v>4</v>
      </c>
      <c r="L36" s="17">
        <f t="shared" si="1"/>
        <v>0.8</v>
      </c>
    </row>
    <row r="37" spans="1:12" ht="15.75">
      <c r="A37" s="14" t="s">
        <v>52</v>
      </c>
      <c r="B37" s="1" t="s">
        <v>101</v>
      </c>
      <c r="C37" s="76"/>
      <c r="D37" s="2"/>
      <c r="E37" s="2"/>
      <c r="F37" s="15" t="s">
        <v>63</v>
      </c>
      <c r="J37" s="98"/>
      <c r="K37" s="17">
        <f>'Grille d''evaluation'!C37</f>
        <v>5</v>
      </c>
      <c r="L37" s="17">
        <f t="shared" si="1"/>
        <v>1</v>
      </c>
    </row>
    <row r="38" spans="1:12" ht="28.5" customHeight="1">
      <c r="A38" s="14" t="s">
        <v>53</v>
      </c>
      <c r="B38" s="1" t="s">
        <v>102</v>
      </c>
      <c r="C38" s="76"/>
      <c r="D38" s="2"/>
      <c r="E38" s="2"/>
      <c r="F38" s="15" t="s">
        <v>47</v>
      </c>
      <c r="J38" s="98"/>
      <c r="K38" s="17">
        <f>'Grille d''evaluation'!C38</f>
        <v>4</v>
      </c>
      <c r="L38" s="17">
        <f t="shared" si="1"/>
        <v>0.8</v>
      </c>
    </row>
    <row r="39" spans="1:10" ht="25.5" customHeight="1" thickBot="1">
      <c r="A39" s="13"/>
      <c r="B39" s="128" t="s">
        <v>108</v>
      </c>
      <c r="C39" s="128"/>
      <c r="D39" s="128"/>
      <c r="E39" s="128"/>
      <c r="F39" s="129"/>
      <c r="J39" s="97"/>
    </row>
    <row r="40" spans="1:13" ht="24" customHeight="1" thickBot="1">
      <c r="A40" s="10" t="s">
        <v>149</v>
      </c>
      <c r="B40" s="1" t="s">
        <v>105</v>
      </c>
      <c r="C40" s="76"/>
      <c r="D40" s="2"/>
      <c r="E40" s="2"/>
      <c r="F40" s="15" t="s">
        <v>113</v>
      </c>
      <c r="J40" s="98"/>
      <c r="K40" s="17">
        <f>'Grille d''evaluation'!C40</f>
        <v>4</v>
      </c>
      <c r="L40" s="17">
        <f aca="true" t="shared" si="2" ref="L40:L48">IF(K40=$H$9,$I$9,IF(K40=$H$10,$I$10,IF(K40=$H$11,$I$11,IF(K40=$H$12,$I$12,IF(K40=$H$13,$I$13)))))</f>
        <v>0.8</v>
      </c>
      <c r="M40" s="88">
        <f>AVERAGE(L40:L48)</f>
        <v>0.4888888888888888</v>
      </c>
    </row>
    <row r="41" spans="1:12" ht="25.5">
      <c r="A41" s="10" t="s">
        <v>150</v>
      </c>
      <c r="B41" s="1" t="s">
        <v>104</v>
      </c>
      <c r="C41" s="76"/>
      <c r="D41" s="2"/>
      <c r="E41" s="2"/>
      <c r="F41" s="15" t="s">
        <v>113</v>
      </c>
      <c r="J41" s="98"/>
      <c r="K41" s="17">
        <f>'Grille d''evaluation'!C41</f>
        <v>1</v>
      </c>
      <c r="L41" s="17">
        <f t="shared" si="2"/>
        <v>0.2</v>
      </c>
    </row>
    <row r="42" spans="1:12" ht="21.75" customHeight="1">
      <c r="A42" s="10" t="s">
        <v>151</v>
      </c>
      <c r="B42" s="1" t="s">
        <v>103</v>
      </c>
      <c r="C42" s="76"/>
      <c r="D42" s="2"/>
      <c r="E42" s="2"/>
      <c r="F42" s="16" t="s">
        <v>47</v>
      </c>
      <c r="J42" s="98"/>
      <c r="K42" s="17">
        <f>'Grille d''evaluation'!C42</f>
        <v>2</v>
      </c>
      <c r="L42" s="17">
        <f t="shared" si="2"/>
        <v>0.4</v>
      </c>
    </row>
    <row r="43" spans="1:12" ht="25.5">
      <c r="A43" s="10" t="s">
        <v>152</v>
      </c>
      <c r="B43" s="1" t="s">
        <v>119</v>
      </c>
      <c r="C43" s="76"/>
      <c r="D43" s="2"/>
      <c r="E43" s="2"/>
      <c r="F43" s="15" t="s">
        <v>113</v>
      </c>
      <c r="J43" s="98"/>
      <c r="K43" s="17">
        <f>'Grille d''evaluation'!C43</f>
        <v>2</v>
      </c>
      <c r="L43" s="17">
        <f t="shared" si="2"/>
        <v>0.4</v>
      </c>
    </row>
    <row r="44" spans="1:12" ht="25.5">
      <c r="A44" s="10" t="s">
        <v>153</v>
      </c>
      <c r="B44" s="1" t="s">
        <v>120</v>
      </c>
      <c r="C44" s="76"/>
      <c r="D44" s="2"/>
      <c r="E44" s="2"/>
      <c r="F44" s="15" t="s">
        <v>47</v>
      </c>
      <c r="J44" s="98"/>
      <c r="K44" s="17">
        <f>'Grille d''evaluation'!C44</f>
        <v>4</v>
      </c>
      <c r="L44" s="17">
        <f t="shared" si="2"/>
        <v>0.8</v>
      </c>
    </row>
    <row r="45" spans="1:12" ht="25.5">
      <c r="A45" s="10" t="s">
        <v>154</v>
      </c>
      <c r="B45" s="1" t="s">
        <v>121</v>
      </c>
      <c r="C45" s="76"/>
      <c r="D45" s="2"/>
      <c r="E45" s="2"/>
      <c r="F45" s="15" t="s">
        <v>113</v>
      </c>
      <c r="J45" s="98"/>
      <c r="K45" s="17">
        <f>'Grille d''evaluation'!C45</f>
        <v>2</v>
      </c>
      <c r="L45" s="17">
        <f t="shared" si="2"/>
        <v>0.4</v>
      </c>
    </row>
    <row r="46" spans="1:12" ht="25.5" customHeight="1">
      <c r="A46" s="10" t="s">
        <v>155</v>
      </c>
      <c r="B46" s="1" t="s">
        <v>122</v>
      </c>
      <c r="C46" s="76"/>
      <c r="D46" s="2"/>
      <c r="E46" s="2"/>
      <c r="F46" s="15" t="s">
        <v>47</v>
      </c>
      <c r="J46" s="98"/>
      <c r="K46" s="17">
        <f>'Grille d''evaluation'!C46</f>
        <v>3</v>
      </c>
      <c r="L46" s="17">
        <f t="shared" si="2"/>
        <v>0.6</v>
      </c>
    </row>
    <row r="47" spans="1:12" ht="25.5">
      <c r="A47" s="10" t="s">
        <v>54</v>
      </c>
      <c r="B47" s="1" t="s">
        <v>123</v>
      </c>
      <c r="C47" s="76"/>
      <c r="D47" s="2"/>
      <c r="E47" s="2"/>
      <c r="F47" s="15" t="s">
        <v>113</v>
      </c>
      <c r="J47" s="98"/>
      <c r="K47" s="17">
        <f>'Grille d''evaluation'!C47</f>
        <v>1</v>
      </c>
      <c r="L47" s="17">
        <f t="shared" si="2"/>
        <v>0.2</v>
      </c>
    </row>
    <row r="48" spans="1:12" ht="32.25" customHeight="1">
      <c r="A48" s="10" t="s">
        <v>55</v>
      </c>
      <c r="B48" s="1" t="s">
        <v>62</v>
      </c>
      <c r="C48" s="76"/>
      <c r="D48" s="12"/>
      <c r="E48" s="12"/>
      <c r="F48" s="15" t="s">
        <v>56</v>
      </c>
      <c r="J48" s="98"/>
      <c r="K48" s="17">
        <f>'Grille d''evaluation'!C48</f>
        <v>3</v>
      </c>
      <c r="L48" s="17">
        <f t="shared" si="2"/>
        <v>0.6</v>
      </c>
    </row>
  </sheetData>
  <sheetProtection/>
  <mergeCells count="10">
    <mergeCell ref="B9:F9"/>
    <mergeCell ref="B25:F25"/>
    <mergeCell ref="B39:F39"/>
    <mergeCell ref="H8:I8"/>
    <mergeCell ref="B1:F1"/>
    <mergeCell ref="B2:F2"/>
    <mergeCell ref="B3:F3"/>
    <mergeCell ref="B4:F4"/>
    <mergeCell ref="A5:F5"/>
    <mergeCell ref="A6:F7"/>
  </mergeCells>
  <dataValidations count="2">
    <dataValidation type="whole" allowBlank="1" showInputMessage="1" showErrorMessage="1" sqref="V12">
      <formula1>V11</formula1>
      <formula2>V7</formula2>
    </dataValidation>
    <dataValidation type="list" allowBlank="1" showInputMessage="1" showErrorMessage="1" sqref="C10:C24 C40:C48 C26:C38">
      <formula1>$V$7:$V$11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50" zoomScaleNormal="50" zoomScalePageLayoutView="0" workbookViewId="0" topLeftCell="A1">
      <selection activeCell="D27" sqref="D27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5" width="17.8515625" style="77" customWidth="1"/>
    <col min="6" max="6" width="19.8515625" style="97" customWidth="1"/>
    <col min="7" max="10" width="19.28125" style="97" customWidth="1"/>
    <col min="15" max="15" width="11.421875" style="17" customWidth="1"/>
    <col min="16" max="16" width="16.28125" style="17" customWidth="1"/>
    <col min="17" max="17" width="16.28125" style="0" customWidth="1"/>
    <col min="19" max="19" width="47.421875" style="0" customWidth="1"/>
    <col min="20" max="20" width="17.7109375" style="17" customWidth="1"/>
  </cols>
  <sheetData>
    <row r="1" spans="2:10" ht="18">
      <c r="B1" s="117" t="s">
        <v>57</v>
      </c>
      <c r="C1" s="117"/>
      <c r="D1" s="117"/>
      <c r="E1" s="117"/>
      <c r="F1" s="117"/>
      <c r="G1" s="117"/>
      <c r="H1" s="117"/>
      <c r="I1" s="117"/>
      <c r="J1" s="117"/>
    </row>
    <row r="2" spans="2:10" ht="23.25">
      <c r="B2" s="105" t="s">
        <v>59</v>
      </c>
      <c r="C2" s="105"/>
      <c r="D2" s="105"/>
      <c r="E2" s="105"/>
      <c r="F2" s="105"/>
      <c r="G2" s="105"/>
      <c r="H2" s="105"/>
      <c r="I2" s="105"/>
      <c r="J2" s="105"/>
    </row>
    <row r="3" spans="2:10" ht="18.75" customHeight="1">
      <c r="B3" s="106" t="s">
        <v>58</v>
      </c>
      <c r="C3" s="135"/>
      <c r="D3" s="135"/>
      <c r="E3" s="135"/>
      <c r="F3" s="135"/>
      <c r="G3" s="135"/>
      <c r="H3" s="135"/>
      <c r="I3" s="135"/>
      <c r="J3" s="135"/>
    </row>
    <row r="4" spans="2:10" ht="36.75" customHeight="1">
      <c r="B4" s="115" t="s">
        <v>9</v>
      </c>
      <c r="C4" s="116"/>
      <c r="D4" s="116"/>
      <c r="E4" s="116"/>
      <c r="F4" s="116"/>
      <c r="G4" s="116"/>
      <c r="H4" s="116"/>
      <c r="I4" s="116"/>
      <c r="J4" s="116"/>
    </row>
    <row r="5" spans="1:14" ht="12">
      <c r="A5" s="93"/>
      <c r="B5" s="93"/>
      <c r="C5" s="93"/>
      <c r="D5" s="93"/>
      <c r="E5" s="93"/>
      <c r="F5" s="100"/>
      <c r="G5" s="100"/>
      <c r="H5" s="100"/>
      <c r="I5" s="100"/>
      <c r="J5" s="100"/>
      <c r="K5" s="93"/>
      <c r="L5" s="93"/>
      <c r="M5" s="93"/>
      <c r="N5" s="93"/>
    </row>
    <row r="6" spans="1:14" ht="20.25" customHeight="1">
      <c r="A6" s="93"/>
      <c r="B6" s="93"/>
      <c r="C6" s="93"/>
      <c r="D6" s="93"/>
      <c r="E6" s="93"/>
      <c r="F6" s="100"/>
      <c r="G6" s="100"/>
      <c r="H6" s="100"/>
      <c r="I6" s="100"/>
      <c r="J6" s="100"/>
      <c r="K6" s="93"/>
      <c r="L6" s="93"/>
      <c r="M6" s="93"/>
      <c r="N6" s="93"/>
    </row>
    <row r="7" spans="1:17" ht="20.25" customHeight="1">
      <c r="A7" s="93"/>
      <c r="B7" s="81" t="s">
        <v>26</v>
      </c>
      <c r="C7" s="81" t="s">
        <v>25</v>
      </c>
      <c r="D7" s="89"/>
      <c r="E7" s="81"/>
      <c r="F7" s="81" t="s">
        <v>45</v>
      </c>
      <c r="G7" s="89"/>
      <c r="H7" s="89"/>
      <c r="I7" s="89"/>
      <c r="J7" s="89"/>
      <c r="N7" s="93"/>
      <c r="O7" s="93"/>
      <c r="P7" s="93"/>
      <c r="Q7" s="93"/>
    </row>
    <row r="8" spans="1:17" ht="20.25" customHeight="1">
      <c r="A8" s="93"/>
      <c r="B8" s="78" t="s">
        <v>27</v>
      </c>
      <c r="C8" s="89">
        <f>Calcules!M10</f>
        <v>0.8266666666666668</v>
      </c>
      <c r="D8" s="89"/>
      <c r="E8" s="78" t="s">
        <v>36</v>
      </c>
      <c r="F8" s="89">
        <f>Calcules!N10</f>
        <v>83.76470588235294</v>
      </c>
      <c r="G8" s="89"/>
      <c r="H8" s="89"/>
      <c r="I8" s="89"/>
      <c r="J8" s="89"/>
      <c r="N8" s="93"/>
      <c r="O8" s="93"/>
      <c r="P8" s="93"/>
      <c r="Q8" s="93"/>
    </row>
    <row r="9" spans="1:17" ht="23.25" customHeight="1">
      <c r="A9" s="93"/>
      <c r="B9" s="78" t="s">
        <v>28</v>
      </c>
      <c r="C9" s="89">
        <f>Calcules!M26</f>
        <v>0.7076923076923076</v>
      </c>
      <c r="D9" s="89"/>
      <c r="E9" s="78" t="s">
        <v>41</v>
      </c>
      <c r="F9" s="89">
        <f>Calcules!O10</f>
        <v>81.23076923076923</v>
      </c>
      <c r="G9" s="89"/>
      <c r="H9" s="89"/>
      <c r="I9" s="89"/>
      <c r="J9" s="89"/>
      <c r="N9" s="93"/>
      <c r="O9" s="93"/>
      <c r="P9" s="93"/>
      <c r="Q9" s="93"/>
    </row>
    <row r="10" spans="1:17" ht="24" customHeight="1">
      <c r="A10" s="94"/>
      <c r="B10" s="78" t="s">
        <v>29</v>
      </c>
      <c r="C10" s="89">
        <f>Calcules!M40</f>
        <v>0.4888888888888888</v>
      </c>
      <c r="D10" s="89"/>
      <c r="E10" s="78" t="s">
        <v>37</v>
      </c>
      <c r="F10" s="89">
        <f>Calcules!P10</f>
        <v>71.11111111111111</v>
      </c>
      <c r="G10" s="89"/>
      <c r="H10" s="89"/>
      <c r="I10" s="89"/>
      <c r="J10" s="89"/>
      <c r="N10" s="94"/>
      <c r="O10" s="94"/>
      <c r="P10" s="94"/>
      <c r="Q10" s="94"/>
    </row>
    <row r="11" spans="1:17" ht="25.5" customHeight="1">
      <c r="A11" s="93"/>
      <c r="C11" s="17"/>
      <c r="D11" s="17"/>
      <c r="E11" s="78" t="s">
        <v>38</v>
      </c>
      <c r="F11" s="89">
        <f>Calcules!Q10</f>
        <v>72</v>
      </c>
      <c r="N11" s="93"/>
      <c r="O11" s="93"/>
      <c r="P11" s="93"/>
      <c r="Q11" s="93"/>
    </row>
    <row r="12" spans="1:17" ht="33.75" customHeight="1">
      <c r="A12" s="93"/>
      <c r="C12" s="17"/>
      <c r="D12" s="17"/>
      <c r="E12" s="78" t="s">
        <v>39</v>
      </c>
      <c r="F12" s="89">
        <f>Calcules!R10</f>
        <v>69.0909090909091</v>
      </c>
      <c r="N12" s="93"/>
      <c r="O12" s="93"/>
      <c r="P12" s="93"/>
      <c r="Q12" s="93"/>
    </row>
    <row r="13" spans="1:17" ht="27" customHeight="1">
      <c r="A13" s="93"/>
      <c r="C13" s="17"/>
      <c r="D13" s="17"/>
      <c r="E13" s="17"/>
      <c r="N13" s="93"/>
      <c r="O13" s="93"/>
      <c r="P13" s="93"/>
      <c r="Q13" s="93"/>
    </row>
    <row r="14" spans="1:17" ht="23.25" customHeight="1">
      <c r="A14" s="93"/>
      <c r="C14" s="17"/>
      <c r="D14" s="17"/>
      <c r="E14" s="17"/>
      <c r="N14" s="93"/>
      <c r="O14" s="93"/>
      <c r="P14" s="93"/>
      <c r="Q14" s="93"/>
    </row>
    <row r="15" spans="1:17" ht="30.75" customHeight="1">
      <c r="A15" s="93"/>
      <c r="C15" s="17"/>
      <c r="D15" s="17"/>
      <c r="E15" s="17"/>
      <c r="N15" s="93"/>
      <c r="O15" s="93"/>
      <c r="P15" s="93"/>
      <c r="Q15" s="93"/>
    </row>
    <row r="16" spans="1:17" ht="27.75" customHeight="1">
      <c r="A16" s="93"/>
      <c r="C16" s="17"/>
      <c r="D16" s="17"/>
      <c r="E16" s="17"/>
      <c r="N16" s="93"/>
      <c r="O16" s="93"/>
      <c r="P16" s="93"/>
      <c r="Q16" s="93"/>
    </row>
    <row r="17" spans="1:17" ht="24" customHeight="1">
      <c r="A17" s="93"/>
      <c r="C17" s="17"/>
      <c r="D17" s="17"/>
      <c r="E17" s="17"/>
      <c r="N17" s="93"/>
      <c r="O17" s="93"/>
      <c r="P17" s="93"/>
      <c r="Q17" s="93"/>
    </row>
    <row r="18" spans="1:17" ht="24" customHeight="1">
      <c r="A18" s="93"/>
      <c r="C18" s="17"/>
      <c r="D18" s="17"/>
      <c r="E18" s="17"/>
      <c r="N18" s="93"/>
      <c r="O18" s="93"/>
      <c r="P18" s="93"/>
      <c r="Q18" s="93"/>
    </row>
    <row r="19" spans="1:17" ht="25.5" customHeight="1">
      <c r="A19" s="93"/>
      <c r="C19" s="17"/>
      <c r="D19" s="17"/>
      <c r="E19" s="17"/>
      <c r="N19" s="93"/>
      <c r="O19" s="93"/>
      <c r="P19" s="93"/>
      <c r="Q19" s="93"/>
    </row>
    <row r="20" spans="1:17" ht="36.75" customHeight="1">
      <c r="A20" s="93"/>
      <c r="C20" s="17"/>
      <c r="D20" s="17"/>
      <c r="E20" s="17"/>
      <c r="N20" s="93"/>
      <c r="O20" s="93"/>
      <c r="P20" s="93"/>
      <c r="Q20" s="93"/>
    </row>
    <row r="21" spans="1:17" ht="23.25" customHeight="1">
      <c r="A21" s="93"/>
      <c r="C21" s="17"/>
      <c r="D21" s="17"/>
      <c r="E21" s="17"/>
      <c r="N21" s="93"/>
      <c r="O21" s="93"/>
      <c r="P21" s="93"/>
      <c r="Q21" s="93"/>
    </row>
    <row r="22" spans="1:17" ht="12">
      <c r="A22" s="93"/>
      <c r="C22" s="17"/>
      <c r="D22" s="17"/>
      <c r="E22" s="17"/>
      <c r="N22" s="93"/>
      <c r="O22" s="93"/>
      <c r="P22" s="93"/>
      <c r="Q22" s="93"/>
    </row>
    <row r="23" spans="1:17" ht="23.25" customHeight="1">
      <c r="A23" s="93"/>
      <c r="C23" s="17"/>
      <c r="D23" s="17"/>
      <c r="E23" s="17"/>
      <c r="N23" s="93"/>
      <c r="O23" s="93"/>
      <c r="P23" s="93"/>
      <c r="Q23" s="93"/>
    </row>
    <row r="24" spans="1:17" ht="12">
      <c r="A24" s="93"/>
      <c r="C24" s="17"/>
      <c r="D24" s="17"/>
      <c r="E24" s="17"/>
      <c r="N24" s="93"/>
      <c r="O24" s="93"/>
      <c r="P24" s="93"/>
      <c r="Q24" s="93"/>
    </row>
    <row r="25" spans="1:17" ht="22.5" customHeight="1">
      <c r="A25" s="93"/>
      <c r="C25" s="17"/>
      <c r="D25" s="17"/>
      <c r="E25" s="17"/>
      <c r="N25" s="93"/>
      <c r="O25" s="93"/>
      <c r="P25" s="93"/>
      <c r="Q25" s="93"/>
    </row>
    <row r="26" spans="1:17" ht="25.5" customHeight="1">
      <c r="A26" s="93"/>
      <c r="C26" s="17"/>
      <c r="D26" s="17"/>
      <c r="E26" s="17"/>
      <c r="N26" s="93"/>
      <c r="O26" s="93"/>
      <c r="P26" s="93"/>
      <c r="Q26" s="93"/>
    </row>
    <row r="27" spans="1:17" ht="23.25" customHeight="1">
      <c r="A27" s="93"/>
      <c r="C27" s="17"/>
      <c r="D27" s="17"/>
      <c r="E27" s="17"/>
      <c r="N27" s="93"/>
      <c r="O27" s="93"/>
      <c r="P27" s="93"/>
      <c r="Q27" s="93"/>
    </row>
    <row r="28" spans="1:17" ht="12">
      <c r="A28" s="93"/>
      <c r="B28" s="93"/>
      <c r="C28" s="93"/>
      <c r="D28" s="93"/>
      <c r="E28" s="93"/>
      <c r="F28" s="100"/>
      <c r="G28" s="100"/>
      <c r="H28" s="100"/>
      <c r="I28" s="100"/>
      <c r="J28" s="100"/>
      <c r="K28" s="93"/>
      <c r="L28" s="93"/>
      <c r="M28" s="93"/>
      <c r="N28" s="93"/>
      <c r="O28" s="93"/>
      <c r="P28" s="93"/>
      <c r="Q28" s="93"/>
    </row>
    <row r="29" spans="1:17" ht="25.5" customHeight="1">
      <c r="A29" s="93"/>
      <c r="B29" s="93"/>
      <c r="C29" s="93"/>
      <c r="D29" s="93"/>
      <c r="E29" s="93"/>
      <c r="F29" s="100"/>
      <c r="G29" s="100"/>
      <c r="H29" s="100"/>
      <c r="I29" s="100"/>
      <c r="J29" s="100"/>
      <c r="K29" s="93"/>
      <c r="L29" s="93"/>
      <c r="M29" s="93"/>
      <c r="N29" s="93"/>
      <c r="O29" s="93"/>
      <c r="P29" s="93"/>
      <c r="Q29" s="93"/>
    </row>
    <row r="30" spans="1:17" ht="24" customHeight="1">
      <c r="A30" s="93"/>
      <c r="B30" s="93"/>
      <c r="C30" s="93"/>
      <c r="D30" s="93"/>
      <c r="E30" s="93"/>
      <c r="F30" s="100"/>
      <c r="G30" s="100"/>
      <c r="H30" s="100"/>
      <c r="I30" s="100"/>
      <c r="J30" s="100"/>
      <c r="K30" s="93"/>
      <c r="L30" s="93"/>
      <c r="M30" s="93"/>
      <c r="N30" s="93"/>
      <c r="O30" s="93"/>
      <c r="P30" s="93"/>
      <c r="Q30" s="93"/>
    </row>
    <row r="31" spans="1:17" ht="26.25" customHeight="1">
      <c r="A31" s="93"/>
      <c r="B31" s="93"/>
      <c r="C31" s="93"/>
      <c r="D31" s="93"/>
      <c r="E31" s="93"/>
      <c r="F31" s="100"/>
      <c r="G31" s="100"/>
      <c r="H31" s="100"/>
      <c r="I31" s="100"/>
      <c r="J31" s="100"/>
      <c r="K31" s="93"/>
      <c r="L31" s="93"/>
      <c r="M31" s="93"/>
      <c r="N31" s="93"/>
      <c r="O31" s="93"/>
      <c r="P31" s="93"/>
      <c r="Q31" s="93"/>
    </row>
    <row r="32" spans="1:17" ht="23.25" customHeight="1">
      <c r="A32" s="93"/>
      <c r="B32" s="93"/>
      <c r="C32" s="93"/>
      <c r="D32" s="93"/>
      <c r="E32" s="93"/>
      <c r="F32" s="100"/>
      <c r="G32" s="100"/>
      <c r="H32" s="100"/>
      <c r="I32" s="100"/>
      <c r="J32" s="100"/>
      <c r="K32" s="93"/>
      <c r="L32" s="93"/>
      <c r="M32" s="93"/>
      <c r="N32" s="93"/>
      <c r="O32" s="93"/>
      <c r="P32" s="93"/>
      <c r="Q32" s="93"/>
    </row>
    <row r="33" spans="1:17" ht="42.75" customHeight="1">
      <c r="A33" s="93"/>
      <c r="B33" s="93"/>
      <c r="C33" s="93"/>
      <c r="D33" s="93"/>
      <c r="E33" s="93"/>
      <c r="F33" s="100"/>
      <c r="G33" s="100"/>
      <c r="H33" s="100"/>
      <c r="I33" s="100"/>
      <c r="J33" s="100"/>
      <c r="K33" s="93"/>
      <c r="L33" s="93"/>
      <c r="M33" s="93"/>
      <c r="N33" s="93"/>
      <c r="O33" s="93"/>
      <c r="P33" s="93"/>
      <c r="Q33" s="93"/>
    </row>
    <row r="34" spans="1:17" ht="12">
      <c r="A34" s="93"/>
      <c r="B34" s="93"/>
      <c r="C34" s="93"/>
      <c r="D34" s="93"/>
      <c r="E34" s="93"/>
      <c r="F34" s="100"/>
      <c r="G34" s="100"/>
      <c r="H34" s="100"/>
      <c r="I34" s="100"/>
      <c r="J34" s="100"/>
      <c r="K34" s="93"/>
      <c r="L34" s="93"/>
      <c r="M34" s="93"/>
      <c r="N34" s="93"/>
      <c r="O34" s="93"/>
      <c r="P34" s="93"/>
      <c r="Q34" s="93"/>
    </row>
    <row r="35" spans="1:17" ht="23.25" customHeight="1">
      <c r="A35" s="93"/>
      <c r="B35" s="93"/>
      <c r="C35" s="93"/>
      <c r="D35" s="93"/>
      <c r="E35" s="93"/>
      <c r="F35" s="100"/>
      <c r="G35" s="100"/>
      <c r="H35" s="100"/>
      <c r="I35" s="100"/>
      <c r="J35" s="100"/>
      <c r="K35" s="93"/>
      <c r="L35" s="93"/>
      <c r="M35" s="93"/>
      <c r="N35" s="93"/>
      <c r="O35" s="93"/>
      <c r="P35" s="93"/>
      <c r="Q35" s="93"/>
    </row>
    <row r="36" spans="1:17" ht="24" customHeight="1">
      <c r="A36" s="93"/>
      <c r="B36" s="93"/>
      <c r="C36" s="93"/>
      <c r="D36" s="93"/>
      <c r="E36" s="93"/>
      <c r="F36" s="100"/>
      <c r="G36" s="100"/>
      <c r="H36" s="100"/>
      <c r="I36" s="100"/>
      <c r="J36" s="100"/>
      <c r="K36" s="93"/>
      <c r="L36" s="93"/>
      <c r="M36" s="93"/>
      <c r="N36" s="93"/>
      <c r="O36" s="93"/>
      <c r="P36" s="93"/>
      <c r="Q36" s="93"/>
    </row>
    <row r="37" spans="1:17" ht="12">
      <c r="A37" s="93"/>
      <c r="B37" s="93"/>
      <c r="C37" s="93"/>
      <c r="D37" s="93"/>
      <c r="E37" s="93"/>
      <c r="F37" s="100"/>
      <c r="G37" s="100"/>
      <c r="H37" s="100"/>
      <c r="I37" s="100"/>
      <c r="J37" s="100"/>
      <c r="K37" s="93"/>
      <c r="L37" s="93"/>
      <c r="M37" s="93"/>
      <c r="N37" s="93"/>
      <c r="O37" s="93"/>
      <c r="P37" s="93"/>
      <c r="Q37" s="93"/>
    </row>
    <row r="38" spans="1:17" ht="28.5" customHeight="1">
      <c r="A38" s="93"/>
      <c r="B38" s="93"/>
      <c r="C38" s="93"/>
      <c r="D38" s="93"/>
      <c r="E38" s="93"/>
      <c r="F38" s="100"/>
      <c r="G38" s="100"/>
      <c r="H38" s="100"/>
      <c r="I38" s="100"/>
      <c r="J38" s="100"/>
      <c r="K38" s="93"/>
      <c r="L38" s="93"/>
      <c r="M38" s="93"/>
      <c r="N38" s="93"/>
      <c r="O38" s="93"/>
      <c r="P38" s="93"/>
      <c r="Q38" s="93"/>
    </row>
    <row r="39" spans="1:17" ht="25.5" customHeight="1">
      <c r="A39" s="93"/>
      <c r="B39" s="93"/>
      <c r="C39" s="93"/>
      <c r="D39" s="93"/>
      <c r="E39" s="93"/>
      <c r="F39" s="100"/>
      <c r="G39" s="100"/>
      <c r="H39" s="100"/>
      <c r="I39" s="100"/>
      <c r="J39" s="100"/>
      <c r="K39" s="93"/>
      <c r="L39" s="93"/>
      <c r="M39" s="93"/>
      <c r="N39" s="93"/>
      <c r="O39" s="93"/>
      <c r="P39" s="93"/>
      <c r="Q39" s="93"/>
    </row>
    <row r="40" spans="1:17" ht="24" customHeight="1">
      <c r="A40" s="93"/>
      <c r="B40" s="93"/>
      <c r="C40" s="93"/>
      <c r="D40" s="93"/>
      <c r="E40" s="93"/>
      <c r="F40" s="100"/>
      <c r="G40" s="100"/>
      <c r="H40" s="100"/>
      <c r="I40" s="100"/>
      <c r="J40" s="100"/>
      <c r="K40" s="93"/>
      <c r="L40" s="93"/>
      <c r="M40" s="93"/>
      <c r="N40" s="93"/>
      <c r="O40" s="93"/>
      <c r="P40" s="93"/>
      <c r="Q40" s="93"/>
    </row>
    <row r="41" spans="1:17" ht="12">
      <c r="A41" s="93"/>
      <c r="B41" s="93"/>
      <c r="C41" s="93"/>
      <c r="D41" s="93"/>
      <c r="E41" s="93"/>
      <c r="F41" s="100"/>
      <c r="G41" s="100"/>
      <c r="H41" s="100"/>
      <c r="I41" s="100"/>
      <c r="J41" s="100"/>
      <c r="K41" s="93"/>
      <c r="L41" s="93"/>
      <c r="M41" s="93"/>
      <c r="N41" s="93"/>
      <c r="O41" s="93"/>
      <c r="P41" s="93"/>
      <c r="Q41" s="93"/>
    </row>
    <row r="42" spans="1:17" ht="21.75" customHeight="1">
      <c r="A42" s="93"/>
      <c r="B42" s="93"/>
      <c r="C42" s="93"/>
      <c r="D42" s="93"/>
      <c r="E42" s="93"/>
      <c r="F42" s="100"/>
      <c r="G42" s="100"/>
      <c r="H42" s="100"/>
      <c r="I42" s="100"/>
      <c r="J42" s="100"/>
      <c r="K42" s="93"/>
      <c r="L42" s="93"/>
      <c r="M42" s="93"/>
      <c r="N42" s="93"/>
      <c r="O42" s="93"/>
      <c r="P42" s="93"/>
      <c r="Q42" s="93"/>
    </row>
    <row r="43" spans="1:17" ht="12">
      <c r="A43" s="93"/>
      <c r="B43" s="93"/>
      <c r="C43" s="93"/>
      <c r="D43" s="93"/>
      <c r="E43" s="93"/>
      <c r="F43" s="100"/>
      <c r="G43" s="100"/>
      <c r="H43" s="100"/>
      <c r="I43" s="100"/>
      <c r="J43" s="100"/>
      <c r="K43" s="93"/>
      <c r="L43" s="93"/>
      <c r="M43" s="93"/>
      <c r="N43" s="93"/>
      <c r="O43" s="93"/>
      <c r="P43" s="93"/>
      <c r="Q43" s="93"/>
    </row>
    <row r="44" spans="1:17" ht="12">
      <c r="A44" s="93"/>
      <c r="B44" s="93"/>
      <c r="C44" s="93"/>
      <c r="D44" s="93"/>
      <c r="E44" s="93"/>
      <c r="F44" s="100"/>
      <c r="G44" s="100"/>
      <c r="H44" s="100"/>
      <c r="I44" s="100"/>
      <c r="J44" s="100"/>
      <c r="K44" s="93"/>
      <c r="L44" s="93"/>
      <c r="M44" s="93"/>
      <c r="N44" s="93"/>
      <c r="O44" s="93"/>
      <c r="P44" s="93"/>
      <c r="Q44" s="93"/>
    </row>
    <row r="45" spans="1:17" ht="12">
      <c r="A45" s="93"/>
      <c r="B45" s="93"/>
      <c r="C45" s="93"/>
      <c r="D45" s="93"/>
      <c r="E45" s="93"/>
      <c r="F45" s="100"/>
      <c r="G45" s="100"/>
      <c r="H45" s="100"/>
      <c r="I45" s="100"/>
      <c r="J45" s="100"/>
      <c r="K45" s="93"/>
      <c r="L45" s="93"/>
      <c r="M45" s="93"/>
      <c r="N45" s="93"/>
      <c r="O45" s="93"/>
      <c r="P45" s="93"/>
      <c r="Q45" s="93"/>
    </row>
    <row r="46" spans="1:17" ht="25.5" customHeight="1">
      <c r="A46" s="93"/>
      <c r="B46" s="93"/>
      <c r="C46" s="93"/>
      <c r="D46" s="93"/>
      <c r="E46" s="93"/>
      <c r="F46" s="100"/>
      <c r="G46" s="100"/>
      <c r="H46" s="100"/>
      <c r="I46" s="100"/>
      <c r="J46" s="100"/>
      <c r="K46" s="93"/>
      <c r="L46" s="93"/>
      <c r="M46" s="93"/>
      <c r="N46" s="94"/>
      <c r="O46" s="94"/>
      <c r="P46" s="94"/>
      <c r="Q46" s="94"/>
    </row>
    <row r="47" spans="1:17" ht="12">
      <c r="A47" s="93"/>
      <c r="B47" s="93"/>
      <c r="C47" s="93"/>
      <c r="D47" s="93"/>
      <c r="E47" s="93"/>
      <c r="F47" s="100"/>
      <c r="G47" s="100"/>
      <c r="H47" s="100"/>
      <c r="I47" s="100"/>
      <c r="J47" s="100"/>
      <c r="K47" s="93"/>
      <c r="L47" s="93"/>
      <c r="M47" s="93"/>
      <c r="N47" s="93"/>
      <c r="O47" s="93"/>
      <c r="P47" s="93"/>
      <c r="Q47" s="93"/>
    </row>
    <row r="48" spans="1:14" ht="32.25" customHeight="1">
      <c r="A48" s="93"/>
      <c r="B48" s="93"/>
      <c r="C48" s="93"/>
      <c r="D48" s="93"/>
      <c r="E48" s="93"/>
      <c r="F48" s="100"/>
      <c r="G48" s="100"/>
      <c r="H48" s="100"/>
      <c r="I48" s="100"/>
      <c r="J48" s="100"/>
      <c r="K48" s="93"/>
      <c r="L48" s="93"/>
      <c r="M48" s="93"/>
      <c r="N48" s="93"/>
    </row>
    <row r="49" spans="1:14" ht="16.5">
      <c r="A49" s="93"/>
      <c r="B49" s="93"/>
      <c r="C49" s="95"/>
      <c r="D49" s="95"/>
      <c r="E49" s="95"/>
      <c r="F49" s="100"/>
      <c r="G49" s="100"/>
      <c r="H49" s="100"/>
      <c r="I49" s="100"/>
      <c r="J49" s="100"/>
      <c r="K49" s="93"/>
      <c r="L49" s="93"/>
      <c r="M49" s="93"/>
      <c r="N49" s="93"/>
    </row>
  </sheetData>
  <sheetProtection/>
  <mergeCells count="4">
    <mergeCell ref="B1:J1"/>
    <mergeCell ref="B2:J2"/>
    <mergeCell ref="B3:J3"/>
    <mergeCell ref="B4:J4"/>
  </mergeCells>
  <dataValidations count="1">
    <dataValidation type="list" allowBlank="1" showInputMessage="1" showErrorMessage="1" sqref="C28:E38 C40:E48">
      <formula1>$U$7:$U$11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0.421875" style="0" customWidth="1"/>
  </cols>
  <sheetData>
    <row r="1" spans="1:3" ht="12">
      <c r="A1" s="96" t="s">
        <v>113</v>
      </c>
      <c r="B1">
        <f>5+5+(5*0.6)+5+(5*0.4)+5+(5*0.5)+5+5+5</f>
        <v>42.5</v>
      </c>
      <c r="C1" s="78" t="s">
        <v>30</v>
      </c>
    </row>
    <row r="2" spans="1:2" ht="12">
      <c r="A2" s="96" t="s">
        <v>113</v>
      </c>
      <c r="B2">
        <f>(5*0.4)+5+5+(5*0.6)+5+5+5+(5*0.5)</f>
        <v>32.5</v>
      </c>
    </row>
    <row r="3" ht="12">
      <c r="A3" s="96" t="s">
        <v>60</v>
      </c>
    </row>
    <row r="4" ht="12">
      <c r="A4" s="96" t="s">
        <v>113</v>
      </c>
    </row>
    <row r="5" spans="1:8" ht="12">
      <c r="A5" s="96" t="s">
        <v>47</v>
      </c>
      <c r="F5" s="97">
        <v>42.5</v>
      </c>
      <c r="G5" s="98" t="s">
        <v>31</v>
      </c>
      <c r="H5" s="97">
        <v>100</v>
      </c>
    </row>
    <row r="6" spans="1:8" ht="12">
      <c r="A6" s="96" t="s">
        <v>47</v>
      </c>
      <c r="F6" s="98" t="s">
        <v>32</v>
      </c>
      <c r="G6" s="97"/>
      <c r="H6" s="98" t="s">
        <v>33</v>
      </c>
    </row>
    <row r="7" ht="12">
      <c r="A7" s="96" t="s">
        <v>61</v>
      </c>
    </row>
    <row r="8" ht="12">
      <c r="A8" s="96" t="s">
        <v>113</v>
      </c>
    </row>
    <row r="9" spans="1:8" ht="12">
      <c r="A9" s="96" t="s">
        <v>47</v>
      </c>
      <c r="F9" s="97">
        <v>32.5</v>
      </c>
      <c r="G9" s="98" t="s">
        <v>31</v>
      </c>
      <c r="H9" s="97">
        <v>100</v>
      </c>
    </row>
    <row r="10" spans="1:8" ht="12">
      <c r="A10" s="96" t="s">
        <v>47</v>
      </c>
      <c r="F10" s="98" t="s">
        <v>32</v>
      </c>
      <c r="G10" s="97"/>
      <c r="H10" s="98" t="s">
        <v>33</v>
      </c>
    </row>
    <row r="11" ht="12">
      <c r="A11" s="96" t="s">
        <v>47</v>
      </c>
    </row>
    <row r="12" ht="12">
      <c r="A12" s="96" t="s">
        <v>63</v>
      </c>
    </row>
    <row r="13" spans="1:6" ht="12">
      <c r="A13" s="96" t="s">
        <v>113</v>
      </c>
      <c r="F13">
        <f>26.4*100/32.5</f>
        <v>81.23076923076923</v>
      </c>
    </row>
    <row r="14" ht="12">
      <c r="A14" s="96" t="s">
        <v>113</v>
      </c>
    </row>
    <row r="15" ht="12">
      <c r="A15" s="96" t="s">
        <v>113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30">
      <selection activeCell="H7" sqref="H7:H46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7" width="20.8515625" style="0" customWidth="1"/>
    <col min="8" max="8" width="11.421875" style="97" customWidth="1"/>
  </cols>
  <sheetData>
    <row r="1" ht="18">
      <c r="B1" s="92" t="s">
        <v>57</v>
      </c>
    </row>
    <row r="2" ht="23.25">
      <c r="B2" s="90" t="s">
        <v>59</v>
      </c>
    </row>
    <row r="3" ht="18.75" customHeight="1">
      <c r="B3" s="91" t="s">
        <v>58</v>
      </c>
    </row>
    <row r="4" spans="2:7" ht="36.75" customHeight="1">
      <c r="B4" s="115" t="s">
        <v>9</v>
      </c>
      <c r="C4" s="115"/>
      <c r="D4" s="115"/>
      <c r="E4" s="115"/>
      <c r="F4" s="115"/>
      <c r="G4" s="115"/>
    </row>
    <row r="5" spans="1:7" ht="18" thickBot="1">
      <c r="A5" s="128" t="s">
        <v>117</v>
      </c>
      <c r="B5" s="128"/>
      <c r="C5" s="128"/>
      <c r="D5" s="128"/>
      <c r="E5" s="128"/>
      <c r="F5" s="128"/>
      <c r="G5" s="128"/>
    </row>
    <row r="6" spans="1:7" ht="20.25" customHeight="1" thickBot="1" thickTop="1">
      <c r="A6" s="8"/>
      <c r="B6" s="11" t="s">
        <v>109</v>
      </c>
      <c r="C6" s="142" t="s">
        <v>50</v>
      </c>
      <c r="D6" s="141"/>
      <c r="E6" s="139" t="s">
        <v>40</v>
      </c>
      <c r="F6" s="140"/>
      <c r="G6" s="141"/>
    </row>
    <row r="7" spans="1:7" ht="23.25" customHeight="1" thickTop="1">
      <c r="A7" s="9" t="s">
        <v>106</v>
      </c>
      <c r="B7" s="101" t="s">
        <v>110</v>
      </c>
      <c r="C7" s="102" t="s">
        <v>41</v>
      </c>
      <c r="D7" s="102" t="s">
        <v>36</v>
      </c>
      <c r="E7" s="103" t="s">
        <v>37</v>
      </c>
      <c r="F7" s="103" t="s">
        <v>38</v>
      </c>
      <c r="G7" s="103" t="s">
        <v>39</v>
      </c>
    </row>
    <row r="8" spans="1:8" ht="24" customHeight="1">
      <c r="A8" s="14" t="s">
        <v>124</v>
      </c>
      <c r="B8" s="5" t="s">
        <v>157</v>
      </c>
      <c r="C8" s="104">
        <v>0</v>
      </c>
      <c r="D8" s="104">
        <v>1</v>
      </c>
      <c r="E8" s="104">
        <v>0</v>
      </c>
      <c r="F8" s="104">
        <v>1</v>
      </c>
      <c r="G8" s="104">
        <v>0</v>
      </c>
      <c r="H8" s="98"/>
    </row>
    <row r="9" spans="1:8" ht="25.5" customHeight="1">
      <c r="A9" s="14" t="s">
        <v>125</v>
      </c>
      <c r="B9" s="1" t="s">
        <v>156</v>
      </c>
      <c r="C9" s="104">
        <v>0</v>
      </c>
      <c r="D9" s="104">
        <v>1</v>
      </c>
      <c r="E9" s="104">
        <v>0</v>
      </c>
      <c r="F9" s="104">
        <v>1</v>
      </c>
      <c r="G9" s="104">
        <v>0</v>
      </c>
      <c r="H9" s="98"/>
    </row>
    <row r="10" spans="1:8" ht="33.75" customHeight="1">
      <c r="A10" s="14" t="s">
        <v>126</v>
      </c>
      <c r="B10" s="1" t="s">
        <v>46</v>
      </c>
      <c r="C10" s="104">
        <v>0.4</v>
      </c>
      <c r="D10" s="104">
        <v>0.6</v>
      </c>
      <c r="E10" s="104">
        <v>0</v>
      </c>
      <c r="F10" s="104">
        <v>0</v>
      </c>
      <c r="G10" s="104">
        <v>1</v>
      </c>
      <c r="H10" s="98" t="s">
        <v>32</v>
      </c>
    </row>
    <row r="11" spans="1:8" ht="27" customHeight="1">
      <c r="A11" s="14" t="s">
        <v>127</v>
      </c>
      <c r="B11" s="1" t="s">
        <v>159</v>
      </c>
      <c r="C11" s="104">
        <v>0</v>
      </c>
      <c r="D11" s="104">
        <v>1</v>
      </c>
      <c r="E11" s="104">
        <v>0</v>
      </c>
      <c r="F11" s="104">
        <v>1</v>
      </c>
      <c r="G11" s="104">
        <v>0</v>
      </c>
      <c r="H11" s="98"/>
    </row>
    <row r="12" spans="1:8" ht="23.25" customHeight="1">
      <c r="A12" s="14" t="s">
        <v>128</v>
      </c>
      <c r="B12" s="1" t="s">
        <v>158</v>
      </c>
      <c r="C12" s="104">
        <v>1</v>
      </c>
      <c r="D12" s="104">
        <v>0</v>
      </c>
      <c r="E12" s="104">
        <v>0</v>
      </c>
      <c r="F12" s="104">
        <v>0</v>
      </c>
      <c r="G12" s="104">
        <v>1</v>
      </c>
      <c r="H12" s="98" t="s">
        <v>32</v>
      </c>
    </row>
    <row r="13" spans="1:8" ht="30.75" customHeight="1">
      <c r="A13" s="14" t="s">
        <v>129</v>
      </c>
      <c r="B13" s="1" t="s">
        <v>111</v>
      </c>
      <c r="C13" s="104">
        <v>1</v>
      </c>
      <c r="D13" s="15">
        <v>0</v>
      </c>
      <c r="E13" s="104">
        <v>1</v>
      </c>
      <c r="F13" s="104">
        <v>0</v>
      </c>
      <c r="G13" s="104">
        <v>0</v>
      </c>
      <c r="H13" s="98"/>
    </row>
    <row r="14" spans="1:7" ht="27.75" customHeight="1">
      <c r="A14" s="14" t="s">
        <v>130</v>
      </c>
      <c r="B14" s="1" t="s">
        <v>160</v>
      </c>
      <c r="C14" s="104">
        <v>0.6</v>
      </c>
      <c r="D14" s="104">
        <v>0.4</v>
      </c>
      <c r="E14" s="104">
        <v>0</v>
      </c>
      <c r="F14" s="104">
        <v>0</v>
      </c>
      <c r="G14" s="104">
        <v>0</v>
      </c>
    </row>
    <row r="15" spans="1:8" ht="24" customHeight="1">
      <c r="A15" s="14" t="s">
        <v>131</v>
      </c>
      <c r="B15" s="1" t="s">
        <v>161</v>
      </c>
      <c r="C15" s="104">
        <v>0</v>
      </c>
      <c r="D15" s="104">
        <v>1</v>
      </c>
      <c r="E15" s="104">
        <v>1</v>
      </c>
      <c r="F15" s="104">
        <v>0</v>
      </c>
      <c r="G15" s="104">
        <v>0</v>
      </c>
      <c r="H15" s="98"/>
    </row>
    <row r="16" spans="1:8" ht="24" customHeight="1">
      <c r="A16" s="14" t="s">
        <v>132</v>
      </c>
      <c r="B16" s="1" t="s">
        <v>112</v>
      </c>
      <c r="C16" s="104">
        <v>1</v>
      </c>
      <c r="D16" s="104">
        <v>0</v>
      </c>
      <c r="E16" s="104">
        <v>1</v>
      </c>
      <c r="F16" s="104">
        <v>0</v>
      </c>
      <c r="G16" s="104">
        <v>0</v>
      </c>
      <c r="H16" s="98"/>
    </row>
    <row r="17" spans="1:8" ht="25.5" customHeight="1">
      <c r="A17" s="14" t="s">
        <v>133</v>
      </c>
      <c r="B17" s="1" t="s">
        <v>107</v>
      </c>
      <c r="C17" s="104">
        <v>1</v>
      </c>
      <c r="D17" s="104">
        <v>0</v>
      </c>
      <c r="E17" s="104">
        <v>1</v>
      </c>
      <c r="F17" s="104">
        <v>0</v>
      </c>
      <c r="G17" s="104">
        <v>0</v>
      </c>
      <c r="H17" s="98"/>
    </row>
    <row r="18" spans="1:8" ht="36.75" customHeight="1">
      <c r="A18" s="14" t="s">
        <v>134</v>
      </c>
      <c r="B18" s="1" t="s">
        <v>163</v>
      </c>
      <c r="C18" s="104">
        <v>1</v>
      </c>
      <c r="D18" s="104">
        <v>0</v>
      </c>
      <c r="E18" s="104">
        <v>0</v>
      </c>
      <c r="F18" s="104">
        <v>1</v>
      </c>
      <c r="G18" s="104">
        <v>0</v>
      </c>
      <c r="H18" s="98"/>
    </row>
    <row r="19" spans="1:8" ht="23.25" customHeight="1">
      <c r="A19" s="14" t="s">
        <v>135</v>
      </c>
      <c r="B19" s="1" t="s">
        <v>164</v>
      </c>
      <c r="C19" s="104">
        <v>0.5</v>
      </c>
      <c r="D19" s="104">
        <v>0.5</v>
      </c>
      <c r="E19" s="104">
        <v>0</v>
      </c>
      <c r="F19" s="104">
        <v>0</v>
      </c>
      <c r="G19" s="104">
        <v>1</v>
      </c>
      <c r="H19" s="98" t="s">
        <v>32</v>
      </c>
    </row>
    <row r="20" spans="1:8" ht="25.5">
      <c r="A20" s="14" t="s">
        <v>136</v>
      </c>
      <c r="B20" s="1" t="s">
        <v>165</v>
      </c>
      <c r="C20" s="104">
        <v>0</v>
      </c>
      <c r="D20" s="104">
        <v>1</v>
      </c>
      <c r="E20" s="104">
        <v>0</v>
      </c>
      <c r="F20" s="104">
        <v>0</v>
      </c>
      <c r="G20" s="104">
        <v>1</v>
      </c>
      <c r="H20" s="98" t="s">
        <v>32</v>
      </c>
    </row>
    <row r="21" spans="1:8" ht="23.25" customHeight="1">
      <c r="A21" s="14" t="s">
        <v>137</v>
      </c>
      <c r="B21" s="1" t="s">
        <v>166</v>
      </c>
      <c r="C21" s="104">
        <v>0</v>
      </c>
      <c r="D21" s="104">
        <v>1</v>
      </c>
      <c r="E21" s="104">
        <v>0</v>
      </c>
      <c r="F21" s="104">
        <v>1</v>
      </c>
      <c r="G21" s="104">
        <v>0</v>
      </c>
      <c r="H21" s="98"/>
    </row>
    <row r="22" spans="1:8" ht="12.75">
      <c r="A22" s="14" t="s">
        <v>138</v>
      </c>
      <c r="B22" s="1" t="s">
        <v>167</v>
      </c>
      <c r="C22" s="104">
        <v>0</v>
      </c>
      <c r="D22" s="104">
        <v>1</v>
      </c>
      <c r="E22" s="104">
        <v>0</v>
      </c>
      <c r="F22" s="104">
        <v>0</v>
      </c>
      <c r="G22" s="104">
        <v>1</v>
      </c>
      <c r="H22" s="98" t="s">
        <v>32</v>
      </c>
    </row>
    <row r="23" spans="1:7" ht="22.5" customHeight="1">
      <c r="A23" s="13"/>
      <c r="B23" s="143" t="s">
        <v>118</v>
      </c>
      <c r="C23" s="143"/>
      <c r="D23" s="143"/>
      <c r="E23" s="143"/>
      <c r="F23" s="143"/>
      <c r="G23" s="143"/>
    </row>
    <row r="24" spans="1:8" ht="25.5" customHeight="1">
      <c r="A24" s="14" t="s">
        <v>139</v>
      </c>
      <c r="B24" s="1" t="s">
        <v>162</v>
      </c>
      <c r="C24" s="104">
        <v>0</v>
      </c>
      <c r="D24" s="104">
        <v>1</v>
      </c>
      <c r="E24" s="104">
        <v>1</v>
      </c>
      <c r="F24" s="104">
        <v>0</v>
      </c>
      <c r="G24" s="104">
        <v>0</v>
      </c>
      <c r="H24" s="98"/>
    </row>
    <row r="25" spans="1:8" ht="23.25" customHeight="1">
      <c r="A25" s="14" t="s">
        <v>140</v>
      </c>
      <c r="B25" s="1" t="s">
        <v>91</v>
      </c>
      <c r="C25" s="104">
        <v>0.6</v>
      </c>
      <c r="D25" s="104">
        <v>0.4</v>
      </c>
      <c r="E25" s="104">
        <v>0</v>
      </c>
      <c r="F25" s="104">
        <v>0</v>
      </c>
      <c r="G25" s="104">
        <v>1</v>
      </c>
      <c r="H25" s="98" t="s">
        <v>32</v>
      </c>
    </row>
    <row r="26" spans="1:8" ht="25.5">
      <c r="A26" s="14" t="s">
        <v>141</v>
      </c>
      <c r="B26" s="1" t="s">
        <v>92</v>
      </c>
      <c r="C26" s="104">
        <v>1</v>
      </c>
      <c r="D26" s="104">
        <v>0</v>
      </c>
      <c r="E26" s="104">
        <v>0</v>
      </c>
      <c r="F26" s="104">
        <v>1</v>
      </c>
      <c r="G26" s="104">
        <v>0</v>
      </c>
      <c r="H26" s="98"/>
    </row>
    <row r="27" spans="1:8" ht="25.5" customHeight="1">
      <c r="A27" s="14" t="s">
        <v>142</v>
      </c>
      <c r="B27" s="1" t="s">
        <v>93</v>
      </c>
      <c r="C27" s="104">
        <v>1</v>
      </c>
      <c r="D27" s="104">
        <v>0</v>
      </c>
      <c r="E27" s="104">
        <v>0</v>
      </c>
      <c r="F27" s="104">
        <v>1</v>
      </c>
      <c r="G27" s="104">
        <v>0</v>
      </c>
      <c r="H27" s="98"/>
    </row>
    <row r="28" spans="1:8" ht="24" customHeight="1">
      <c r="A28" s="14" t="s">
        <v>143</v>
      </c>
      <c r="B28" s="1" t="s">
        <v>94</v>
      </c>
      <c r="C28" s="104">
        <v>1</v>
      </c>
      <c r="D28" s="104">
        <v>0</v>
      </c>
      <c r="E28" s="104">
        <v>0</v>
      </c>
      <c r="F28" s="104">
        <v>1</v>
      </c>
      <c r="G28" s="104">
        <v>0</v>
      </c>
      <c r="H28" s="98"/>
    </row>
    <row r="29" spans="1:7" ht="26.25" customHeight="1">
      <c r="A29" s="14" t="s">
        <v>144</v>
      </c>
      <c r="B29" s="1" t="s">
        <v>95</v>
      </c>
      <c r="C29" s="104">
        <v>1</v>
      </c>
      <c r="D29" s="104">
        <v>0</v>
      </c>
      <c r="E29" s="104">
        <v>0</v>
      </c>
      <c r="F29" s="104">
        <v>0</v>
      </c>
      <c r="G29" s="104">
        <v>0</v>
      </c>
    </row>
    <row r="30" spans="1:8" ht="23.25" customHeight="1">
      <c r="A30" s="14" t="s">
        <v>51</v>
      </c>
      <c r="B30" s="1" t="s">
        <v>96</v>
      </c>
      <c r="C30" s="104">
        <v>1</v>
      </c>
      <c r="D30" s="104">
        <v>0</v>
      </c>
      <c r="E30" s="104">
        <v>1</v>
      </c>
      <c r="F30" s="104">
        <v>0</v>
      </c>
      <c r="G30" s="104">
        <v>0</v>
      </c>
      <c r="H30" s="98"/>
    </row>
    <row r="31" spans="1:8" ht="42.75" customHeight="1">
      <c r="A31" s="14" t="s">
        <v>145</v>
      </c>
      <c r="B31" s="1" t="s">
        <v>98</v>
      </c>
      <c r="C31" s="104">
        <v>0</v>
      </c>
      <c r="D31" s="104">
        <v>1</v>
      </c>
      <c r="E31" s="104">
        <v>0</v>
      </c>
      <c r="F31" s="104">
        <v>0</v>
      </c>
      <c r="G31" s="104">
        <v>1</v>
      </c>
      <c r="H31" s="98" t="s">
        <v>32</v>
      </c>
    </row>
    <row r="32" spans="1:8" ht="25.5">
      <c r="A32" s="14" t="s">
        <v>146</v>
      </c>
      <c r="B32" s="1" t="s">
        <v>97</v>
      </c>
      <c r="C32" s="104">
        <v>1</v>
      </c>
      <c r="D32" s="104">
        <v>0</v>
      </c>
      <c r="E32" s="104">
        <v>0</v>
      </c>
      <c r="F32" s="104">
        <v>0</v>
      </c>
      <c r="G32" s="104">
        <v>1</v>
      </c>
      <c r="H32" s="98" t="s">
        <v>32</v>
      </c>
    </row>
    <row r="33" spans="1:8" ht="23.25" customHeight="1">
      <c r="A33" s="14" t="s">
        <v>147</v>
      </c>
      <c r="B33" s="1" t="s">
        <v>99</v>
      </c>
      <c r="C33" s="104">
        <v>0</v>
      </c>
      <c r="D33" s="104">
        <v>1</v>
      </c>
      <c r="E33" s="104">
        <v>0</v>
      </c>
      <c r="F33" s="104">
        <v>0</v>
      </c>
      <c r="G33" s="104">
        <v>1</v>
      </c>
      <c r="H33" s="98" t="s">
        <v>32</v>
      </c>
    </row>
    <row r="34" spans="1:8" ht="24" customHeight="1">
      <c r="A34" s="14" t="s">
        <v>148</v>
      </c>
      <c r="B34" s="1" t="s">
        <v>100</v>
      </c>
      <c r="C34" s="104">
        <v>1</v>
      </c>
      <c r="D34" s="104">
        <v>0</v>
      </c>
      <c r="E34" s="104">
        <v>0</v>
      </c>
      <c r="F34" s="104">
        <v>1</v>
      </c>
      <c r="G34" s="104">
        <v>0</v>
      </c>
      <c r="H34" s="98"/>
    </row>
    <row r="35" spans="1:8" ht="12.75">
      <c r="A35" s="14" t="s">
        <v>52</v>
      </c>
      <c r="B35" s="1" t="s">
        <v>101</v>
      </c>
      <c r="C35" s="104">
        <v>0.5</v>
      </c>
      <c r="D35" s="104">
        <v>0.5</v>
      </c>
      <c r="E35" s="104">
        <v>0</v>
      </c>
      <c r="F35" s="104">
        <v>0</v>
      </c>
      <c r="G35" s="104">
        <v>1</v>
      </c>
      <c r="H35" s="98" t="s">
        <v>32</v>
      </c>
    </row>
    <row r="36" spans="1:8" ht="28.5" customHeight="1">
      <c r="A36" s="14" t="s">
        <v>53</v>
      </c>
      <c r="B36" s="1" t="s">
        <v>102</v>
      </c>
      <c r="C36" s="104">
        <v>1</v>
      </c>
      <c r="D36" s="104">
        <v>0</v>
      </c>
      <c r="E36" s="104">
        <v>0</v>
      </c>
      <c r="F36" s="104">
        <v>0</v>
      </c>
      <c r="G36" s="104">
        <v>1</v>
      </c>
      <c r="H36" s="98" t="s">
        <v>32</v>
      </c>
    </row>
    <row r="37" spans="1:7" ht="25.5" customHeight="1">
      <c r="A37" s="13"/>
      <c r="B37" s="143" t="s">
        <v>108</v>
      </c>
      <c r="C37" s="143"/>
      <c r="D37" s="143"/>
      <c r="E37" s="143"/>
      <c r="F37" s="143"/>
      <c r="G37" s="143"/>
    </row>
    <row r="38" spans="1:8" ht="24" customHeight="1">
      <c r="A38" s="10" t="s">
        <v>149</v>
      </c>
      <c r="B38" s="1" t="s">
        <v>105</v>
      </c>
      <c r="C38" s="104">
        <v>0</v>
      </c>
      <c r="D38" s="104">
        <v>1</v>
      </c>
      <c r="E38" s="104">
        <v>0</v>
      </c>
      <c r="F38" s="104">
        <v>1</v>
      </c>
      <c r="G38" s="104">
        <v>0</v>
      </c>
      <c r="H38" s="98"/>
    </row>
    <row r="39" spans="1:8" ht="25.5">
      <c r="A39" s="10" t="s">
        <v>150</v>
      </c>
      <c r="B39" s="1" t="s">
        <v>104</v>
      </c>
      <c r="C39" s="104">
        <v>0</v>
      </c>
      <c r="D39" s="104">
        <v>1</v>
      </c>
      <c r="E39" s="104">
        <v>0</v>
      </c>
      <c r="F39" s="104">
        <v>1</v>
      </c>
      <c r="G39" s="104">
        <v>0</v>
      </c>
      <c r="H39" s="98"/>
    </row>
    <row r="40" spans="1:8" ht="21.75" customHeight="1">
      <c r="A40" s="10" t="s">
        <v>151</v>
      </c>
      <c r="B40" s="1" t="s">
        <v>103</v>
      </c>
      <c r="C40" s="104">
        <v>1</v>
      </c>
      <c r="D40" s="104">
        <v>0</v>
      </c>
      <c r="E40" s="104">
        <v>0</v>
      </c>
      <c r="F40" s="104">
        <v>1</v>
      </c>
      <c r="G40" s="104">
        <v>0</v>
      </c>
      <c r="H40" s="98"/>
    </row>
    <row r="41" spans="1:8" ht="25.5">
      <c r="A41" s="10" t="s">
        <v>152</v>
      </c>
      <c r="B41" s="1" t="s">
        <v>119</v>
      </c>
      <c r="C41" s="104">
        <v>0</v>
      </c>
      <c r="D41" s="15">
        <v>100</v>
      </c>
      <c r="E41" s="104">
        <v>0</v>
      </c>
      <c r="F41" s="104">
        <v>1</v>
      </c>
      <c r="G41" s="104">
        <v>0</v>
      </c>
      <c r="H41" s="98"/>
    </row>
    <row r="42" spans="1:8" ht="25.5">
      <c r="A42" s="10" t="s">
        <v>153</v>
      </c>
      <c r="B42" s="1" t="s">
        <v>120</v>
      </c>
      <c r="C42" s="104">
        <v>1</v>
      </c>
      <c r="D42" s="104">
        <v>0</v>
      </c>
      <c r="E42" s="104">
        <v>0</v>
      </c>
      <c r="F42" s="104">
        <v>1</v>
      </c>
      <c r="G42" s="104">
        <v>0</v>
      </c>
      <c r="H42" s="98"/>
    </row>
    <row r="43" spans="1:8" ht="25.5">
      <c r="A43" s="10" t="s">
        <v>154</v>
      </c>
      <c r="B43" s="1" t="s">
        <v>121</v>
      </c>
      <c r="C43" s="104">
        <v>0</v>
      </c>
      <c r="D43" s="15">
        <v>100</v>
      </c>
      <c r="E43" s="104">
        <v>0</v>
      </c>
      <c r="F43" s="104">
        <v>1</v>
      </c>
      <c r="G43" s="104">
        <v>0</v>
      </c>
      <c r="H43" s="98"/>
    </row>
    <row r="44" spans="1:8" ht="25.5" customHeight="1">
      <c r="A44" s="10" t="s">
        <v>155</v>
      </c>
      <c r="B44" s="1" t="s">
        <v>122</v>
      </c>
      <c r="C44" s="104">
        <v>1</v>
      </c>
      <c r="D44" s="104">
        <v>0</v>
      </c>
      <c r="E44" s="104">
        <v>1</v>
      </c>
      <c r="F44" s="104">
        <v>0</v>
      </c>
      <c r="G44" s="104">
        <v>0</v>
      </c>
      <c r="H44" s="98"/>
    </row>
    <row r="45" spans="1:8" ht="25.5">
      <c r="A45" s="10" t="s">
        <v>54</v>
      </c>
      <c r="B45" s="1" t="s">
        <v>123</v>
      </c>
      <c r="C45" s="104">
        <v>0</v>
      </c>
      <c r="D45" s="104">
        <v>1</v>
      </c>
      <c r="E45" s="104">
        <v>1</v>
      </c>
      <c r="F45" s="104">
        <v>0</v>
      </c>
      <c r="G45" s="104">
        <v>0</v>
      </c>
      <c r="H45" s="98"/>
    </row>
    <row r="46" spans="1:8" ht="32.25" customHeight="1">
      <c r="A46" s="10" t="s">
        <v>55</v>
      </c>
      <c r="B46" s="1" t="s">
        <v>62</v>
      </c>
      <c r="C46" s="104">
        <v>0.8</v>
      </c>
      <c r="D46" s="104">
        <v>0.2</v>
      </c>
      <c r="E46" s="104">
        <v>1</v>
      </c>
      <c r="F46" s="104">
        <v>0</v>
      </c>
      <c r="G46" s="104">
        <v>0</v>
      </c>
      <c r="H46" s="98"/>
    </row>
    <row r="47" spans="5:7" ht="30.75" customHeight="1">
      <c r="E47" s="97">
        <f>9*5</f>
        <v>45</v>
      </c>
      <c r="F47" s="97">
        <f>15*5</f>
        <v>75</v>
      </c>
      <c r="G47" s="97">
        <f>11*5</f>
        <v>55</v>
      </c>
    </row>
  </sheetData>
  <sheetProtection/>
  <mergeCells count="6">
    <mergeCell ref="E6:G6"/>
    <mergeCell ref="C6:D6"/>
    <mergeCell ref="B4:G4"/>
    <mergeCell ref="B23:G23"/>
    <mergeCell ref="B37:G37"/>
    <mergeCell ref="A5:G5"/>
  </mergeCells>
  <dataValidations count="1">
    <dataValidation type="whole" allowBlank="1" showInputMessage="1" showErrorMessage="1" sqref="I10">
      <formula1>I9</formula1>
      <formula2>#REF!</formula2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FARGES Gilbert</cp:lastModifiedBy>
  <cp:lastPrinted>2010-01-20T18:04:49Z</cp:lastPrinted>
  <dcterms:created xsi:type="dcterms:W3CDTF">2004-01-18T21:06:38Z</dcterms:created>
  <dcterms:modified xsi:type="dcterms:W3CDTF">2012-02-23T14:16:29Z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