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6" yWindow="0" windowWidth="25600" windowHeight="10040" tabRatio="731" activeTab="4"/>
  </bookViews>
  <sheets>
    <sheet name="1) Contexte" sheetId="1" r:id="rId1"/>
    <sheet name="2) Grille d'autodiagnostic" sheetId="2" r:id="rId2"/>
    <sheet name="3)Tab. synthèse" sheetId="3" r:id="rId3"/>
    <sheet name="4)Scores ProcessusGlobal" sheetId="4" r:id="rId4"/>
    <sheet name="5)Scores ProcessusMétier" sheetId="5" r:id="rId5"/>
    <sheet name="6)Scores Chapitre" sheetId="6" r:id="rId6"/>
    <sheet name="7)Retour d'expérience " sheetId="7" r:id="rId7"/>
  </sheets>
  <externalReferences>
    <externalReference r:id="rId10"/>
  </externalReferences>
  <definedNames>
    <definedName name="CRITERIA">'[1]Données'!$A$2:$A$6</definedName>
    <definedName name="_xlnm.Print_Titles" localSheetId="3">'4)Scores ProcessusGlobal'!$1:$7</definedName>
    <definedName name="_xlnm.Print_Titles" localSheetId="4">'5)Scores ProcessusMétier'!$1:$7</definedName>
    <definedName name="_xlnm.Print_Titles" localSheetId="5">'6)Scores Chapitre'!$1:$7</definedName>
    <definedName name="Le_personnel_autorisé_traite_et_enquête_sur_les_matières_premières__les_articles_de_conditionnement__les_produits_vrac_et_produits_finis_refusés_selon_une_méthode_définie.">'2) Grille d''autodiagnostic'!$D$11</definedName>
    <definedName name="_xlnm.Print_Area" localSheetId="0">'1) Contexte'!$A$1:$F$61</definedName>
    <definedName name="_xlnm.Print_Area" localSheetId="1">'2) Grille d''autodiagnostic'!$A$1:$F$75</definedName>
    <definedName name="_xlnm.Print_Area" localSheetId="2">'3)Tab. synthèse'!$A$1:$E$45</definedName>
    <definedName name="_xlnm.Print_Area" localSheetId="3">'4)Scores ProcessusGlobal'!$A$1:$D$30</definedName>
    <definedName name="_xlnm.Print_Area" localSheetId="4">'5)Scores ProcessusMétier'!$A$1:$D$25</definedName>
    <definedName name="_xlnm.Print_Area" localSheetId="5">'6)Scores Chapitre'!$A$1:$D$24</definedName>
    <definedName name="_xlnm.Print_Area" localSheetId="6">'7)Retour d''expérience '!$A$1:$D$48</definedName>
  </definedNames>
  <calcPr fullCalcOnLoad="1"/>
</workbook>
</file>

<file path=xl/sharedStrings.xml><?xml version="1.0" encoding="utf-8"?>
<sst xmlns="http://schemas.openxmlformats.org/spreadsheetml/2006/main" count="267" uniqueCount="228">
  <si>
    <t>Moyenne + Ecarts-types</t>
  </si>
  <si>
    <t>Moyenne - Ecarts-types</t>
  </si>
  <si>
    <t xml:space="preserve">Ecart-type </t>
  </si>
  <si>
    <t>Cotation</t>
  </si>
  <si>
    <t>Signification</t>
  </si>
  <si>
    <t>PROCESSUS MANAGEMENT</t>
  </si>
  <si>
    <t>Echelle de notation exploitée</t>
  </si>
  <si>
    <t xml:space="preserve">  </t>
  </si>
  <si>
    <t>PROBLEMES RENCONTRES</t>
  </si>
  <si>
    <t>Signature :</t>
  </si>
  <si>
    <t>Date :</t>
  </si>
  <si>
    <t>Nom de l'évaluateur :</t>
  </si>
  <si>
    <t>Mail :</t>
  </si>
  <si>
    <t>...</t>
  </si>
  <si>
    <t>7. Les améliorations souhaitées sur la grille d’évaluation sont :</t>
  </si>
  <si>
    <t>9. Observations libres :</t>
  </si>
  <si>
    <t>Evaluations</t>
  </si>
  <si>
    <t>Modes de preuve</t>
  </si>
  <si>
    <t>Observations</t>
  </si>
  <si>
    <t>Taux moyen de conformité</t>
  </si>
  <si>
    <t>Observations :</t>
  </si>
  <si>
    <t>Plans d'action :</t>
  </si>
  <si>
    <t xml:space="preserve"> Signature :</t>
  </si>
  <si>
    <t>Fonction de l'évaluateur :</t>
  </si>
  <si>
    <t>Faux</t>
  </si>
  <si>
    <t>Plutôt Faux</t>
  </si>
  <si>
    <t>Plutôt Vrai</t>
  </si>
  <si>
    <t>Vrai</t>
  </si>
  <si>
    <t>L'action n'est jamais réalisée</t>
  </si>
  <si>
    <t xml:space="preserve">Calcul automatique </t>
  </si>
  <si>
    <t>Cotation (0 à 1)</t>
  </si>
  <si>
    <t>somme 
(0 à 1)</t>
  </si>
  <si>
    <t>Moyenne</t>
  </si>
  <si>
    <t>Diffusez cet outil autour de vous si nécessaire.</t>
  </si>
  <si>
    <t>PROCESSUS REALISATION PRODUIT</t>
  </si>
  <si>
    <t>PROCESSUS SUPPORT</t>
  </si>
  <si>
    <t>moyenne
 sous processus</t>
  </si>
  <si>
    <t>moyenne
 Chapitre</t>
  </si>
  <si>
    <t xml:space="preserve"> Chap 17</t>
  </si>
  <si>
    <t xml:space="preserve"> Chap 14</t>
  </si>
  <si>
    <t>Chap 6</t>
  </si>
  <si>
    <t>Chap7</t>
  </si>
  <si>
    <t>Chap8</t>
  </si>
  <si>
    <t>Chap 5</t>
  </si>
  <si>
    <t>Chap 4</t>
  </si>
  <si>
    <t xml:space="preserve"> Chap 13</t>
  </si>
  <si>
    <t>Chap 15</t>
  </si>
  <si>
    <t xml:space="preserve"> Chap 16</t>
  </si>
  <si>
    <t>Chap 9</t>
  </si>
  <si>
    <t>Chap11</t>
  </si>
  <si>
    <t>chap 10</t>
  </si>
  <si>
    <t>Chap 3</t>
  </si>
  <si>
    <t>Site :</t>
  </si>
  <si>
    <t xml:space="preserve">L'action est réalisée </t>
  </si>
  <si>
    <t>2 : Prénom NOM</t>
  </si>
  <si>
    <t>3 : Prénom NOM</t>
  </si>
  <si>
    <t>4 : Prénom NOM</t>
  </si>
  <si>
    <t>5 : Prénom NOM</t>
  </si>
  <si>
    <t>6 : Prénom NOM</t>
  </si>
  <si>
    <t>Le personnel autorisé traite et enquête sur les matières premières, les articles de conditionnement, les produits vrac et produits finis refusés selon une méthode définie.</t>
  </si>
  <si>
    <t>Les déviations sont autorisées lorsque les données justifiant la décision sont suffisantes.</t>
  </si>
  <si>
    <t>Suite à une déviation, une enquête est réalisée afin de mettre en place des actions évitant la réapparition du problème.</t>
  </si>
  <si>
    <t>Les modifications susceptibles d'affecter la qualité du produit sont approuvées et réalisées par le personnel autorisé.</t>
  </si>
  <si>
    <t>Les audits, menés périodiquement par le personnel qualifié, donnent lieu à des rapports partagés avec le personnel concerné et définissant si nécessaire des actions correctives.</t>
  </si>
  <si>
    <t>Le système documentaire, propre à l'entreprise et définissant ses activités, est établi sous format papier ou informatique et est maintenu à jour.</t>
  </si>
  <si>
    <t>Les documents du système documentaire possèdent une charte graphique claire et compréhensible mettant en évidence les éléments essentiels à l'identification du document.</t>
  </si>
  <si>
    <t>Les copies des documents à jour sont accessibles au personnel concerné et les originaux sont conservés par le personnel autorisé dans un endroit approprié pour une durée conforme à la réglementation.</t>
  </si>
  <si>
    <t>Les enregistrements signés et datés ,sont renseignés de façon à ne pas être susceptibles d'être modifiés.</t>
  </si>
  <si>
    <t>Lorsque des opérations sont sous traitées, le mode de traitement des réclamations est défini entre les parties.</t>
  </si>
  <si>
    <t>Les produits rappelés sont mis en quarantaine dans une zone sécurisée et les lots concernés sont suivis.</t>
  </si>
  <si>
    <t>Les autorités compétentes sont averties lorsque la sécurité du consommateur est en danger.</t>
  </si>
  <si>
    <t>La procédure de rappel de produit est définie et périodiquement évaluée.</t>
  </si>
  <si>
    <t>Le personnel autorisé centralise toutes les réclamations et organise le rappel des produits.</t>
  </si>
  <si>
    <t>Chaque réclamation est revue, fait l'objet d'une enquête (origine de la réclamation, mise en place d'actions correctives), est suivie (tendance) et conservée.</t>
  </si>
  <si>
    <t>Toute relation entre les sous-traitants et l'entreprise est formalisée par un contrat.</t>
  </si>
  <si>
    <t>La compétence des sous-traitants est vérifiée et toutes les informations nécessaires lui sont communiquées.</t>
  </si>
  <si>
    <t>Le sous-traitant s'engage a respecter le contrat et à prévenir le donneur d'ordre en cas de modification.</t>
  </si>
  <si>
    <t xml:space="preserve"> Le contrat est disponible et définit les obligations et les responsabilités des deux partis.</t>
  </si>
  <si>
    <t>La structure organisationnelle de l'entreprise est clairement identifiée et définie.</t>
  </si>
  <si>
    <t>Le personnel d'encadrement définit et surveille les zones autorisées et les personnes concernées</t>
  </si>
  <si>
    <t>Chaque membre du personnel s'identifie par rapport à la structure organisationnelle de l'entreprise, a une fonction clairement définie et signale tout écart par rapport à celle-ci.</t>
  </si>
  <si>
    <t>Tout le personnel est formé et évalué régulièrement en fonction de son activité.</t>
  </si>
  <si>
    <t>Le personnel est formé aux règles d'hygiène définies et les respecte.</t>
  </si>
  <si>
    <t>Le personnel malade ou présentant des plaies non protégées est exclu du contact direct des produits jusqu'à avis médical contraire.</t>
  </si>
  <si>
    <t>Management des Ressources Humaines</t>
  </si>
  <si>
    <t>Avant l'achat et l'acceptation des matières premières, les fournisseurs sont évalués /audités.</t>
  </si>
  <si>
    <t>Les matières premières sont identifiées et stockées de façon appropriée dans des zones définies,et elles font objet d'un contrôle et d'un inventaire périodique.</t>
  </si>
  <si>
    <t>La qualité de l'eau utilisée en production est définie et est fournie par un système de traitement d'eau périodiquement contrôlé.</t>
  </si>
  <si>
    <t>Les conditions de stockage pour les produits vrac sont définies et respectées.</t>
  </si>
  <si>
    <t>Les résultats en dehors des critères d'acceptation font l'objet d'une enquête appropriée, les résultats sont rapportés.</t>
  </si>
  <si>
    <t>Les matières premières inutilisées et jugées acceptables sont destinées au retour en stock.</t>
  </si>
  <si>
    <t>Les produits vrac inutilisés et jugés acceptables sont destinés au retour en stock.</t>
  </si>
  <si>
    <t>Avant la mise / remise sur le marché, les produits finis et les retours sont libérés par le personnel autorisé après contrôle selon des tests établis.</t>
  </si>
  <si>
    <t>Les produits finis sont identifiés et stockés de façon appropriée dans des zones définies, ils font objet d'un contrôle et d'un inventaire périodique.</t>
  </si>
  <si>
    <t>Chapitre 4 : Locaux</t>
  </si>
  <si>
    <t>Les locaux sont adaptés aux activités et périodiquement entretenus.</t>
  </si>
  <si>
    <t>Les flux humains et de matières sont identifiés.</t>
  </si>
  <si>
    <t>Les anciennes et les nouvelles constructions sont adaptées aux activités et sont facilement entretenables.</t>
  </si>
  <si>
    <t>Le personnel a accès à des vestiaires, toilettes régulièrement nettoyées et distinctes des zones de production.</t>
  </si>
  <si>
    <t>L’éclairage est adapté à l’activité et ne doit pas créer de zone d’ombre.</t>
  </si>
  <si>
    <t>Les locaux sont ventilés de façon à ne pas nuire aux opérations de production.</t>
  </si>
  <si>
    <t>Les conduits sont facilement nettoyables et évitent les contaminations.</t>
  </si>
  <si>
    <t>Les tâches de nettoyage sont planifiées et effectuées selon des procédures par du personnel qualifié.</t>
  </si>
  <si>
    <t>Les consommables utilisés pour les locaux et pour les équipements n’affectent pas la qualité des produits.</t>
  </si>
  <si>
    <t xml:space="preserve"> Un plan est défini pour éviter l'intrusion des nuisibles.</t>
  </si>
  <si>
    <t>Les équipements permettent d'éviter une contamination grâce à un entretien facile ( désinfection, nettoyage etc).</t>
  </si>
  <si>
    <t>Les installations sont identifiées et facilitent le nettoyage, la maintenance et la circulation.</t>
  </si>
  <si>
    <t>Le matériel de mesure doit faire l’objet d’un planning et de procédure d’étalonnage.</t>
  </si>
  <si>
    <t>Les agents de nettoyage sont formés et respectent un planning de nettoyage des installations pré-établi.</t>
  </si>
  <si>
    <t>Les consommables utilisés pour les équipements n'affectent pas la qualité du produit.</t>
  </si>
  <si>
    <t>Le personnel est formé aux équipements qu’il utilise.</t>
  </si>
  <si>
    <t>Des modes de fonctionnement dégradés sont définis.</t>
  </si>
  <si>
    <t>Les critères d'acceptation définis sont vérifiés avant libération et les méthodes de vérification des critères d'acceptation sont périodiquement contrôlées.</t>
  </si>
  <si>
    <t>La méthode de retraitement est définie et approuvée.</t>
  </si>
  <si>
    <t xml:space="preserve">    Déchets</t>
  </si>
  <si>
    <t>Les types de déchets sont identifiés et les mesures appropriées sont prises concernant la collecte, le transport, le stockage et la mise au rebut.</t>
  </si>
  <si>
    <t>Chap12</t>
  </si>
  <si>
    <t>Valeurs selon le choix</t>
  </si>
  <si>
    <t>Calcul automatique
Taux de conformité par rapport à la norme ISO 22716</t>
  </si>
  <si>
    <t>Chapitre 5 : Equipements</t>
  </si>
  <si>
    <t>Management de la Relation client</t>
  </si>
  <si>
    <t>Laboratoire de Contrôle de la Qualité</t>
  </si>
  <si>
    <t>Gestion produit fini</t>
  </si>
  <si>
    <t>Réception</t>
  </si>
  <si>
    <t>• Garantir la sécurité (innocuité)  des produits cosmétiques aux consommateurs</t>
  </si>
  <si>
    <t>• Faciliter l’organisation et la réalisation des activités</t>
  </si>
  <si>
    <t>• Prendre en considération les besoins spécifiques des cosmétiques</t>
  </si>
  <si>
    <t>• Diminuer les risques (erreurs/confusions/oublis/contaminations)</t>
  </si>
  <si>
    <t>Les matières premières libérées ou les produits finis sont disponibles avant le démarrage de machine de production ou de conditionnement.</t>
  </si>
  <si>
    <t>Les équipements adéquats sont en état de fonctionnement, nettoyés et désinfectés si nécessaire.</t>
  </si>
  <si>
    <t>Chaque produit fabriqué (produits vrac et produits finis) sont codifiés.</t>
  </si>
  <si>
    <t>1 : Prénom NOM</t>
  </si>
  <si>
    <t>L'action est réalisée et documentée</t>
  </si>
  <si>
    <t>AUTODIAGNOSTIC "TERRAIN" BASE SUR LA NORME ISO 22716</t>
  </si>
  <si>
    <t>Liste des évaluateurs :</t>
  </si>
  <si>
    <t>CAUSES</t>
  </si>
  <si>
    <t>CONSEQUENCES</t>
  </si>
  <si>
    <t>PROPOSITIONS</t>
  </si>
  <si>
    <t>Utilisés dans les calculs 
(peuvent être modifiés avec prudence)</t>
  </si>
  <si>
    <r>
      <t xml:space="preserve">Etat de réalisation </t>
    </r>
    <r>
      <rPr>
        <sz val="12"/>
        <rFont val="Calibri"/>
        <family val="0"/>
      </rPr>
      <t>: (peut être modifiée)</t>
    </r>
  </si>
  <si>
    <t xml:space="preserve">Noms des évaluateurs :  </t>
  </si>
  <si>
    <r>
      <t>Faire "Copier" puis "</t>
    </r>
    <r>
      <rPr>
        <b/>
        <sz val="12"/>
        <color indexed="10"/>
        <rFont val="Calibri"/>
        <family val="2"/>
      </rPr>
      <t xml:space="preserve">Collage spécial" "Valeurs" </t>
    </r>
    <r>
      <rPr>
        <b/>
        <sz val="12"/>
        <rFont val="Calibri"/>
        <family val="0"/>
      </rPr>
      <t>avec les cellules rouges selon les acteurs 1 à 8</t>
    </r>
  </si>
  <si>
    <t>Résultats de l'évaluation en cours</t>
  </si>
  <si>
    <t>SCORES PAR CHAPITRE</t>
  </si>
  <si>
    <t xml:space="preserve">         </t>
  </si>
  <si>
    <t xml:space="preserve">Le laboratoire de contrôle de la qualité applique les mêmes principes que ceux décrits dans les chapitres :
- personnel,                                                                                                                                                                 - locaux,                                                                                                                                                                      - sous-traitant,                                                                                                                                                            - équipements,                                                                                                                                                          - documentation.              </t>
  </si>
  <si>
    <t>Global</t>
  </si>
  <si>
    <t xml:space="preserve">• S’auto-évaluer pour situer son entreprise par rapport à la démarche proposée par la norme ISO 22716
</t>
  </si>
  <si>
    <t>L'action est partiellement réalisée</t>
  </si>
  <si>
    <t>Les visiteurs n'ont pas d'accès aux zones de production, sinon ils sont encadrés.</t>
  </si>
  <si>
    <t>Les documentations de fabrication et conditionnement sont détaillées, spécifiques et définies pour chaque étape et mise à la disposition des opérateurs.</t>
  </si>
  <si>
    <t>La vérification de démarrage avant les opérations (fabrication et conditionnement) comprend : 
 - le contrôle des procédures appropriées, 
 - le contrôle des équipements adéquats, 
 - le contrôle de l'élément d'entrée,
 - le contrôle du dégagement de la zone.</t>
  </si>
  <si>
    <t>Les matières premières sont mesurées et identfiées dans des contenants appropriés.</t>
  </si>
  <si>
    <t xml:space="preserve">Les produits finis en dehors des critères de conformité font l'objet d'enquêtes appropriées qui sont rapportées. </t>
  </si>
  <si>
    <t>A LIRE !</t>
  </si>
  <si>
    <t xml:space="preserve">Pourquoi ? </t>
  </si>
  <si>
    <t>Autodiagnostic : Fiche des méta-données 1/2</t>
  </si>
  <si>
    <t>Autodiagnostic : Fiche des méta-données 2/2</t>
  </si>
  <si>
    <t xml:space="preserve">2 : Fonction </t>
  </si>
  <si>
    <t xml:space="preserve">3 : Fonction </t>
  </si>
  <si>
    <t xml:space="preserve">4 : Fonction </t>
  </si>
  <si>
    <t xml:space="preserve">5 : Fonction </t>
  </si>
  <si>
    <t xml:space="preserve">6 : Fonction </t>
  </si>
  <si>
    <t xml:space="preserve">1 : Fonction </t>
  </si>
  <si>
    <r>
      <t>1. L'outil d'autodiagnostic est exploitable dans mon contexte professionnel (</t>
    </r>
    <r>
      <rPr>
        <i/>
        <sz val="11"/>
        <color indexed="63"/>
        <rFont val="Calibri"/>
        <family val="0"/>
      </rPr>
      <t>oui/non/partiellement</t>
    </r>
    <r>
      <rPr>
        <sz val="11"/>
        <color indexed="63"/>
        <rFont val="Calibri"/>
        <family val="0"/>
      </rPr>
      <t>) :</t>
    </r>
  </si>
  <si>
    <r>
      <t>2. Le temps consacré à la saisie de l’autodiagnostic est de (</t>
    </r>
    <r>
      <rPr>
        <i/>
        <sz val="11"/>
        <color indexed="63"/>
        <rFont val="Calibri"/>
        <family val="0"/>
      </rPr>
      <t>mn ou heures</t>
    </r>
    <r>
      <rPr>
        <sz val="11"/>
        <color indexed="63"/>
        <rFont val="Calibri"/>
        <family val="0"/>
      </rPr>
      <t>) :</t>
    </r>
  </si>
  <si>
    <r>
      <t>3. L'emploi de la grille est compréhensible (</t>
    </r>
    <r>
      <rPr>
        <i/>
        <sz val="11"/>
        <color indexed="63"/>
        <rFont val="Calibri"/>
        <family val="0"/>
      </rPr>
      <t>oui/non/suggestions...</t>
    </r>
    <r>
      <rPr>
        <sz val="11"/>
        <color indexed="63"/>
        <rFont val="Calibri"/>
        <family val="0"/>
      </rPr>
      <t>) :</t>
    </r>
  </si>
  <si>
    <r>
      <t>4. Les priorités d’action sont identifiables (</t>
    </r>
    <r>
      <rPr>
        <i/>
        <sz val="11"/>
        <color indexed="63"/>
        <rFont val="Calibri"/>
        <family val="0"/>
      </rPr>
      <t>oui/non/partiellement</t>
    </r>
    <r>
      <rPr>
        <sz val="11"/>
        <color indexed="63"/>
        <rFont val="Calibri"/>
        <family val="0"/>
      </rPr>
      <t>) :</t>
    </r>
  </si>
  <si>
    <r>
      <t>5. L’autodiagnostic réalisé permet de progresser (</t>
    </r>
    <r>
      <rPr>
        <i/>
        <sz val="11"/>
        <color indexed="63"/>
        <rFont val="Calibri"/>
        <family val="0"/>
      </rPr>
      <t>oui/non/partiellement</t>
    </r>
    <r>
      <rPr>
        <sz val="11"/>
        <color indexed="63"/>
        <rFont val="Calibri"/>
        <family val="0"/>
      </rPr>
      <t>) :</t>
    </r>
  </si>
  <si>
    <r>
      <t>6. La communication au sein du service est améliorée (</t>
    </r>
    <r>
      <rPr>
        <i/>
        <sz val="11"/>
        <color indexed="63"/>
        <rFont val="Calibri"/>
        <family val="0"/>
      </rPr>
      <t>oui/non/partiellement</t>
    </r>
    <r>
      <rPr>
        <sz val="11"/>
        <color indexed="63"/>
        <rFont val="Calibri"/>
        <family val="0"/>
      </rPr>
      <t>) :</t>
    </r>
  </si>
  <si>
    <r>
      <t>8. Je souhaite me situer par rapport à une moyenne nationale (</t>
    </r>
    <r>
      <rPr>
        <i/>
        <sz val="11"/>
        <color indexed="63"/>
        <rFont val="Calibri"/>
        <family val="0"/>
      </rPr>
      <t>oui/non</t>
    </r>
    <r>
      <rPr>
        <sz val="11"/>
        <color indexed="63"/>
        <rFont val="Calibri"/>
        <family val="0"/>
      </rPr>
      <t>) :</t>
    </r>
  </si>
  <si>
    <t>• Acteurs du secteur cosmétique (fabricants de matières premières, producteurs de produits finis, importateurs/exportateurs)</t>
  </si>
  <si>
    <t xml:space="preserve">Merci d’avance pour votre contribution à l’amélioration de la qualité dans les bonnes pratiques de fabrication en milieu cosmétique </t>
  </si>
  <si>
    <t>A REMPLIR !                                                                                                                                                      (Informations nécessaires pour élaborer les retours d'expériences. Elles resteront ANONYMES )</t>
  </si>
  <si>
    <t>Mode d'emploi de l'outil :</t>
  </si>
  <si>
    <t>Evaluateurs (à remplir)</t>
  </si>
  <si>
    <t>SCORES PAR PROCESSUS METIER</t>
  </si>
  <si>
    <r>
      <t>6)</t>
    </r>
    <r>
      <rPr>
        <b/>
        <sz val="11"/>
        <rFont val="Calibri"/>
        <family val="2"/>
      </rPr>
      <t xml:space="preserve"> </t>
    </r>
    <r>
      <rPr>
        <b/>
        <sz val="12"/>
        <rFont val="Calibri"/>
        <family val="0"/>
      </rPr>
      <t>Imprimer, communiquer, capitaliser</t>
    </r>
    <r>
      <rPr>
        <sz val="11"/>
        <rFont val="Calibri"/>
        <family val="2"/>
      </rPr>
      <t xml:space="preserve"> les résultats dans votre système qualité.</t>
    </r>
  </si>
  <si>
    <t>Chapitre 10 : Traitement des produits hors spécifications</t>
  </si>
  <si>
    <t>Mission principale : Etre conforme à la norme ISO 22716 relative aux Bonnes Pratiques de Fabrication</t>
  </si>
  <si>
    <r>
      <t>CONFIDENTIALITE</t>
    </r>
    <r>
      <rPr>
        <b/>
        <sz val="9"/>
        <color indexed="9"/>
        <rFont val="Calibri"/>
        <family val="0"/>
      </rPr>
      <t xml:space="preserve"> assurée pour un benchmarking national </t>
    </r>
  </si>
  <si>
    <t>Saisie</t>
  </si>
  <si>
    <r>
      <t>Exploitation</t>
    </r>
    <r>
      <rPr>
        <sz val="14"/>
        <color indexed="14"/>
        <rFont val="Calibri"/>
        <family val="0"/>
      </rPr>
      <t xml:space="preserve"> </t>
    </r>
  </si>
  <si>
    <r>
      <t>Amélioration</t>
    </r>
    <r>
      <rPr>
        <sz val="14"/>
        <color indexed="14"/>
        <rFont val="Calibri"/>
        <family val="0"/>
      </rPr>
      <t xml:space="preserve"> </t>
    </r>
  </si>
  <si>
    <t>Chapitre 12 : Sous-traitant</t>
  </si>
  <si>
    <t>Chapitre 13 : Déviations</t>
  </si>
  <si>
    <t xml:space="preserve">Chapitre 15 : Gestion des modifications </t>
  </si>
  <si>
    <t xml:space="preserve">Chapitre 16 : Audit interne </t>
  </si>
  <si>
    <t>Chapitre 6 : Matières premières et articles de conditionnement</t>
  </si>
  <si>
    <r>
      <t xml:space="preserve">Grille d'autodiagnostic </t>
    </r>
    <r>
      <rPr>
        <b/>
        <i/>
        <sz val="10"/>
        <color indexed="9"/>
        <rFont val="Calibri"/>
        <family val="0"/>
      </rPr>
      <t>(7 pages A4 )</t>
    </r>
  </si>
  <si>
    <t>RESULTATS OBTENUS SELON L'APPROCHE PROCESSUS-METIER</t>
  </si>
  <si>
    <t xml:space="preserve">RESULTATS OBTENUS PAR CHAPITRE DE LA NORME </t>
  </si>
  <si>
    <r>
      <t xml:space="preserve">Fiche de synthèse des résultats de l'autodiagnostic </t>
    </r>
    <r>
      <rPr>
        <b/>
        <i/>
        <sz val="10"/>
        <color indexed="9"/>
        <rFont val="Calibri"/>
        <family val="0"/>
      </rPr>
      <t>(1 page A4)</t>
    </r>
  </si>
  <si>
    <t>Valeurs utilisées pour les scores (global/processus metier/chapitre)</t>
  </si>
  <si>
    <t>PAR CHAPITRE</t>
  </si>
  <si>
    <t>SCORE PROCESSUS GLOBAL</t>
  </si>
  <si>
    <r>
      <t xml:space="preserve">Fiche des scores obtenus par "méta-processus" </t>
    </r>
    <r>
      <rPr>
        <b/>
        <i/>
        <sz val="10"/>
        <color indexed="9"/>
        <rFont val="Calibri"/>
        <family val="0"/>
      </rPr>
      <t>(1 page A4)</t>
    </r>
  </si>
  <si>
    <t>Taux moyen de conformité :</t>
  </si>
  <si>
    <r>
      <t xml:space="preserve">Fiche des scores obtenus par processus-métier </t>
    </r>
    <r>
      <rPr>
        <b/>
        <i/>
        <sz val="10"/>
        <color indexed="9"/>
        <rFont val="Calibri"/>
        <family val="0"/>
      </rPr>
      <t>(1 page A4)</t>
    </r>
  </si>
  <si>
    <r>
      <t>Atteinte des objectifs par processus</t>
    </r>
    <r>
      <rPr>
        <sz val="10"/>
        <rFont val="Calibri"/>
        <family val="2"/>
      </rPr>
      <t xml:space="preserve"> : Moyennes et Ecarts-types des % de conformité évalués</t>
    </r>
  </si>
  <si>
    <r>
      <t xml:space="preserve">Remplir la mission principale </t>
    </r>
    <r>
      <rPr>
        <sz val="10"/>
        <rFont val="Calibri"/>
        <family val="2"/>
      </rPr>
      <t xml:space="preserve">: moyennes et écarts-types des % de </t>
    </r>
    <r>
      <rPr>
        <b/>
        <sz val="10"/>
        <rFont val="Calibri"/>
        <family val="2"/>
      </rPr>
      <t>conformité</t>
    </r>
    <r>
      <rPr>
        <sz val="10"/>
        <rFont val="Calibri"/>
        <family val="2"/>
      </rPr>
      <t xml:space="preserve"> évalués</t>
    </r>
  </si>
  <si>
    <r>
      <t>Atteinte des objectifs par chapitre</t>
    </r>
    <r>
      <rPr>
        <sz val="10"/>
        <rFont val="Calibri"/>
        <family val="2"/>
      </rPr>
      <t xml:space="preserve"> : Moyennes et Ecarts-types des % de conformité évalués</t>
    </r>
  </si>
  <si>
    <r>
      <t xml:space="preserve">Fiche des scores obtenus par chapitre de la norme </t>
    </r>
    <r>
      <rPr>
        <b/>
        <i/>
        <sz val="10"/>
        <color indexed="9"/>
        <rFont val="Calibri"/>
        <family val="0"/>
      </rPr>
      <t>(1 page A4)</t>
    </r>
  </si>
  <si>
    <t>Chapitre 9 : Laboratoire de Contrôle de la Qualité</t>
  </si>
  <si>
    <t>Chapitre 11 : Déchets</t>
  </si>
  <si>
    <t>Chapitre 8 : Produits finis</t>
  </si>
  <si>
    <t>Chapitre 7 : Production</t>
  </si>
  <si>
    <t>Chapitre 3 : Le Personnel</t>
  </si>
  <si>
    <t>Chapitre 14 : Réclamation</t>
  </si>
  <si>
    <t xml:space="preserve">Chapitre 17 : Documentation </t>
  </si>
  <si>
    <t xml:space="preserve">                           </t>
  </si>
  <si>
    <t>…</t>
  </si>
  <si>
    <t>exemple@utc.fr</t>
  </si>
  <si>
    <r>
      <rPr>
        <b/>
        <sz val="11"/>
        <color indexed="14"/>
        <rFont val="Calibri"/>
        <family val="0"/>
      </rPr>
      <t xml:space="preserve">1) Onglet "Contexte" </t>
    </r>
    <r>
      <rPr>
        <b/>
        <sz val="11"/>
        <rFont val="Calibri"/>
        <family val="2"/>
      </rPr>
      <t>:</t>
    </r>
    <r>
      <rPr>
        <sz val="11"/>
        <color indexed="62"/>
        <rFont val="Calibri"/>
        <family val="0"/>
      </rPr>
      <t xml:space="preserve"> </t>
    </r>
    <r>
      <rPr>
        <b/>
        <sz val="12"/>
        <rFont val="Calibri"/>
        <family val="0"/>
      </rPr>
      <t>Remplir</t>
    </r>
    <r>
      <rPr>
        <sz val="11"/>
        <rFont val="Calibri"/>
        <family val="2"/>
      </rPr>
      <t xml:space="preserve"> les informations demandées dans les zones blanches prévues à cet effet.</t>
    </r>
  </si>
  <si>
    <r>
      <t>Pour Qui ?</t>
    </r>
    <r>
      <rPr>
        <sz val="14"/>
        <color indexed="14"/>
        <rFont val="Calibri"/>
        <family val="0"/>
      </rPr>
      <t xml:space="preserve"> </t>
    </r>
  </si>
  <si>
    <r>
      <rPr>
        <b/>
        <sz val="11"/>
        <color indexed="14"/>
        <rFont val="Calibri"/>
        <family val="0"/>
      </rPr>
      <t>3) Onglet "Tab. Synthèse" :</t>
    </r>
    <r>
      <rPr>
        <sz val="11"/>
        <color indexed="62"/>
        <rFont val="Calibri"/>
        <family val="0"/>
      </rPr>
      <t xml:space="preserve"> </t>
    </r>
    <r>
      <rPr>
        <sz val="11"/>
        <rFont val="Calibri"/>
        <family val="2"/>
      </rPr>
      <t xml:space="preserve">"copier" la colonne "résultat de l'évaluation en cours" puis "collage spécial" (sélectionner valeurs) en ligne 12 en dessous de la colonne portant votre nom. </t>
    </r>
  </si>
  <si>
    <r>
      <rPr>
        <b/>
        <sz val="11"/>
        <color indexed="14"/>
        <rFont val="Calibri"/>
        <family val="0"/>
      </rPr>
      <t>4) Onglets "Scores …" :</t>
    </r>
    <r>
      <rPr>
        <b/>
        <sz val="12"/>
        <color indexed="62"/>
        <rFont val="Calibri"/>
        <family val="0"/>
      </rPr>
      <t xml:space="preserve"> </t>
    </r>
    <r>
      <rPr>
        <b/>
        <sz val="12"/>
        <rFont val="Calibri"/>
        <family val="0"/>
      </rPr>
      <t>Visualiser</t>
    </r>
    <r>
      <rPr>
        <sz val="11"/>
        <rFont val="Calibri"/>
        <family val="2"/>
      </rPr>
      <t xml:space="preserve"> votre situation en observant les graphiques représentant les scores obtenus par processus global, par processus métier, par chapitre de la norme ISO 22716. </t>
    </r>
    <r>
      <rPr>
        <b/>
        <sz val="12"/>
        <rFont val="Calibri"/>
        <family val="0"/>
      </rPr>
      <t xml:space="preserve">Spécifier </t>
    </r>
    <r>
      <rPr>
        <sz val="11"/>
        <rFont val="Calibri"/>
        <family val="2"/>
      </rPr>
      <t>chaque fois que cela est nécessaire les actions d'amélioration identifiées dans l'encart plans d'action des onglets "scores".</t>
    </r>
  </si>
  <si>
    <r>
      <rPr>
        <b/>
        <sz val="11"/>
        <color indexed="14"/>
        <rFont val="Calibri"/>
        <family val="0"/>
      </rPr>
      <t>5) Onglet "Retour d'expérience"</t>
    </r>
    <r>
      <rPr>
        <sz val="11"/>
        <color indexed="14"/>
        <rFont val="Calibri"/>
        <family val="0"/>
      </rPr>
      <t xml:space="preserve"> </t>
    </r>
    <r>
      <rPr>
        <sz val="11"/>
        <rFont val="Calibri"/>
        <family val="2"/>
      </rPr>
      <t>:</t>
    </r>
    <r>
      <rPr>
        <b/>
        <sz val="12"/>
        <rFont val="Calibri"/>
        <family val="0"/>
      </rPr>
      <t xml:space="preserve"> Remplir</t>
    </r>
    <r>
      <rPr>
        <sz val="11"/>
        <rFont val="Calibri"/>
        <family val="2"/>
      </rPr>
      <t xml:space="preserve"> la fiche.</t>
    </r>
  </si>
  <si>
    <r>
      <t xml:space="preserve"> Fiche de retour d'expérience</t>
    </r>
    <r>
      <rPr>
        <b/>
        <i/>
        <sz val="10"/>
        <color indexed="9"/>
        <rFont val="Calibri"/>
        <family val="0"/>
      </rPr>
      <t xml:space="preserve"> (1 page A4 en recto)</t>
    </r>
  </si>
  <si>
    <r>
      <rPr>
        <b/>
        <sz val="11"/>
        <color indexed="14"/>
        <rFont val="Calibri"/>
        <family val="0"/>
      </rPr>
      <t>2) Onglet "Grille d'autodiagnostic"</t>
    </r>
    <r>
      <rPr>
        <sz val="11"/>
        <color indexed="14"/>
        <rFont val="Calibri"/>
        <family val="0"/>
      </rPr>
      <t xml:space="preserve"> </t>
    </r>
    <r>
      <rPr>
        <sz val="11"/>
        <color indexed="62"/>
        <rFont val="Calibri"/>
        <family val="0"/>
      </rPr>
      <t xml:space="preserve">: </t>
    </r>
    <r>
      <rPr>
        <b/>
        <sz val="12"/>
        <rFont val="Calibri"/>
        <family val="0"/>
      </rPr>
      <t>Choisir</t>
    </r>
    <r>
      <rPr>
        <sz val="11"/>
        <rFont val="Calibri"/>
        <family val="2"/>
      </rPr>
      <t xml:space="preserve"> un des états de réalisation proposés (voir échelle de notation ci-dessous) à chaque critère d'évaluation. Annoter vos remarques et observations.</t>
    </r>
  </si>
  <si>
    <t>Management du Système de la Qualité</t>
  </si>
  <si>
    <t xml:space="preserve">Management du Système de la Qualité </t>
  </si>
  <si>
    <t xml:space="preserve">Production </t>
  </si>
  <si>
    <t>Production</t>
  </si>
  <si>
    <t>Locaux</t>
  </si>
  <si>
    <t xml:space="preserve">Locaux </t>
  </si>
  <si>
    <t xml:space="preserve">Equipements </t>
  </si>
  <si>
    <t>Equipements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</si>
</sst>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C\r\i\t\.\ #0"/>
    <numFmt numFmtId="165" formatCode="dd/mm/yy;@"/>
    <numFmt numFmtId="166" formatCode="00000"/>
  </numFmts>
  <fonts count="135">
    <font>
      <sz val="10"/>
      <name val="Arial"/>
      <family val="0"/>
    </font>
    <font>
      <sz val="12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Verdana"/>
      <family val="0"/>
    </font>
    <font>
      <sz val="10"/>
      <color indexed="10"/>
      <name val="Arial"/>
      <family val="0"/>
    </font>
    <font>
      <b/>
      <sz val="12"/>
      <name val="Calibri"/>
      <family val="0"/>
    </font>
    <font>
      <sz val="12"/>
      <name val="Calibri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10"/>
      <name val="Calibri"/>
      <family val="2"/>
    </font>
    <font>
      <sz val="11"/>
      <color indexed="62"/>
      <name val="Calibri"/>
      <family val="0"/>
    </font>
    <font>
      <sz val="11"/>
      <color indexed="63"/>
      <name val="Calibri"/>
      <family val="0"/>
    </font>
    <font>
      <i/>
      <sz val="11"/>
      <color indexed="63"/>
      <name val="Calibri"/>
      <family val="0"/>
    </font>
    <font>
      <b/>
      <sz val="12"/>
      <color indexed="62"/>
      <name val="Calibri"/>
      <family val="0"/>
    </font>
    <font>
      <b/>
      <sz val="9"/>
      <color indexed="9"/>
      <name val="Calibri"/>
      <family val="0"/>
    </font>
    <font>
      <sz val="14"/>
      <color indexed="14"/>
      <name val="Calibri"/>
      <family val="0"/>
    </font>
    <font>
      <sz val="11"/>
      <color indexed="14"/>
      <name val="Calibri"/>
      <family val="0"/>
    </font>
    <font>
      <b/>
      <i/>
      <sz val="10"/>
      <color indexed="9"/>
      <name val="Calibri"/>
      <family val="0"/>
    </font>
    <font>
      <sz val="8"/>
      <name val="Arial"/>
      <family val="0"/>
    </font>
    <font>
      <sz val="10"/>
      <color indexed="8"/>
      <name val="Calibri"/>
      <family val="0"/>
    </font>
    <font>
      <sz val="18"/>
      <color indexed="8"/>
      <name val="Arial"/>
      <family val="0"/>
    </font>
    <font>
      <b/>
      <sz val="12"/>
      <color indexed="25"/>
      <name val="Arial"/>
      <family val="0"/>
    </font>
    <font>
      <b/>
      <sz val="13"/>
      <color indexed="25"/>
      <name val="Arial"/>
      <family val="0"/>
    </font>
    <font>
      <sz val="10"/>
      <color indexed="18"/>
      <name val="Arial"/>
      <family val="0"/>
    </font>
    <font>
      <sz val="10"/>
      <name val="Geneva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1"/>
      <color indexed="14"/>
      <name val="Calibri"/>
      <family val="0"/>
    </font>
    <font>
      <sz val="14"/>
      <color indexed="8"/>
      <name val="Calibri"/>
      <family val="0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u val="single"/>
      <sz val="10"/>
      <color indexed="36"/>
      <name val="Arial"/>
      <family val="0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sz val="12"/>
      <color indexed="12"/>
      <name val="Calibri"/>
      <family val="2"/>
    </font>
    <font>
      <b/>
      <sz val="14"/>
      <color indexed="10"/>
      <name val="Calibri"/>
      <family val="2"/>
    </font>
    <font>
      <sz val="20"/>
      <color indexed="10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b/>
      <sz val="12"/>
      <color indexed="12"/>
      <name val="Calibri"/>
      <family val="2"/>
    </font>
    <font>
      <b/>
      <i/>
      <sz val="14"/>
      <color indexed="9"/>
      <name val="Calibri"/>
      <family val="0"/>
    </font>
    <font>
      <b/>
      <i/>
      <sz val="14"/>
      <name val="Calibri"/>
      <family val="2"/>
    </font>
    <font>
      <u val="single"/>
      <sz val="10"/>
      <color indexed="9"/>
      <name val="Calibri"/>
      <family val="0"/>
    </font>
    <font>
      <b/>
      <sz val="18"/>
      <color indexed="9"/>
      <name val="Calibri"/>
      <family val="0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6"/>
      <color indexed="9"/>
      <name val="Calibri"/>
      <family val="0"/>
    </font>
    <font>
      <sz val="10"/>
      <color indexed="9"/>
      <name val="Calibri"/>
      <family val="0"/>
    </font>
    <font>
      <b/>
      <sz val="11"/>
      <color indexed="10"/>
      <name val="Calibri"/>
      <family val="2"/>
    </font>
    <font>
      <b/>
      <sz val="12"/>
      <color indexed="14"/>
      <name val="Calibri"/>
      <family val="0"/>
    </font>
    <font>
      <b/>
      <sz val="14"/>
      <name val="Calibri"/>
      <family val="2"/>
    </font>
    <font>
      <b/>
      <sz val="24"/>
      <color indexed="14"/>
      <name val="Calibri"/>
      <family val="0"/>
    </font>
    <font>
      <b/>
      <i/>
      <sz val="14"/>
      <color indexed="10"/>
      <name val="Calibri"/>
      <family val="0"/>
    </font>
    <font>
      <b/>
      <sz val="16"/>
      <color indexed="10"/>
      <name val="Calibri"/>
      <family val="0"/>
    </font>
    <font>
      <b/>
      <sz val="20"/>
      <color indexed="10"/>
      <name val="Calibri"/>
      <family val="0"/>
    </font>
    <font>
      <b/>
      <i/>
      <sz val="10"/>
      <name val="Calibri"/>
      <family val="2"/>
    </font>
    <font>
      <b/>
      <sz val="14"/>
      <color indexed="14"/>
      <name val="Calibri"/>
      <family val="0"/>
    </font>
    <font>
      <b/>
      <sz val="20"/>
      <color indexed="9"/>
      <name val="Calibri"/>
      <family val="0"/>
    </font>
    <font>
      <sz val="9"/>
      <color indexed="8"/>
      <name val="Calibri"/>
      <family val="0"/>
    </font>
    <font>
      <b/>
      <u val="single"/>
      <sz val="14"/>
      <color indexed="14"/>
      <name val="Calibri"/>
      <family val="0"/>
    </font>
    <font>
      <sz val="9"/>
      <name val="Calibri"/>
      <family val="0"/>
    </font>
    <font>
      <b/>
      <u val="single"/>
      <sz val="9"/>
      <color indexed="9"/>
      <name val="Calibri"/>
      <family val="0"/>
    </font>
    <font>
      <b/>
      <i/>
      <sz val="12"/>
      <color indexed="9"/>
      <name val="Calibri"/>
      <family val="0"/>
    </font>
    <font>
      <sz val="11"/>
      <color indexed="8"/>
      <name val="Calibri"/>
      <family val="2"/>
    </font>
    <font>
      <sz val="10"/>
      <color indexed="10"/>
      <name val="Calibri"/>
      <family val="2"/>
    </font>
    <font>
      <b/>
      <sz val="14"/>
      <color indexed="9"/>
      <name val="Calibri"/>
      <family val="0"/>
    </font>
    <font>
      <b/>
      <sz val="16"/>
      <color indexed="14"/>
      <name val="Calibri"/>
      <family val="0"/>
    </font>
    <font>
      <b/>
      <sz val="9"/>
      <name val="Calibri"/>
      <family val="0"/>
    </font>
    <font>
      <b/>
      <sz val="8"/>
      <name val="Calibri"/>
      <family val="0"/>
    </font>
    <font>
      <b/>
      <sz val="16"/>
      <color indexed="63"/>
      <name val="Arial"/>
      <family val="0"/>
    </font>
    <font>
      <b/>
      <sz val="10"/>
      <color indexed="9"/>
      <name val="Calibri"/>
      <family val="0"/>
    </font>
    <font>
      <b/>
      <i/>
      <sz val="16"/>
      <color indexed="9"/>
      <name val="Calibri"/>
      <family val="0"/>
    </font>
    <font>
      <b/>
      <sz val="11"/>
      <color indexed="8"/>
      <name val="Calibri"/>
      <family val="0"/>
    </font>
    <font>
      <b/>
      <sz val="10.5"/>
      <color indexed="8"/>
      <name val="Calibri"/>
      <family val="0"/>
    </font>
    <font>
      <sz val="8"/>
      <color indexed="8"/>
      <name val="Times New Roman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0"/>
      <color theme="11"/>
      <name val="Arial"/>
      <family val="0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i/>
      <sz val="14"/>
      <color theme="0"/>
      <name val="Calibri"/>
      <family val="0"/>
    </font>
    <font>
      <u val="single"/>
      <sz val="10"/>
      <color theme="0"/>
      <name val="Calibri"/>
      <family val="0"/>
    </font>
    <font>
      <b/>
      <sz val="18"/>
      <color theme="0"/>
      <name val="Calibri"/>
      <family val="0"/>
    </font>
    <font>
      <b/>
      <sz val="16"/>
      <color theme="0"/>
      <name val="Calibri"/>
      <family val="0"/>
    </font>
    <font>
      <sz val="10"/>
      <color theme="0"/>
      <name val="Calibri"/>
      <family val="0"/>
    </font>
    <font>
      <sz val="11"/>
      <color theme="1" tint="0.24998000264167786"/>
      <name val="Calibri"/>
      <family val="0"/>
    </font>
    <font>
      <b/>
      <sz val="12"/>
      <color rgb="FFDE0049"/>
      <name val="Calibri"/>
      <family val="0"/>
    </font>
    <font>
      <b/>
      <i/>
      <sz val="10"/>
      <color theme="0"/>
      <name val="Calibri"/>
      <family val="0"/>
    </font>
    <font>
      <b/>
      <sz val="24"/>
      <color rgb="FFFF043C"/>
      <name val="Calibri"/>
      <family val="0"/>
    </font>
    <font>
      <b/>
      <i/>
      <sz val="14"/>
      <color rgb="FFFF0000"/>
      <name val="Calibri"/>
      <family val="0"/>
    </font>
    <font>
      <b/>
      <sz val="16"/>
      <color rgb="FFFF0000"/>
      <name val="Calibri"/>
      <family val="0"/>
    </font>
    <font>
      <b/>
      <sz val="12"/>
      <color rgb="FFFF0000"/>
      <name val="Calibri"/>
      <family val="0"/>
    </font>
    <font>
      <b/>
      <sz val="20"/>
      <color rgb="FFFF0000"/>
      <name val="Calibri"/>
      <family val="0"/>
    </font>
    <font>
      <b/>
      <sz val="14"/>
      <color rgb="FFF20542"/>
      <name val="Calibri"/>
      <family val="0"/>
    </font>
    <font>
      <b/>
      <sz val="20"/>
      <color theme="0"/>
      <name val="Calibri"/>
      <family val="0"/>
    </font>
    <font>
      <sz val="11"/>
      <color rgb="FF523ED1"/>
      <name val="Calibri"/>
      <family val="0"/>
    </font>
    <font>
      <b/>
      <u val="single"/>
      <sz val="9"/>
      <color theme="0"/>
      <name val="Calibri"/>
      <family val="0"/>
    </font>
    <font>
      <b/>
      <sz val="9"/>
      <color theme="0"/>
      <name val="Calibri"/>
      <family val="0"/>
    </font>
    <font>
      <b/>
      <i/>
      <sz val="12"/>
      <color theme="0"/>
      <name val="Calibri"/>
      <family val="0"/>
    </font>
    <font>
      <b/>
      <u val="single"/>
      <sz val="14"/>
      <color rgb="FFDE0049"/>
      <name val="Calibri"/>
      <family val="0"/>
    </font>
    <font>
      <b/>
      <sz val="14"/>
      <color theme="0"/>
      <name val="Calibri"/>
      <family val="0"/>
    </font>
    <font>
      <b/>
      <sz val="16"/>
      <color rgb="FFDE0049"/>
      <name val="Calibri"/>
      <family val="0"/>
    </font>
    <font>
      <b/>
      <sz val="16"/>
      <color theme="7" tint="-0.4999699890613556"/>
      <name val="Arial"/>
      <family val="0"/>
    </font>
    <font>
      <b/>
      <sz val="10"/>
      <color theme="0"/>
      <name val="Calibri"/>
      <family val="0"/>
    </font>
    <font>
      <b/>
      <i/>
      <sz val="16"/>
      <color theme="0"/>
      <name val="Calibri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>
        <color rgb="FFFFFF00"/>
      </left>
      <right style="medium">
        <color rgb="FFFFFF00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rgb="FFFFFF00"/>
      </left>
      <right style="medium">
        <color rgb="FFFFFF00"/>
      </right>
      <top style="thin"/>
      <bottom style="medium">
        <color rgb="FFFFFF00"/>
      </bottom>
    </border>
    <border>
      <left style="medium">
        <color rgb="FFFFFF00"/>
      </left>
      <right style="medium">
        <color rgb="FFFFFF00"/>
      </right>
      <top style="medium">
        <color rgb="FFFFFF00"/>
      </top>
      <bottom style="thin"/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thin"/>
      <top style="medium">
        <color rgb="FFFF0000"/>
      </top>
      <bottom style="medium">
        <color rgb="FFFF0000"/>
      </bottom>
    </border>
    <border>
      <left style="thin"/>
      <right>
        <color indexed="63"/>
      </right>
      <top style="thin"/>
      <bottom style="dashed"/>
    </border>
    <border>
      <left style="medium"/>
      <right style="medium">
        <color theme="1"/>
      </right>
      <top>
        <color indexed="63"/>
      </top>
      <bottom style="thin"/>
    </border>
    <border>
      <left style="medium"/>
      <right style="medium">
        <color theme="1"/>
      </right>
      <top style="thin"/>
      <bottom>
        <color indexed="63"/>
      </bottom>
    </border>
    <border>
      <left style="medium"/>
      <right style="medium">
        <color theme="1"/>
      </right>
      <top style="thin"/>
      <bottom style="medium"/>
    </border>
    <border>
      <left style="medium"/>
      <right style="medium">
        <color theme="1"/>
      </right>
      <top style="medium"/>
      <bottom style="thin"/>
    </border>
    <border>
      <left style="medium"/>
      <right style="medium">
        <color theme="1"/>
      </right>
      <top style="thin"/>
      <bottom style="thin"/>
    </border>
    <border>
      <left style="medium"/>
      <right style="medium">
        <color theme="1"/>
      </right>
      <top style="thin"/>
      <bottom style="medium">
        <color theme="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FF00"/>
      </top>
      <bottom>
        <color indexed="63"/>
      </bottom>
    </border>
    <border>
      <left style="medium">
        <color theme="1"/>
      </left>
      <right style="medium"/>
      <top style="medium"/>
      <bottom>
        <color indexed="63"/>
      </bottom>
    </border>
    <border>
      <left style="medium">
        <color theme="1"/>
      </left>
      <right style="medium"/>
      <top>
        <color indexed="63"/>
      </top>
      <bottom>
        <color indexed="63"/>
      </bottom>
    </border>
    <border>
      <left style="medium">
        <color theme="1"/>
      </left>
      <right style="medium"/>
      <top>
        <color indexed="63"/>
      </top>
      <bottom style="medium">
        <color theme="1"/>
      </bottom>
    </border>
    <border>
      <left style="medium">
        <color theme="1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>
        <color theme="1"/>
      </bottom>
    </border>
    <border>
      <left>
        <color indexed="63"/>
      </left>
      <right style="medium">
        <color rgb="FFFF0000"/>
      </right>
      <top style="thin"/>
      <bottom style="thin"/>
    </border>
  </borders>
  <cellStyleXfs count="65">
    <xf numFmtId="0" fontId="0" fillId="0" borderId="0">
      <alignment/>
      <protection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26" borderId="0" applyNumberFormat="0" applyBorder="0" applyAlignment="0" applyProtection="0"/>
    <xf numFmtId="0" fontId="96" fillId="27" borderId="1" applyNumberFormat="0" applyAlignment="0" applyProtection="0"/>
    <xf numFmtId="0" fontId="97" fillId="0" borderId="2" applyNumberFormat="0" applyFill="0" applyAlignment="0" applyProtection="0"/>
    <xf numFmtId="0" fontId="98" fillId="28" borderId="1" applyNumberFormat="0" applyAlignment="0" applyProtection="0"/>
    <xf numFmtId="0" fontId="9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102" fillId="27" borderId="4" applyNumberFormat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5" applyNumberFormat="0" applyFill="0" applyAlignment="0" applyProtection="0"/>
    <xf numFmtId="0" fontId="106" fillId="0" borderId="6" applyNumberFormat="0" applyFill="0" applyAlignment="0" applyProtection="0"/>
    <xf numFmtId="0" fontId="107" fillId="0" borderId="7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8" applyNumberFormat="0" applyFill="0" applyAlignment="0" applyProtection="0"/>
    <xf numFmtId="0" fontId="109" fillId="32" borderId="9" applyNumberFormat="0" applyAlignment="0" applyProtection="0"/>
  </cellStyleXfs>
  <cellXfs count="732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33" borderId="0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vertical="center"/>
    </xf>
    <xf numFmtId="9" fontId="3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9" fontId="0" fillId="0" borderId="0" xfId="0" applyNumberForma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9" fontId="29" fillId="33" borderId="10" xfId="0" applyNumberFormat="1" applyFont="1" applyFill="1" applyBorder="1" applyAlignment="1">
      <alignment horizontal="left" vertical="center" indent="1"/>
    </xf>
    <xf numFmtId="9" fontId="49" fillId="33" borderId="11" xfId="0" applyNumberFormat="1" applyFont="1" applyFill="1" applyBorder="1" applyAlignment="1">
      <alignment horizontal="left" vertical="center" indent="1"/>
    </xf>
    <xf numFmtId="9" fontId="29" fillId="0" borderId="0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left" vertical="center" wrapText="1" indent="1"/>
    </xf>
    <xf numFmtId="9" fontId="29" fillId="33" borderId="12" xfId="0" applyNumberFormat="1" applyFont="1" applyFill="1" applyBorder="1" applyAlignment="1">
      <alignment horizontal="center" vertical="center"/>
    </xf>
    <xf numFmtId="9" fontId="28" fillId="33" borderId="13" xfId="0" applyNumberFormat="1" applyFont="1" applyFill="1" applyBorder="1" applyAlignment="1">
      <alignment horizontal="center" vertical="center"/>
    </xf>
    <xf numFmtId="9" fontId="28" fillId="0" borderId="0" xfId="0" applyNumberFormat="1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/>
    </xf>
    <xf numFmtId="0" fontId="28" fillId="33" borderId="12" xfId="0" applyFont="1" applyFill="1" applyBorder="1" applyAlignment="1">
      <alignment/>
    </xf>
    <xf numFmtId="0" fontId="28" fillId="33" borderId="14" xfId="0" applyFont="1" applyFill="1" applyBorder="1" applyAlignment="1">
      <alignment/>
    </xf>
    <xf numFmtId="0" fontId="28" fillId="33" borderId="13" xfId="0" applyFont="1" applyFill="1" applyBorder="1" applyAlignment="1">
      <alignment/>
    </xf>
    <xf numFmtId="9" fontId="29" fillId="33" borderId="11" xfId="0" applyNumberFormat="1" applyFont="1" applyFill="1" applyBorder="1" applyAlignment="1">
      <alignment horizontal="left" vertical="center" indent="1"/>
    </xf>
    <xf numFmtId="0" fontId="50" fillId="0" borderId="15" xfId="0" applyFont="1" applyFill="1" applyBorder="1" applyAlignment="1">
      <alignment/>
    </xf>
    <xf numFmtId="0" fontId="51" fillId="0" borderId="10" xfId="0" applyFont="1" applyFill="1" applyBorder="1" applyAlignment="1">
      <alignment horizontal="left" vertical="top"/>
    </xf>
    <xf numFmtId="0" fontId="51" fillId="0" borderId="11" xfId="0" applyFont="1" applyFill="1" applyBorder="1" applyAlignment="1">
      <alignment horizontal="left" vertical="top"/>
    </xf>
    <xf numFmtId="0" fontId="50" fillId="0" borderId="16" xfId="0" applyFont="1" applyFill="1" applyBorder="1" applyAlignment="1">
      <alignment/>
    </xf>
    <xf numFmtId="0" fontId="51" fillId="0" borderId="0" xfId="0" applyFont="1" applyFill="1" applyBorder="1" applyAlignment="1">
      <alignment horizontal="left" vertical="top"/>
    </xf>
    <xf numFmtId="0" fontId="51" fillId="0" borderId="12" xfId="0" applyFont="1" applyFill="1" applyBorder="1" applyAlignment="1">
      <alignment horizontal="left" vertical="top"/>
    </xf>
    <xf numFmtId="0" fontId="50" fillId="0" borderId="0" xfId="0" applyFont="1" applyFill="1" applyBorder="1" applyAlignment="1">
      <alignment/>
    </xf>
    <xf numFmtId="0" fontId="50" fillId="0" borderId="12" xfId="0" applyFont="1" applyFill="1" applyBorder="1" applyAlignment="1">
      <alignment/>
    </xf>
    <xf numFmtId="0" fontId="50" fillId="0" borderId="17" xfId="0" applyFont="1" applyFill="1" applyBorder="1" applyAlignment="1">
      <alignment/>
    </xf>
    <xf numFmtId="0" fontId="50" fillId="0" borderId="14" xfId="0" applyFont="1" applyFill="1" applyBorder="1" applyAlignment="1">
      <alignment/>
    </xf>
    <xf numFmtId="0" fontId="50" fillId="0" borderId="13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29" fillId="0" borderId="0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2" fontId="28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28" fillId="0" borderId="0" xfId="0" applyFont="1" applyBorder="1" applyAlignment="1">
      <alignment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8" fillId="0" borderId="19" xfId="0" applyFont="1" applyBorder="1" applyAlignment="1">
      <alignment/>
    </xf>
    <xf numFmtId="9" fontId="8" fillId="34" borderId="20" xfId="0" applyNumberFormat="1" applyFont="1" applyFill="1" applyBorder="1" applyAlignment="1">
      <alignment horizontal="center" vertical="center"/>
    </xf>
    <xf numFmtId="9" fontId="8" fillId="34" borderId="21" xfId="0" applyNumberFormat="1" applyFont="1" applyFill="1" applyBorder="1" applyAlignment="1">
      <alignment horizontal="center" vertical="center"/>
    </xf>
    <xf numFmtId="9" fontId="8" fillId="34" borderId="22" xfId="0" applyNumberFormat="1" applyFont="1" applyFill="1" applyBorder="1" applyAlignment="1">
      <alignment horizontal="center" vertical="center"/>
    </xf>
    <xf numFmtId="49" fontId="8" fillId="34" borderId="23" xfId="0" applyNumberFormat="1" applyFont="1" applyFill="1" applyBorder="1" applyAlignment="1">
      <alignment horizontal="center" vertical="center" wrapText="1"/>
    </xf>
    <xf numFmtId="49" fontId="8" fillId="34" borderId="24" xfId="0" applyNumberFormat="1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/>
    </xf>
    <xf numFmtId="0" fontId="9" fillId="35" borderId="27" xfId="0" applyFont="1" applyFill="1" applyBorder="1" applyAlignment="1">
      <alignment horizontal="center" vertical="center"/>
    </xf>
    <xf numFmtId="2" fontId="33" fillId="12" borderId="28" xfId="0" applyNumberFormat="1" applyFont="1" applyFill="1" applyBorder="1" applyAlignment="1">
      <alignment horizontal="center" vertical="center"/>
    </xf>
    <xf numFmtId="2" fontId="33" fillId="12" borderId="29" xfId="0" applyNumberFormat="1" applyFont="1" applyFill="1" applyBorder="1" applyAlignment="1">
      <alignment horizontal="center" vertical="center"/>
    </xf>
    <xf numFmtId="0" fontId="9" fillId="36" borderId="30" xfId="0" applyFont="1" applyFill="1" applyBorder="1" applyAlignment="1">
      <alignment horizontal="center" vertical="center"/>
    </xf>
    <xf numFmtId="0" fontId="9" fillId="34" borderId="31" xfId="0" applyFont="1" applyFill="1" applyBorder="1" applyAlignment="1">
      <alignment horizontal="center" vertical="center"/>
    </xf>
    <xf numFmtId="0" fontId="9" fillId="34" borderId="32" xfId="0" applyFont="1" applyFill="1" applyBorder="1" applyAlignment="1">
      <alignment horizontal="center" vertical="center"/>
    </xf>
    <xf numFmtId="0" fontId="9" fillId="35" borderId="33" xfId="0" applyFont="1" applyFill="1" applyBorder="1" applyAlignment="1">
      <alignment horizontal="center" vertical="center"/>
    </xf>
    <xf numFmtId="0" fontId="9" fillId="36" borderId="34" xfId="0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9" fillId="35" borderId="36" xfId="0" applyFont="1" applyFill="1" applyBorder="1" applyAlignment="1">
      <alignment horizontal="center" vertical="center"/>
    </xf>
    <xf numFmtId="0" fontId="9" fillId="36" borderId="37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/>
    </xf>
    <xf numFmtId="0" fontId="9" fillId="35" borderId="38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9" fillId="35" borderId="39" xfId="0" applyFont="1" applyFill="1" applyBorder="1" applyAlignment="1">
      <alignment horizontal="center" vertical="center"/>
    </xf>
    <xf numFmtId="0" fontId="9" fillId="36" borderId="40" xfId="0" applyFont="1" applyFill="1" applyBorder="1" applyAlignment="1">
      <alignment horizontal="center" vertical="center"/>
    </xf>
    <xf numFmtId="2" fontId="33" fillId="12" borderId="41" xfId="0" applyNumberFormat="1" applyFont="1" applyFill="1" applyBorder="1" applyAlignment="1">
      <alignment horizontal="center" vertical="center"/>
    </xf>
    <xf numFmtId="2" fontId="33" fillId="12" borderId="26" xfId="0" applyNumberFormat="1" applyFont="1" applyFill="1" applyBorder="1" applyAlignment="1">
      <alignment horizontal="center" vertical="center"/>
    </xf>
    <xf numFmtId="0" fontId="28" fillId="0" borderId="42" xfId="0" applyFont="1" applyBorder="1" applyAlignment="1">
      <alignment vertical="center"/>
    </xf>
    <xf numFmtId="0" fontId="28" fillId="0" borderId="43" xfId="0" applyFont="1" applyBorder="1" applyAlignment="1">
      <alignment vertical="center"/>
    </xf>
    <xf numFmtId="2" fontId="33" fillId="9" borderId="41" xfId="0" applyNumberFormat="1" applyFont="1" applyFill="1" applyBorder="1" applyAlignment="1">
      <alignment horizontal="center" vertical="center"/>
    </xf>
    <xf numFmtId="2" fontId="33" fillId="9" borderId="26" xfId="0" applyNumberFormat="1" applyFont="1" applyFill="1" applyBorder="1" applyAlignment="1">
      <alignment horizontal="center" vertical="center"/>
    </xf>
    <xf numFmtId="2" fontId="33" fillId="9" borderId="27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9" fontId="28" fillId="0" borderId="0" xfId="0" applyNumberFormat="1" applyFont="1" applyAlignment="1">
      <alignment horizontal="center" vertical="center"/>
    </xf>
    <xf numFmtId="9" fontId="28" fillId="0" borderId="0" xfId="0" applyNumberFormat="1" applyFont="1" applyFill="1" applyAlignment="1">
      <alignment horizontal="center" vertical="center"/>
    </xf>
    <xf numFmtId="9" fontId="8" fillId="0" borderId="0" xfId="0" applyNumberFormat="1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center" vertical="center"/>
    </xf>
    <xf numFmtId="9" fontId="52" fillId="0" borderId="0" xfId="0" applyNumberFormat="1" applyFont="1" applyFill="1" applyBorder="1" applyAlignment="1">
      <alignment horizontal="center" vertical="center"/>
    </xf>
    <xf numFmtId="9" fontId="53" fillId="0" borderId="0" xfId="0" applyNumberFormat="1" applyFont="1" applyFill="1" applyBorder="1" applyAlignment="1">
      <alignment horizontal="center" vertical="center"/>
    </xf>
    <xf numFmtId="9" fontId="8" fillId="5" borderId="35" xfId="0" applyNumberFormat="1" applyFont="1" applyFill="1" applyBorder="1" applyAlignment="1">
      <alignment horizontal="center" vertical="center"/>
    </xf>
    <xf numFmtId="9" fontId="8" fillId="5" borderId="22" xfId="0" applyNumberFormat="1" applyFont="1" applyFill="1" applyBorder="1" applyAlignment="1">
      <alignment horizontal="center" vertical="center"/>
    </xf>
    <xf numFmtId="9" fontId="8" fillId="5" borderId="36" xfId="0" applyNumberFormat="1" applyFont="1" applyFill="1" applyBorder="1" applyAlignment="1">
      <alignment horizontal="center" vertical="center"/>
    </xf>
    <xf numFmtId="9" fontId="54" fillId="0" borderId="0" xfId="0" applyNumberFormat="1" applyFont="1" applyFill="1" applyBorder="1" applyAlignment="1">
      <alignment horizontal="center" vertical="center"/>
    </xf>
    <xf numFmtId="9" fontId="55" fillId="0" borderId="0" xfId="0" applyNumberFormat="1" applyFont="1" applyFill="1" applyBorder="1" applyAlignment="1">
      <alignment horizontal="center" vertical="center"/>
    </xf>
    <xf numFmtId="9" fontId="8" fillId="13" borderId="44" xfId="0" applyNumberFormat="1" applyFont="1" applyFill="1" applyBorder="1" applyAlignment="1">
      <alignment horizontal="center" vertical="center"/>
    </xf>
    <xf numFmtId="9" fontId="8" fillId="13" borderId="45" xfId="0" applyNumberFormat="1" applyFont="1" applyFill="1" applyBorder="1" applyAlignment="1">
      <alignment horizontal="center" vertical="center"/>
    </xf>
    <xf numFmtId="9" fontId="8" fillId="13" borderId="46" xfId="0" applyNumberFormat="1" applyFont="1" applyFill="1" applyBorder="1" applyAlignment="1">
      <alignment horizontal="center" vertical="center"/>
    </xf>
    <xf numFmtId="9" fontId="8" fillId="7" borderId="47" xfId="0" applyNumberFormat="1" applyFont="1" applyFill="1" applyBorder="1" applyAlignment="1">
      <alignment horizontal="center" vertical="center"/>
    </xf>
    <xf numFmtId="9" fontId="8" fillId="7" borderId="48" xfId="0" applyNumberFormat="1" applyFont="1" applyFill="1" applyBorder="1" applyAlignment="1">
      <alignment horizontal="center" vertical="center"/>
    </xf>
    <xf numFmtId="9" fontId="8" fillId="7" borderId="49" xfId="0" applyNumberFormat="1" applyFont="1" applyFill="1" applyBorder="1" applyAlignment="1">
      <alignment horizontal="center" vertical="center"/>
    </xf>
    <xf numFmtId="9" fontId="8" fillId="13" borderId="47" xfId="0" applyNumberFormat="1" applyFont="1" applyFill="1" applyBorder="1" applyAlignment="1">
      <alignment horizontal="center" vertical="center"/>
    </xf>
    <xf numFmtId="9" fontId="8" fillId="13" borderId="48" xfId="0" applyNumberFormat="1" applyFont="1" applyFill="1" applyBorder="1" applyAlignment="1">
      <alignment horizontal="center" vertical="center"/>
    </xf>
    <xf numFmtId="9" fontId="8" fillId="13" borderId="49" xfId="0" applyNumberFormat="1" applyFont="1" applyFill="1" applyBorder="1" applyAlignment="1">
      <alignment horizontal="center" vertical="center"/>
    </xf>
    <xf numFmtId="9" fontId="8" fillId="13" borderId="50" xfId="0" applyNumberFormat="1" applyFont="1" applyFill="1" applyBorder="1" applyAlignment="1">
      <alignment horizontal="center" vertical="center"/>
    </xf>
    <xf numFmtId="9" fontId="8" fillId="13" borderId="51" xfId="0" applyNumberFormat="1" applyFont="1" applyFill="1" applyBorder="1" applyAlignment="1">
      <alignment horizontal="center" vertical="center"/>
    </xf>
    <xf numFmtId="9" fontId="8" fillId="13" borderId="52" xfId="0" applyNumberFormat="1" applyFont="1" applyFill="1" applyBorder="1" applyAlignment="1">
      <alignment horizontal="center" vertical="center"/>
    </xf>
    <xf numFmtId="0" fontId="28" fillId="33" borderId="16" xfId="0" applyFont="1" applyFill="1" applyBorder="1" applyAlignment="1" applyProtection="1">
      <alignment/>
      <protection/>
    </xf>
    <xf numFmtId="0" fontId="28" fillId="33" borderId="0" xfId="0" applyFont="1" applyFill="1" applyBorder="1" applyAlignment="1" applyProtection="1">
      <alignment/>
      <protection/>
    </xf>
    <xf numFmtId="0" fontId="28" fillId="33" borderId="12" xfId="0" applyFont="1" applyFill="1" applyBorder="1" applyAlignment="1" applyProtection="1">
      <alignment/>
      <protection/>
    </xf>
    <xf numFmtId="0" fontId="28" fillId="33" borderId="14" xfId="0" applyFont="1" applyFill="1" applyBorder="1" applyAlignment="1" applyProtection="1">
      <alignment/>
      <protection/>
    </xf>
    <xf numFmtId="0" fontId="28" fillId="33" borderId="13" xfId="0" applyFont="1" applyFill="1" applyBorder="1" applyAlignment="1" applyProtection="1">
      <alignment/>
      <protection/>
    </xf>
    <xf numFmtId="49" fontId="109" fillId="37" borderId="40" xfId="0" applyNumberFormat="1" applyFont="1" applyFill="1" applyBorder="1" applyAlignment="1">
      <alignment horizontal="center" vertical="center" wrapText="1"/>
    </xf>
    <xf numFmtId="0" fontId="109" fillId="37" borderId="53" xfId="0" applyFont="1" applyFill="1" applyBorder="1" applyAlignment="1">
      <alignment horizontal="center" vertical="center"/>
    </xf>
    <xf numFmtId="49" fontId="109" fillId="38" borderId="54" xfId="0" applyNumberFormat="1" applyFont="1" applyFill="1" applyBorder="1" applyAlignment="1">
      <alignment horizontal="center" vertical="center" wrapText="1"/>
    </xf>
    <xf numFmtId="0" fontId="109" fillId="38" borderId="54" xfId="0" applyFont="1" applyFill="1" applyBorder="1" applyAlignment="1">
      <alignment horizontal="center" vertical="center"/>
    </xf>
    <xf numFmtId="49" fontId="109" fillId="39" borderId="42" xfId="0" applyNumberFormat="1" applyFont="1" applyFill="1" applyBorder="1" applyAlignment="1">
      <alignment horizontal="center" vertical="center" wrapText="1"/>
    </xf>
    <xf numFmtId="0" fontId="109" fillId="39" borderId="42" xfId="0" applyFont="1" applyFill="1" applyBorder="1" applyAlignment="1">
      <alignment horizontal="center" vertical="center"/>
    </xf>
    <xf numFmtId="0" fontId="10" fillId="40" borderId="44" xfId="52" applyFont="1" applyFill="1" applyBorder="1" applyAlignment="1">
      <alignment horizontal="left" vertical="center" wrapText="1" indent="1"/>
      <protection/>
    </xf>
    <xf numFmtId="49" fontId="8" fillId="40" borderId="44" xfId="0" applyNumberFormat="1" applyFont="1" applyFill="1" applyBorder="1" applyAlignment="1">
      <alignment horizontal="center" vertical="center" wrapText="1"/>
    </xf>
    <xf numFmtId="0" fontId="8" fillId="40" borderId="44" xfId="0" applyFont="1" applyFill="1" applyBorder="1" applyAlignment="1">
      <alignment horizontal="center" vertical="center"/>
    </xf>
    <xf numFmtId="0" fontId="10" fillId="40" borderId="47" xfId="52" applyFont="1" applyFill="1" applyBorder="1" applyAlignment="1">
      <alignment horizontal="left" vertical="center" wrapText="1" indent="1"/>
      <protection/>
    </xf>
    <xf numFmtId="0" fontId="56" fillId="40" borderId="47" xfId="0" applyFont="1" applyFill="1" applyBorder="1" applyAlignment="1">
      <alignment horizontal="center" vertical="center" wrapText="1"/>
    </xf>
    <xf numFmtId="0" fontId="51" fillId="40" borderId="47" xfId="0" applyFont="1" applyFill="1" applyBorder="1" applyAlignment="1">
      <alignment vertical="center"/>
    </xf>
    <xf numFmtId="0" fontId="56" fillId="40" borderId="55" xfId="0" applyFont="1" applyFill="1" applyBorder="1" applyAlignment="1">
      <alignment horizontal="center" vertical="center" wrapText="1"/>
    </xf>
    <xf numFmtId="0" fontId="51" fillId="40" borderId="55" xfId="0" applyFont="1" applyFill="1" applyBorder="1" applyAlignment="1">
      <alignment vertical="center"/>
    </xf>
    <xf numFmtId="0" fontId="10" fillId="40" borderId="50" xfId="52" applyFont="1" applyFill="1" applyBorder="1" applyAlignment="1">
      <alignment horizontal="left" vertical="center" wrapText="1" indent="1"/>
      <protection/>
    </xf>
    <xf numFmtId="0" fontId="56" fillId="40" borderId="50" xfId="0" applyFont="1" applyFill="1" applyBorder="1" applyAlignment="1">
      <alignment horizontal="center" vertical="center" wrapText="1"/>
    </xf>
    <xf numFmtId="0" fontId="51" fillId="40" borderId="50" xfId="0" applyFont="1" applyFill="1" applyBorder="1" applyAlignment="1">
      <alignment vertical="center"/>
    </xf>
    <xf numFmtId="0" fontId="56" fillId="40" borderId="54" xfId="0" applyFont="1" applyFill="1" applyBorder="1" applyAlignment="1">
      <alignment horizontal="center" vertical="center" wrapText="1"/>
    </xf>
    <xf numFmtId="0" fontId="51" fillId="40" borderId="54" xfId="0" applyFont="1" applyFill="1" applyBorder="1" applyAlignment="1">
      <alignment vertical="center"/>
    </xf>
    <xf numFmtId="164" fontId="8" fillId="40" borderId="53" xfId="52" applyNumberFormat="1" applyFont="1" applyFill="1" applyBorder="1" applyAlignment="1">
      <alignment horizontal="center" vertical="center" textRotation="90"/>
      <protection/>
    </xf>
    <xf numFmtId="164" fontId="8" fillId="40" borderId="56" xfId="52" applyNumberFormat="1" applyFont="1" applyFill="1" applyBorder="1" applyAlignment="1">
      <alignment horizontal="center" vertical="center" textRotation="90" wrapText="1"/>
      <protection/>
    </xf>
    <xf numFmtId="0" fontId="10" fillId="40" borderId="53" xfId="52" applyFont="1" applyFill="1" applyBorder="1" applyAlignment="1">
      <alignment horizontal="left" vertical="center" wrapText="1" indent="1"/>
      <protection/>
    </xf>
    <xf numFmtId="0" fontId="56" fillId="40" borderId="53" xfId="0" applyFont="1" applyFill="1" applyBorder="1" applyAlignment="1">
      <alignment horizontal="center" vertical="center" wrapText="1"/>
    </xf>
    <xf numFmtId="0" fontId="51" fillId="40" borderId="53" xfId="0" applyFont="1" applyFill="1" applyBorder="1" applyAlignment="1">
      <alignment vertical="center"/>
    </xf>
    <xf numFmtId="0" fontId="10" fillId="5" borderId="30" xfId="52" applyFont="1" applyFill="1" applyBorder="1" applyAlignment="1">
      <alignment horizontal="left" vertical="center" wrapText="1" indent="1"/>
      <protection/>
    </xf>
    <xf numFmtId="0" fontId="56" fillId="5" borderId="54" xfId="0" applyFont="1" applyFill="1" applyBorder="1" applyAlignment="1">
      <alignment horizontal="center" vertical="center" wrapText="1"/>
    </xf>
    <xf numFmtId="0" fontId="51" fillId="5" borderId="54" xfId="0" applyFont="1" applyFill="1" applyBorder="1" applyAlignment="1">
      <alignment vertical="center"/>
    </xf>
    <xf numFmtId="0" fontId="10" fillId="5" borderId="34" xfId="52" applyFont="1" applyFill="1" applyBorder="1" applyAlignment="1">
      <alignment horizontal="left" vertical="center" wrapText="1" indent="1"/>
      <protection/>
    </xf>
    <xf numFmtId="0" fontId="56" fillId="5" borderId="47" xfId="0" applyFont="1" applyFill="1" applyBorder="1" applyAlignment="1">
      <alignment horizontal="center" vertical="center" wrapText="1"/>
    </xf>
    <xf numFmtId="0" fontId="10" fillId="5" borderId="57" xfId="52" applyFont="1" applyFill="1" applyBorder="1" applyAlignment="1">
      <alignment horizontal="left" vertical="center" wrapText="1" indent="1"/>
      <protection/>
    </xf>
    <xf numFmtId="0" fontId="56" fillId="5" borderId="50" xfId="0" applyFont="1" applyFill="1" applyBorder="1" applyAlignment="1">
      <alignment horizontal="center" vertical="center" wrapText="1"/>
    </xf>
    <xf numFmtId="0" fontId="10" fillId="5" borderId="18" xfId="52" applyFont="1" applyFill="1" applyBorder="1" applyAlignment="1">
      <alignment horizontal="left" vertical="center" wrapText="1" indent="1"/>
      <protection/>
    </xf>
    <xf numFmtId="0" fontId="56" fillId="5" borderId="42" xfId="0" applyFont="1" applyFill="1" applyBorder="1" applyAlignment="1">
      <alignment horizontal="center" vertical="center" wrapText="1"/>
    </xf>
    <xf numFmtId="0" fontId="10" fillId="5" borderId="47" xfId="52" applyFont="1" applyFill="1" applyBorder="1" applyAlignment="1">
      <alignment horizontal="left" vertical="center" wrapText="1" indent="1"/>
      <protection/>
    </xf>
    <xf numFmtId="0" fontId="51" fillId="5" borderId="55" xfId="0" applyFont="1" applyFill="1" applyBorder="1" applyAlignment="1">
      <alignment vertical="center"/>
    </xf>
    <xf numFmtId="0" fontId="51" fillId="5" borderId="47" xfId="0" applyFont="1" applyFill="1" applyBorder="1" applyAlignment="1">
      <alignment vertical="center"/>
    </xf>
    <xf numFmtId="0" fontId="10" fillId="5" borderId="58" xfId="52" applyFont="1" applyFill="1" applyBorder="1" applyAlignment="1">
      <alignment horizontal="left" vertical="center" wrapText="1" indent="1"/>
      <protection/>
    </xf>
    <xf numFmtId="0" fontId="56" fillId="5" borderId="59" xfId="0" applyFont="1" applyFill="1" applyBorder="1" applyAlignment="1">
      <alignment horizontal="center" vertical="center" wrapText="1"/>
    </xf>
    <xf numFmtId="0" fontId="10" fillId="5" borderId="37" xfId="52" applyFont="1" applyFill="1" applyBorder="1" applyAlignment="1">
      <alignment horizontal="left" vertical="center" wrapText="1" indent="1"/>
      <protection/>
    </xf>
    <xf numFmtId="0" fontId="51" fillId="5" borderId="50" xfId="0" applyFont="1" applyFill="1" applyBorder="1" applyAlignment="1">
      <alignment vertical="center"/>
    </xf>
    <xf numFmtId="0" fontId="56" fillId="5" borderId="44" xfId="0" applyFont="1" applyFill="1" applyBorder="1" applyAlignment="1">
      <alignment horizontal="center" vertical="center" wrapText="1"/>
    </xf>
    <xf numFmtId="0" fontId="51" fillId="5" borderId="44" xfId="0" applyFont="1" applyFill="1" applyBorder="1" applyAlignment="1">
      <alignment vertical="center"/>
    </xf>
    <xf numFmtId="164" fontId="8" fillId="6" borderId="53" xfId="0" applyNumberFormat="1" applyFont="1" applyFill="1" applyBorder="1" applyAlignment="1">
      <alignment horizontal="center" vertical="center" textRotation="90" wrapText="1"/>
    </xf>
    <xf numFmtId="0" fontId="10" fillId="6" borderId="60" xfId="52" applyFont="1" applyFill="1" applyBorder="1" applyAlignment="1">
      <alignment horizontal="left" vertical="center" wrapText="1" indent="1"/>
      <protection/>
    </xf>
    <xf numFmtId="0" fontId="56" fillId="6" borderId="61" xfId="0" applyFont="1" applyFill="1" applyBorder="1" applyAlignment="1">
      <alignment horizontal="center" vertical="center" wrapText="1"/>
    </xf>
    <xf numFmtId="0" fontId="51" fillId="6" borderId="53" xfId="0" applyFont="1" applyFill="1" applyBorder="1" applyAlignment="1">
      <alignment vertical="center"/>
    </xf>
    <xf numFmtId="0" fontId="10" fillId="6" borderId="46" xfId="52" applyFont="1" applyFill="1" applyBorder="1" applyAlignment="1">
      <alignment horizontal="left" vertical="center" wrapText="1" indent="1"/>
      <protection/>
    </xf>
    <xf numFmtId="0" fontId="56" fillId="6" borderId="62" xfId="0" applyFont="1" applyFill="1" applyBorder="1" applyAlignment="1">
      <alignment horizontal="center" vertical="center" wrapText="1"/>
    </xf>
    <xf numFmtId="0" fontId="51" fillId="6" borderId="44" xfId="0" applyFont="1" applyFill="1" applyBorder="1" applyAlignment="1">
      <alignment vertical="center"/>
    </xf>
    <xf numFmtId="0" fontId="10" fillId="6" borderId="49" xfId="52" applyFont="1" applyFill="1" applyBorder="1" applyAlignment="1">
      <alignment horizontal="left" vertical="center" wrapText="1" indent="1"/>
      <protection/>
    </xf>
    <xf numFmtId="0" fontId="56" fillId="6" borderId="15" xfId="0" applyFont="1" applyFill="1" applyBorder="1" applyAlignment="1">
      <alignment horizontal="center" vertical="center" wrapText="1"/>
    </xf>
    <xf numFmtId="0" fontId="51" fillId="6" borderId="47" xfId="0" applyFont="1" applyFill="1" applyBorder="1" applyAlignment="1">
      <alignment vertical="center"/>
    </xf>
    <xf numFmtId="0" fontId="10" fillId="6" borderId="52" xfId="52" applyFont="1" applyFill="1" applyBorder="1" applyAlignment="1">
      <alignment horizontal="left" vertical="center" wrapText="1" indent="1"/>
      <protection/>
    </xf>
    <xf numFmtId="0" fontId="56" fillId="6" borderId="63" xfId="0" applyFont="1" applyFill="1" applyBorder="1" applyAlignment="1">
      <alignment horizontal="center" vertical="center" wrapText="1"/>
    </xf>
    <xf numFmtId="0" fontId="51" fillId="6" borderId="50" xfId="0" applyFont="1" applyFill="1" applyBorder="1" applyAlignment="1">
      <alignment vertical="center"/>
    </xf>
    <xf numFmtId="164" fontId="8" fillId="6" borderId="53" xfId="52" applyNumberFormat="1" applyFont="1" applyFill="1" applyBorder="1" applyAlignment="1">
      <alignment horizontal="center" vertical="center" textRotation="90" wrapText="1"/>
      <protection/>
    </xf>
    <xf numFmtId="0" fontId="110" fillId="41" borderId="64" xfId="0" applyFont="1" applyFill="1" applyBorder="1" applyAlignment="1">
      <alignment vertical="center"/>
    </xf>
    <xf numFmtId="0" fontId="110" fillId="41" borderId="14" xfId="0" applyFont="1" applyFill="1" applyBorder="1" applyAlignment="1">
      <alignment vertical="center"/>
    </xf>
    <xf numFmtId="0" fontId="58" fillId="41" borderId="65" xfId="0" applyFont="1" applyFill="1" applyBorder="1" applyAlignment="1">
      <alignment vertical="center"/>
    </xf>
    <xf numFmtId="0" fontId="58" fillId="41" borderId="58" xfId="0" applyFont="1" applyFill="1" applyBorder="1" applyAlignment="1">
      <alignment vertical="center"/>
    </xf>
    <xf numFmtId="0" fontId="111" fillId="41" borderId="11" xfId="45" applyFont="1" applyFill="1" applyBorder="1" applyAlignment="1" applyProtection="1">
      <alignment horizontal="center" vertical="center"/>
      <protection/>
    </xf>
    <xf numFmtId="0" fontId="112" fillId="41" borderId="14" xfId="0" applyFont="1" applyFill="1" applyBorder="1" applyAlignment="1">
      <alignment/>
    </xf>
    <xf numFmtId="0" fontId="112" fillId="41" borderId="13" xfId="0" applyFont="1" applyFill="1" applyBorder="1" applyAlignment="1">
      <alignment/>
    </xf>
    <xf numFmtId="0" fontId="50" fillId="41" borderId="15" xfId="0" applyFont="1" applyFill="1" applyBorder="1" applyAlignment="1">
      <alignment horizontal="center" vertical="center"/>
    </xf>
    <xf numFmtId="9" fontId="61" fillId="41" borderId="11" xfId="0" applyNumberFormat="1" applyFont="1" applyFill="1" applyBorder="1" applyAlignment="1">
      <alignment horizontal="center" vertical="center"/>
    </xf>
    <xf numFmtId="0" fontId="50" fillId="41" borderId="17" xfId="0" applyFont="1" applyFill="1" applyBorder="1" applyAlignment="1">
      <alignment horizontal="center" vertical="center"/>
    </xf>
    <xf numFmtId="0" fontId="50" fillId="41" borderId="14" xfId="0" applyFont="1" applyFill="1" applyBorder="1" applyAlignment="1">
      <alignment horizontal="center" vertical="center"/>
    </xf>
    <xf numFmtId="0" fontId="62" fillId="41" borderId="14" xfId="0" applyFont="1" applyFill="1" applyBorder="1" applyAlignment="1">
      <alignment horizontal="left" vertical="center" wrapText="1" indent="1"/>
    </xf>
    <xf numFmtId="49" fontId="61" fillId="41" borderId="14" xfId="0" applyNumberFormat="1" applyFont="1" applyFill="1" applyBorder="1" applyAlignment="1">
      <alignment horizontal="center" vertical="center"/>
    </xf>
    <xf numFmtId="9" fontId="61" fillId="41" borderId="13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113" fillId="41" borderId="14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62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14" fillId="41" borderId="15" xfId="0" applyFont="1" applyFill="1" applyBorder="1" applyAlignment="1">
      <alignment/>
    </xf>
    <xf numFmtId="0" fontId="28" fillId="33" borderId="66" xfId="0" applyFont="1" applyFill="1" applyBorder="1" applyAlignment="1">
      <alignment horizontal="center" vertical="center"/>
    </xf>
    <xf numFmtId="0" fontId="28" fillId="33" borderId="67" xfId="0" applyFont="1" applyFill="1" applyBorder="1" applyAlignment="1">
      <alignment horizontal="center" vertical="center"/>
    </xf>
    <xf numFmtId="0" fontId="0" fillId="41" borderId="16" xfId="0" applyFill="1" applyBorder="1" applyAlignment="1">
      <alignment/>
    </xf>
    <xf numFmtId="0" fontId="29" fillId="0" borderId="14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5" borderId="15" xfId="0" applyFont="1" applyFill="1" applyBorder="1" applyAlignment="1">
      <alignment horizontal="left" vertical="center"/>
    </xf>
    <xf numFmtId="0" fontId="29" fillId="5" borderId="10" xfId="0" applyFont="1" applyFill="1" applyBorder="1" applyAlignment="1">
      <alignment horizontal="right" vertical="center"/>
    </xf>
    <xf numFmtId="0" fontId="8" fillId="5" borderId="16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right" vertical="center"/>
    </xf>
    <xf numFmtId="0" fontId="29" fillId="5" borderId="0" xfId="0" applyFont="1" applyFill="1" applyBorder="1" applyAlignment="1">
      <alignment vertical="center"/>
    </xf>
    <xf numFmtId="0" fontId="0" fillId="5" borderId="0" xfId="0" applyFill="1" applyBorder="1" applyAlignment="1">
      <alignment/>
    </xf>
    <xf numFmtId="0" fontId="29" fillId="5" borderId="12" xfId="0" applyFont="1" applyFill="1" applyBorder="1" applyAlignment="1">
      <alignment vertical="center"/>
    </xf>
    <xf numFmtId="0" fontId="10" fillId="5" borderId="16" xfId="0" applyFont="1" applyFill="1" applyBorder="1" applyAlignment="1">
      <alignment horizontal="right" vertical="center" indent="1"/>
    </xf>
    <xf numFmtId="0" fontId="65" fillId="5" borderId="0" xfId="0" applyFont="1" applyFill="1" applyBorder="1" applyAlignment="1">
      <alignment horizontal="left" vertical="center" wrapText="1"/>
    </xf>
    <xf numFmtId="0" fontId="65" fillId="5" borderId="12" xfId="0" applyFont="1" applyFill="1" applyBorder="1" applyAlignment="1">
      <alignment horizontal="left" vertical="center" wrapText="1"/>
    </xf>
    <xf numFmtId="0" fontId="11" fillId="5" borderId="22" xfId="0" applyFont="1" applyFill="1" applyBorder="1" applyAlignment="1">
      <alignment horizontal="center" vertical="center"/>
    </xf>
    <xf numFmtId="0" fontId="10" fillId="5" borderId="68" xfId="0" applyFont="1" applyFill="1" applyBorder="1" applyAlignment="1">
      <alignment horizontal="left" vertical="center" wrapText="1" indent="1"/>
    </xf>
    <xf numFmtId="49" fontId="11" fillId="5" borderId="22" xfId="0" applyNumberFormat="1" applyFont="1" applyFill="1" applyBorder="1" applyAlignment="1">
      <alignment horizontal="center" vertical="center"/>
    </xf>
    <xf numFmtId="9" fontId="11" fillId="5" borderId="22" xfId="0" applyNumberFormat="1" applyFont="1" applyFill="1" applyBorder="1" applyAlignment="1">
      <alignment horizontal="center" vertical="center"/>
    </xf>
    <xf numFmtId="0" fontId="62" fillId="5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0" fontId="62" fillId="5" borderId="0" xfId="0" applyFont="1" applyFill="1" applyBorder="1" applyAlignment="1">
      <alignment horizontal="left" vertical="center"/>
    </xf>
    <xf numFmtId="0" fontId="115" fillId="5" borderId="0" xfId="0" applyFont="1" applyFill="1" applyBorder="1" applyAlignment="1">
      <alignment vertical="center"/>
    </xf>
    <xf numFmtId="0" fontId="115" fillId="5" borderId="0" xfId="0" applyFont="1" applyFill="1" applyBorder="1" applyAlignment="1">
      <alignment horizontal="left" vertical="center"/>
    </xf>
    <xf numFmtId="0" fontId="115" fillId="0" borderId="0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115" fillId="5" borderId="69" xfId="0" applyFont="1" applyFill="1" applyBorder="1" applyAlignment="1">
      <alignment vertical="center"/>
    </xf>
    <xf numFmtId="0" fontId="62" fillId="5" borderId="69" xfId="0" applyFont="1" applyFill="1" applyBorder="1" applyAlignment="1">
      <alignment vertical="center"/>
    </xf>
    <xf numFmtId="0" fontId="10" fillId="5" borderId="69" xfId="0" applyFont="1" applyFill="1" applyBorder="1" applyAlignment="1">
      <alignment vertical="center"/>
    </xf>
    <xf numFmtId="0" fontId="10" fillId="5" borderId="70" xfId="0" applyFont="1" applyFill="1" applyBorder="1" applyAlignment="1">
      <alignment vertical="center"/>
    </xf>
    <xf numFmtId="2" fontId="116" fillId="39" borderId="53" xfId="0" applyNumberFormat="1" applyFont="1" applyFill="1" applyBorder="1" applyAlignment="1">
      <alignment horizontal="center" vertical="center"/>
    </xf>
    <xf numFmtId="2" fontId="116" fillId="38" borderId="53" xfId="0" applyNumberFormat="1" applyFont="1" applyFill="1" applyBorder="1" applyAlignment="1">
      <alignment horizontal="center" vertical="center"/>
    </xf>
    <xf numFmtId="2" fontId="116" fillId="37" borderId="53" xfId="0" applyNumberFormat="1" applyFont="1" applyFill="1" applyBorder="1" applyAlignment="1">
      <alignment horizontal="center" vertical="center"/>
    </xf>
    <xf numFmtId="0" fontId="10" fillId="40" borderId="55" xfId="52" applyFont="1" applyFill="1" applyBorder="1" applyAlignment="1">
      <alignment horizontal="left" vertical="center" wrapText="1" indent="1"/>
      <protection/>
    </xf>
    <xf numFmtId="0" fontId="117" fillId="41" borderId="65" xfId="0" applyFont="1" applyFill="1" applyBorder="1" applyAlignment="1">
      <alignment vertical="center"/>
    </xf>
    <xf numFmtId="9" fontId="9" fillId="5" borderId="47" xfId="0" applyNumberFormat="1" applyFont="1" applyFill="1" applyBorder="1" applyAlignment="1">
      <alignment horizontal="center" vertical="center"/>
    </xf>
    <xf numFmtId="9" fontId="9" fillId="6" borderId="50" xfId="0" applyNumberFormat="1" applyFont="1" applyFill="1" applyBorder="1" applyAlignment="1">
      <alignment horizontal="center" vertical="center"/>
    </xf>
    <xf numFmtId="9" fontId="9" fillId="40" borderId="47" xfId="0" applyNumberFormat="1" applyFont="1" applyFill="1" applyBorder="1" applyAlignment="1">
      <alignment horizontal="center" vertical="center"/>
    </xf>
    <xf numFmtId="9" fontId="9" fillId="40" borderId="50" xfId="0" applyNumberFormat="1" applyFont="1" applyFill="1" applyBorder="1" applyAlignment="1">
      <alignment horizontal="center" vertical="center"/>
    </xf>
    <xf numFmtId="9" fontId="109" fillId="37" borderId="31" xfId="0" applyNumberFormat="1" applyFont="1" applyFill="1" applyBorder="1" applyAlignment="1">
      <alignment horizontal="center" vertical="center"/>
    </xf>
    <xf numFmtId="9" fontId="109" fillId="37" borderId="32" xfId="0" applyNumberFormat="1" applyFont="1" applyFill="1" applyBorder="1" applyAlignment="1">
      <alignment horizontal="center" vertical="center"/>
    </xf>
    <xf numFmtId="9" fontId="109" fillId="37" borderId="33" xfId="0" applyNumberFormat="1" applyFont="1" applyFill="1" applyBorder="1" applyAlignment="1">
      <alignment horizontal="center" vertical="center"/>
    </xf>
    <xf numFmtId="9" fontId="8" fillId="6" borderId="35" xfId="0" applyNumberFormat="1" applyFont="1" applyFill="1" applyBorder="1" applyAlignment="1">
      <alignment horizontal="center" vertical="center"/>
    </xf>
    <xf numFmtId="9" fontId="8" fillId="6" borderId="22" xfId="0" applyNumberFormat="1" applyFont="1" applyFill="1" applyBorder="1" applyAlignment="1">
      <alignment horizontal="center" vertical="center"/>
    </xf>
    <xf numFmtId="9" fontId="8" fillId="6" borderId="36" xfId="0" applyNumberFormat="1" applyFont="1" applyFill="1" applyBorder="1" applyAlignment="1">
      <alignment horizontal="center" vertical="center"/>
    </xf>
    <xf numFmtId="9" fontId="8" fillId="6" borderId="23" xfId="0" applyNumberFormat="1" applyFont="1" applyFill="1" applyBorder="1" applyAlignment="1">
      <alignment horizontal="center" vertical="center"/>
    </xf>
    <xf numFmtId="9" fontId="8" fillId="6" borderId="24" xfId="0" applyNumberFormat="1" applyFont="1" applyFill="1" applyBorder="1" applyAlignment="1">
      <alignment horizontal="center" vertical="center"/>
    </xf>
    <xf numFmtId="9" fontId="8" fillId="6" borderId="38" xfId="0" applyNumberFormat="1" applyFont="1" applyFill="1" applyBorder="1" applyAlignment="1">
      <alignment horizontal="center" vertical="center"/>
    </xf>
    <xf numFmtId="9" fontId="109" fillId="38" borderId="31" xfId="0" applyNumberFormat="1" applyFont="1" applyFill="1" applyBorder="1" applyAlignment="1">
      <alignment horizontal="center" vertical="center"/>
    </xf>
    <xf numFmtId="9" fontId="109" fillId="38" borderId="32" xfId="0" applyNumberFormat="1" applyFont="1" applyFill="1" applyBorder="1" applyAlignment="1">
      <alignment horizontal="center" vertical="center"/>
    </xf>
    <xf numFmtId="9" fontId="109" fillId="38" borderId="33" xfId="0" applyNumberFormat="1" applyFont="1" applyFill="1" applyBorder="1" applyAlignment="1">
      <alignment horizontal="center" vertical="center"/>
    </xf>
    <xf numFmtId="9" fontId="8" fillId="5" borderId="23" xfId="0" applyNumberFormat="1" applyFont="1" applyFill="1" applyBorder="1" applyAlignment="1">
      <alignment horizontal="center" vertical="center"/>
    </xf>
    <xf numFmtId="9" fontId="8" fillId="5" borderId="24" xfId="0" applyNumberFormat="1" applyFont="1" applyFill="1" applyBorder="1" applyAlignment="1">
      <alignment horizontal="center" vertical="center"/>
    </xf>
    <xf numFmtId="9" fontId="8" fillId="5" borderId="38" xfId="0" applyNumberFormat="1" applyFont="1" applyFill="1" applyBorder="1" applyAlignment="1">
      <alignment horizontal="center" vertical="center"/>
    </xf>
    <xf numFmtId="9" fontId="109" fillId="39" borderId="31" xfId="0" applyNumberFormat="1" applyFont="1" applyFill="1" applyBorder="1" applyAlignment="1">
      <alignment horizontal="center" vertical="center"/>
    </xf>
    <xf numFmtId="9" fontId="109" fillId="39" borderId="32" xfId="0" applyNumberFormat="1" applyFont="1" applyFill="1" applyBorder="1" applyAlignment="1">
      <alignment horizontal="center" vertical="center"/>
    </xf>
    <xf numFmtId="9" fontId="109" fillId="39" borderId="33" xfId="0" applyNumberFormat="1" applyFont="1" applyFill="1" applyBorder="1" applyAlignment="1">
      <alignment horizontal="center" vertical="center"/>
    </xf>
    <xf numFmtId="9" fontId="8" fillId="40" borderId="35" xfId="0" applyNumberFormat="1" applyFont="1" applyFill="1" applyBorder="1" applyAlignment="1">
      <alignment horizontal="center" vertical="center"/>
    </xf>
    <xf numFmtId="9" fontId="8" fillId="40" borderId="22" xfId="0" applyNumberFormat="1" applyFont="1" applyFill="1" applyBorder="1" applyAlignment="1">
      <alignment horizontal="center" vertical="center"/>
    </xf>
    <xf numFmtId="9" fontId="8" fillId="40" borderId="36" xfId="0" applyNumberFormat="1" applyFont="1" applyFill="1" applyBorder="1" applyAlignment="1">
      <alignment horizontal="center" vertical="center"/>
    </xf>
    <xf numFmtId="9" fontId="8" fillId="40" borderId="23" xfId="0" applyNumberFormat="1" applyFont="1" applyFill="1" applyBorder="1" applyAlignment="1">
      <alignment horizontal="center" vertical="center"/>
    </xf>
    <xf numFmtId="9" fontId="8" fillId="40" borderId="24" xfId="0" applyNumberFormat="1" applyFont="1" applyFill="1" applyBorder="1" applyAlignment="1">
      <alignment horizontal="center" vertical="center"/>
    </xf>
    <xf numFmtId="9" fontId="8" fillId="40" borderId="38" xfId="0" applyNumberFormat="1" applyFont="1" applyFill="1" applyBorder="1" applyAlignment="1">
      <alignment horizontal="center" vertical="center"/>
    </xf>
    <xf numFmtId="9" fontId="9" fillId="6" borderId="7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9" fontId="9" fillId="6" borderId="34" xfId="0" applyNumberFormat="1" applyFont="1" applyFill="1" applyBorder="1" applyAlignment="1">
      <alignment horizontal="center" vertical="center"/>
    </xf>
    <xf numFmtId="9" fontId="9" fillId="6" borderId="47" xfId="0" applyNumberFormat="1" applyFont="1" applyFill="1" applyBorder="1" applyAlignment="1">
      <alignment horizontal="center" vertical="center"/>
    </xf>
    <xf numFmtId="9" fontId="9" fillId="6" borderId="4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9" fontId="9" fillId="6" borderId="37" xfId="0" applyNumberFormat="1" applyFont="1" applyFill="1" applyBorder="1" applyAlignment="1">
      <alignment horizontal="center" vertical="center"/>
    </xf>
    <xf numFmtId="9" fontId="9" fillId="6" borderId="51" xfId="0" applyNumberFormat="1" applyFont="1" applyFill="1" applyBorder="1" applyAlignment="1">
      <alignment horizontal="center" vertical="center"/>
    </xf>
    <xf numFmtId="9" fontId="109" fillId="38" borderId="71" xfId="0" applyNumberFormat="1" applyFont="1" applyFill="1" applyBorder="1" applyAlignment="1">
      <alignment horizontal="center" vertical="center"/>
    </xf>
    <xf numFmtId="9" fontId="109" fillId="38" borderId="58" xfId="0" applyNumberFormat="1" applyFont="1" applyFill="1" applyBorder="1" applyAlignment="1">
      <alignment horizontal="center" vertical="center"/>
    </xf>
    <xf numFmtId="9" fontId="109" fillId="38" borderId="59" xfId="0" applyNumberFormat="1" applyFont="1" applyFill="1" applyBorder="1" applyAlignment="1">
      <alignment horizontal="center" vertical="center"/>
    </xf>
    <xf numFmtId="9" fontId="109" fillId="38" borderId="14" xfId="0" applyNumberFormat="1" applyFont="1" applyFill="1" applyBorder="1" applyAlignment="1">
      <alignment horizontal="center" vertical="center"/>
    </xf>
    <xf numFmtId="0" fontId="109" fillId="0" borderId="0" xfId="0" applyFont="1" applyFill="1" applyAlignment="1">
      <alignment/>
    </xf>
    <xf numFmtId="9" fontId="9" fillId="5" borderId="71" xfId="0" applyNumberFormat="1" applyFont="1" applyFill="1" applyBorder="1" applyAlignment="1">
      <alignment horizontal="center" vertical="center"/>
    </xf>
    <xf numFmtId="9" fontId="9" fillId="5" borderId="34" xfId="0" applyNumberFormat="1" applyFont="1" applyFill="1" applyBorder="1" applyAlignment="1">
      <alignment horizontal="center" vertical="center"/>
    </xf>
    <xf numFmtId="9" fontId="9" fillId="5" borderId="48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9" fontId="9" fillId="5" borderId="72" xfId="0" applyNumberFormat="1" applyFont="1" applyFill="1" applyBorder="1" applyAlignment="1">
      <alignment horizontal="center" vertical="center"/>
    </xf>
    <xf numFmtId="9" fontId="9" fillId="5" borderId="55" xfId="0" applyNumberFormat="1" applyFont="1" applyFill="1" applyBorder="1" applyAlignment="1">
      <alignment horizontal="center" vertical="center"/>
    </xf>
    <xf numFmtId="9" fontId="9" fillId="5" borderId="10" xfId="0" applyNumberFormat="1" applyFont="1" applyFill="1" applyBorder="1" applyAlignment="1">
      <alignment horizontal="center" vertical="center"/>
    </xf>
    <xf numFmtId="9" fontId="109" fillId="39" borderId="71" xfId="0" applyNumberFormat="1" applyFont="1" applyFill="1" applyBorder="1" applyAlignment="1">
      <alignment horizontal="center" vertical="center"/>
    </xf>
    <xf numFmtId="9" fontId="109" fillId="39" borderId="30" xfId="0" applyNumberFormat="1" applyFont="1" applyFill="1" applyBorder="1" applyAlignment="1">
      <alignment horizontal="center" vertical="center"/>
    </xf>
    <xf numFmtId="9" fontId="109" fillId="39" borderId="44" xfId="0" applyNumberFormat="1" applyFont="1" applyFill="1" applyBorder="1" applyAlignment="1">
      <alignment horizontal="center" vertical="center"/>
    </xf>
    <xf numFmtId="9" fontId="109" fillId="39" borderId="45" xfId="0" applyNumberFormat="1" applyFont="1" applyFill="1" applyBorder="1" applyAlignment="1">
      <alignment horizontal="center" vertical="center"/>
    </xf>
    <xf numFmtId="9" fontId="9" fillId="40" borderId="71" xfId="0" applyNumberFormat="1" applyFont="1" applyFill="1" applyBorder="1" applyAlignment="1">
      <alignment horizontal="center" vertical="center"/>
    </xf>
    <xf numFmtId="9" fontId="9" fillId="40" borderId="34" xfId="0" applyNumberFormat="1" applyFont="1" applyFill="1" applyBorder="1" applyAlignment="1">
      <alignment horizontal="center" vertical="center"/>
    </xf>
    <xf numFmtId="9" fontId="9" fillId="40" borderId="48" xfId="0" applyNumberFormat="1" applyFont="1" applyFill="1" applyBorder="1" applyAlignment="1">
      <alignment horizontal="center" vertical="center"/>
    </xf>
    <xf numFmtId="9" fontId="9" fillId="40" borderId="73" xfId="0" applyNumberFormat="1" applyFont="1" applyFill="1" applyBorder="1" applyAlignment="1">
      <alignment horizontal="center" vertical="center"/>
    </xf>
    <xf numFmtId="9" fontId="9" fillId="40" borderId="37" xfId="0" applyNumberFormat="1" applyFont="1" applyFill="1" applyBorder="1" applyAlignment="1">
      <alignment horizontal="center" vertical="center"/>
    </xf>
    <xf numFmtId="9" fontId="9" fillId="40" borderId="5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9" fontId="9" fillId="13" borderId="74" xfId="0" applyNumberFormat="1" applyFont="1" applyFill="1" applyBorder="1" applyAlignment="1">
      <alignment horizontal="center" vertical="center"/>
    </xf>
    <xf numFmtId="9" fontId="9" fillId="13" borderId="44" xfId="0" applyNumberFormat="1" applyFont="1" applyFill="1" applyBorder="1" applyAlignment="1">
      <alignment horizontal="center" vertical="center"/>
    </xf>
    <xf numFmtId="9" fontId="9" fillId="13" borderId="45" xfId="0" applyNumberFormat="1" applyFont="1" applyFill="1" applyBorder="1" applyAlignment="1">
      <alignment horizontal="center" vertical="center"/>
    </xf>
    <xf numFmtId="9" fontId="9" fillId="7" borderId="71" xfId="0" applyNumberFormat="1" applyFont="1" applyFill="1" applyBorder="1" applyAlignment="1">
      <alignment horizontal="center" vertical="center"/>
    </xf>
    <xf numFmtId="9" fontId="9" fillId="7" borderId="47" xfId="0" applyNumberFormat="1" applyFont="1" applyFill="1" applyBorder="1" applyAlignment="1">
      <alignment horizontal="center" vertical="center"/>
    </xf>
    <xf numFmtId="9" fontId="9" fillId="7" borderId="48" xfId="0" applyNumberFormat="1" applyFont="1" applyFill="1" applyBorder="1" applyAlignment="1">
      <alignment horizontal="center" vertical="center"/>
    </xf>
    <xf numFmtId="9" fontId="9" fillId="13" borderId="71" xfId="0" applyNumberFormat="1" applyFont="1" applyFill="1" applyBorder="1" applyAlignment="1">
      <alignment horizontal="center" vertical="center"/>
    </xf>
    <xf numFmtId="9" fontId="9" fillId="13" borderId="47" xfId="0" applyNumberFormat="1" applyFont="1" applyFill="1" applyBorder="1" applyAlignment="1">
      <alignment horizontal="center" vertical="center"/>
    </xf>
    <xf numFmtId="9" fontId="9" fillId="13" borderId="48" xfId="0" applyNumberFormat="1" applyFont="1" applyFill="1" applyBorder="1" applyAlignment="1">
      <alignment horizontal="center" vertical="center"/>
    </xf>
    <xf numFmtId="9" fontId="9" fillId="13" borderId="73" xfId="0" applyNumberFormat="1" applyFont="1" applyFill="1" applyBorder="1" applyAlignment="1">
      <alignment horizontal="center" vertical="center"/>
    </xf>
    <xf numFmtId="9" fontId="9" fillId="13" borderId="50" xfId="0" applyNumberFormat="1" applyFont="1" applyFill="1" applyBorder="1" applyAlignment="1">
      <alignment horizontal="center" vertical="center"/>
    </xf>
    <xf numFmtId="9" fontId="9" fillId="13" borderId="51" xfId="0" applyNumberFormat="1" applyFont="1" applyFill="1" applyBorder="1" applyAlignment="1">
      <alignment horizontal="center" vertical="center"/>
    </xf>
    <xf numFmtId="9" fontId="109" fillId="37" borderId="74" xfId="0" applyNumberFormat="1" applyFont="1" applyFill="1" applyBorder="1" applyAlignment="1">
      <alignment horizontal="center" vertical="center"/>
    </xf>
    <xf numFmtId="9" fontId="109" fillId="37" borderId="30" xfId="0" applyNumberFormat="1" applyFont="1" applyFill="1" applyBorder="1" applyAlignment="1">
      <alignment horizontal="center" vertical="center"/>
    </xf>
    <xf numFmtId="9" fontId="109" fillId="37" borderId="44" xfId="0" applyNumberFormat="1" applyFont="1" applyFill="1" applyBorder="1" applyAlignment="1">
      <alignment horizontal="center" vertical="center"/>
    </xf>
    <xf numFmtId="9" fontId="109" fillId="37" borderId="45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109" fillId="0" borderId="0" xfId="0" applyFont="1" applyFill="1" applyAlignment="1">
      <alignment vertical="center"/>
    </xf>
    <xf numFmtId="9" fontId="67" fillId="13" borderId="46" xfId="0" applyNumberFormat="1" applyFont="1" applyFill="1" applyBorder="1" applyAlignment="1">
      <alignment horizontal="center" vertical="center"/>
    </xf>
    <xf numFmtId="9" fontId="67" fillId="7" borderId="49" xfId="0" applyNumberFormat="1" applyFont="1" applyFill="1" applyBorder="1" applyAlignment="1">
      <alignment horizontal="center" vertical="center"/>
    </xf>
    <xf numFmtId="9" fontId="67" fillId="13" borderId="49" xfId="0" applyNumberFormat="1" applyFont="1" applyFill="1" applyBorder="1" applyAlignment="1">
      <alignment horizontal="center" vertical="center"/>
    </xf>
    <xf numFmtId="9" fontId="67" fillId="13" borderId="52" xfId="0" applyNumberFormat="1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left" vertical="center" indent="1"/>
    </xf>
    <xf numFmtId="0" fontId="29" fillId="0" borderId="64" xfId="0" applyFont="1" applyFill="1" applyBorder="1" applyAlignment="1">
      <alignment horizontal="left" vertical="center" indent="1"/>
    </xf>
    <xf numFmtId="0" fontId="28" fillId="0" borderId="18" xfId="0" applyFont="1" applyFill="1" applyBorder="1" applyAlignment="1">
      <alignment horizontal="left" vertical="center" wrapText="1" indent="1"/>
    </xf>
    <xf numFmtId="0" fontId="28" fillId="0" borderId="12" xfId="0" applyFont="1" applyFill="1" applyBorder="1" applyAlignment="1">
      <alignment horizontal="left" vertical="center" wrapText="1" indent="1"/>
    </xf>
    <xf numFmtId="0" fontId="28" fillId="0" borderId="0" xfId="0" applyFont="1" applyFill="1" applyBorder="1" applyAlignment="1">
      <alignment horizontal="left" vertical="center" wrapText="1" indent="1"/>
    </xf>
    <xf numFmtId="9" fontId="8" fillId="35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right" vertical="center"/>
    </xf>
    <xf numFmtId="9" fontId="118" fillId="0" borderId="75" xfId="0" applyNumberFormat="1" applyFont="1" applyFill="1" applyBorder="1" applyAlignment="1">
      <alignment horizontal="center" vertical="center"/>
    </xf>
    <xf numFmtId="9" fontId="8" fillId="0" borderId="76" xfId="0" applyNumberFormat="1" applyFont="1" applyFill="1" applyBorder="1" applyAlignment="1">
      <alignment horizontal="center" vertical="center" wrapText="1"/>
    </xf>
    <xf numFmtId="0" fontId="28" fillId="0" borderId="57" xfId="0" applyFont="1" applyFill="1" applyBorder="1" applyAlignment="1">
      <alignment horizontal="left" vertical="center" wrapText="1" indent="1"/>
    </xf>
    <xf numFmtId="0" fontId="28" fillId="0" borderId="28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center" vertical="center" wrapText="1"/>
    </xf>
    <xf numFmtId="9" fontId="118" fillId="0" borderId="0" xfId="0" applyNumberFormat="1" applyFont="1" applyFill="1" applyBorder="1" applyAlignment="1">
      <alignment horizontal="center" vertical="center"/>
    </xf>
    <xf numFmtId="2" fontId="109" fillId="0" borderId="19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9" fontId="67" fillId="0" borderId="19" xfId="0" applyNumberFormat="1" applyFont="1" applyFill="1" applyBorder="1" applyAlignment="1">
      <alignment horizontal="center" vertical="center"/>
    </xf>
    <xf numFmtId="9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9" fillId="36" borderId="19" xfId="0" applyFont="1" applyFill="1" applyBorder="1" applyAlignment="1">
      <alignment horizontal="center" vertical="center"/>
    </xf>
    <xf numFmtId="0" fontId="9" fillId="36" borderId="45" xfId="0" applyFont="1" applyFill="1" applyBorder="1" applyAlignment="1">
      <alignment horizontal="center" vertical="center"/>
    </xf>
    <xf numFmtId="0" fontId="9" fillId="36" borderId="48" xfId="0" applyFont="1" applyFill="1" applyBorder="1" applyAlignment="1">
      <alignment horizontal="center" vertical="center"/>
    </xf>
    <xf numFmtId="0" fontId="9" fillId="36" borderId="51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/>
    </xf>
    <xf numFmtId="0" fontId="9" fillId="36" borderId="56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28" fillId="0" borderId="18" xfId="0" applyFont="1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0" fontId="115" fillId="0" borderId="0" xfId="0" applyFont="1" applyFill="1" applyBorder="1" applyAlignment="1">
      <alignment horizontal="left" vertical="center"/>
    </xf>
    <xf numFmtId="0" fontId="109" fillId="37" borderId="60" xfId="0" applyFont="1" applyFill="1" applyBorder="1" applyAlignment="1">
      <alignment horizontal="center" vertical="center"/>
    </xf>
    <xf numFmtId="0" fontId="51" fillId="6" borderId="77" xfId="0" applyFont="1" applyFill="1" applyBorder="1" applyAlignment="1">
      <alignment vertical="center"/>
    </xf>
    <xf numFmtId="0" fontId="51" fillId="6" borderId="78" xfId="0" applyFont="1" applyFill="1" applyBorder="1" applyAlignment="1">
      <alignment vertical="center"/>
    </xf>
    <xf numFmtId="0" fontId="51" fillId="6" borderId="52" xfId="0" applyFont="1" applyFill="1" applyBorder="1" applyAlignment="1">
      <alignment vertical="center"/>
    </xf>
    <xf numFmtId="0" fontId="51" fillId="6" borderId="79" xfId="0" applyFont="1" applyFill="1" applyBorder="1" applyAlignment="1">
      <alignment vertical="center"/>
    </xf>
    <xf numFmtId="0" fontId="51" fillId="6" borderId="60" xfId="0" applyFont="1" applyFill="1" applyBorder="1" applyAlignment="1">
      <alignment vertical="center"/>
    </xf>
    <xf numFmtId="0" fontId="51" fillId="5" borderId="42" xfId="0" applyFont="1" applyFill="1" applyBorder="1" applyAlignment="1">
      <alignment vertical="center"/>
    </xf>
    <xf numFmtId="0" fontId="51" fillId="5" borderId="59" xfId="0" applyFont="1" applyFill="1" applyBorder="1" applyAlignment="1">
      <alignment vertical="center"/>
    </xf>
    <xf numFmtId="0" fontId="10" fillId="5" borderId="65" xfId="52" applyFont="1" applyFill="1" applyBorder="1" applyAlignment="1">
      <alignment horizontal="left" vertical="center" wrapText="1" indent="1"/>
      <protection/>
    </xf>
    <xf numFmtId="0" fontId="117" fillId="41" borderId="15" xfId="0" applyFont="1" applyFill="1" applyBorder="1" applyAlignment="1">
      <alignment horizontal="right" vertical="center"/>
    </xf>
    <xf numFmtId="9" fontId="29" fillId="0" borderId="10" xfId="0" applyNumberFormat="1" applyFont="1" applyFill="1" applyBorder="1" applyAlignment="1">
      <alignment horizontal="left" vertical="center" indent="1"/>
    </xf>
    <xf numFmtId="9" fontId="49" fillId="0" borderId="11" xfId="0" applyNumberFormat="1" applyFont="1" applyFill="1" applyBorder="1" applyAlignment="1">
      <alignment horizontal="left" vertical="center" indent="1"/>
    </xf>
    <xf numFmtId="9" fontId="29" fillId="0" borderId="12" xfId="0" applyNumberFormat="1" applyFont="1" applyFill="1" applyBorder="1" applyAlignment="1">
      <alignment horizontal="center" vertical="center"/>
    </xf>
    <xf numFmtId="0" fontId="113" fillId="41" borderId="17" xfId="0" applyFont="1" applyFill="1" applyBorder="1" applyAlignment="1">
      <alignment vertical="center"/>
    </xf>
    <xf numFmtId="0" fontId="29" fillId="5" borderId="80" xfId="0" applyFont="1" applyFill="1" applyBorder="1" applyAlignment="1">
      <alignment horizontal="center" vertical="center"/>
    </xf>
    <xf numFmtId="0" fontId="28" fillId="5" borderId="81" xfId="0" applyFont="1" applyFill="1" applyBorder="1" applyAlignment="1">
      <alignment horizontal="left" vertical="center" wrapText="1" indent="1"/>
    </xf>
    <xf numFmtId="0" fontId="29" fillId="5" borderId="15" xfId="0" applyFont="1" applyFill="1" applyBorder="1" applyAlignment="1">
      <alignment horizontal="right" vertical="center"/>
    </xf>
    <xf numFmtId="165" fontId="8" fillId="5" borderId="11" xfId="0" applyNumberFormat="1" applyFont="1" applyFill="1" applyBorder="1" applyAlignment="1">
      <alignment horizontal="left" vertical="center" wrapText="1" indent="1"/>
    </xf>
    <xf numFmtId="0" fontId="29" fillId="5" borderId="16" xfId="0" applyFont="1" applyFill="1" applyBorder="1" applyAlignment="1">
      <alignment horizontal="right" vertical="center"/>
    </xf>
    <xf numFmtId="49" fontId="8" fillId="5" borderId="12" xfId="0" applyNumberFormat="1" applyFont="1" applyFill="1" applyBorder="1" applyAlignment="1">
      <alignment horizontal="left" vertical="center" wrapText="1" indent="1"/>
    </xf>
    <xf numFmtId="0" fontId="29" fillId="5" borderId="17" xfId="0" applyFont="1" applyFill="1" applyBorder="1" applyAlignment="1">
      <alignment horizontal="right" vertical="center"/>
    </xf>
    <xf numFmtId="49" fontId="8" fillId="5" borderId="13" xfId="0" applyNumberFormat="1" applyFont="1" applyFill="1" applyBorder="1" applyAlignment="1">
      <alignment horizontal="left" vertical="center" wrapText="1" indent="1"/>
    </xf>
    <xf numFmtId="0" fontId="119" fillId="0" borderId="0" xfId="0" applyFont="1" applyFill="1" applyBorder="1" applyAlignment="1">
      <alignment vertical="center" wrapText="1"/>
    </xf>
    <xf numFmtId="0" fontId="120" fillId="0" borderId="0" xfId="0" applyFont="1" applyFill="1" applyBorder="1" applyAlignment="1">
      <alignment vertical="center"/>
    </xf>
    <xf numFmtId="9" fontId="28" fillId="0" borderId="1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 indent="1"/>
    </xf>
    <xf numFmtId="9" fontId="28" fillId="33" borderId="12" xfId="0" applyNumberFormat="1" applyFont="1" applyFill="1" applyBorder="1" applyAlignment="1">
      <alignment horizontal="center" vertical="center"/>
    </xf>
    <xf numFmtId="0" fontId="121" fillId="0" borderId="82" xfId="0" applyFont="1" applyFill="1" applyBorder="1" applyAlignment="1">
      <alignment horizontal="center" vertical="center" wrapText="1"/>
    </xf>
    <xf numFmtId="9" fontId="122" fillId="0" borderId="83" xfId="0" applyNumberFormat="1" applyFont="1" applyFill="1" applyBorder="1" applyAlignment="1">
      <alignment horizontal="center" vertical="center"/>
    </xf>
    <xf numFmtId="0" fontId="29" fillId="5" borderId="81" xfId="0" applyFont="1" applyFill="1" applyBorder="1" applyAlignment="1">
      <alignment horizontal="center" vertical="center"/>
    </xf>
    <xf numFmtId="9" fontId="122" fillId="0" borderId="84" xfId="0" applyNumberFormat="1" applyFont="1" applyFill="1" applyBorder="1" applyAlignment="1">
      <alignment horizontal="center" vertical="center"/>
    </xf>
    <xf numFmtId="49" fontId="2" fillId="0" borderId="14" xfId="45" applyNumberFormat="1" applyFill="1" applyBorder="1" applyAlignment="1" applyProtection="1">
      <alignment vertical="center"/>
      <protection/>
    </xf>
    <xf numFmtId="49" fontId="0" fillId="0" borderId="0" xfId="0" applyNumberFormat="1" applyAlignment="1">
      <alignment/>
    </xf>
    <xf numFmtId="0" fontId="72" fillId="41" borderId="15" xfId="0" applyFont="1" applyFill="1" applyBorder="1" applyAlignment="1">
      <alignment horizontal="left" vertical="center"/>
    </xf>
    <xf numFmtId="0" fontId="8" fillId="41" borderId="17" xfId="0" applyFont="1" applyFill="1" applyBorder="1" applyAlignment="1">
      <alignment vertical="center"/>
    </xf>
    <xf numFmtId="0" fontId="28" fillId="0" borderId="16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2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14" fontId="29" fillId="0" borderId="10" xfId="0" applyNumberFormat="1" applyFont="1" applyFill="1" applyBorder="1" applyAlignment="1">
      <alignment horizontal="left" vertical="center"/>
    </xf>
    <xf numFmtId="0" fontId="123" fillId="5" borderId="85" xfId="0" applyFont="1" applyFill="1" applyBorder="1" applyAlignment="1">
      <alignment horizontal="center" vertical="center"/>
    </xf>
    <xf numFmtId="9" fontId="124" fillId="37" borderId="86" xfId="0" applyNumberFormat="1" applyFont="1" applyFill="1" applyBorder="1" applyAlignment="1">
      <alignment horizontal="center" vertical="center"/>
    </xf>
    <xf numFmtId="9" fontId="67" fillId="6" borderId="87" xfId="0" applyNumberFormat="1" applyFont="1" applyFill="1" applyBorder="1" applyAlignment="1">
      <alignment horizontal="center" vertical="center"/>
    </xf>
    <xf numFmtId="9" fontId="67" fillId="6" borderId="88" xfId="0" applyNumberFormat="1" applyFont="1" applyFill="1" applyBorder="1" applyAlignment="1">
      <alignment horizontal="center" vertical="center"/>
    </xf>
    <xf numFmtId="9" fontId="124" fillId="38" borderId="89" xfId="0" applyNumberFormat="1" applyFont="1" applyFill="1" applyBorder="1" applyAlignment="1">
      <alignment horizontal="center" vertical="center"/>
    </xf>
    <xf numFmtId="9" fontId="67" fillId="5" borderId="90" xfId="0" applyNumberFormat="1" applyFont="1" applyFill="1" applyBorder="1" applyAlignment="1">
      <alignment horizontal="center" vertical="center"/>
    </xf>
    <xf numFmtId="9" fontId="67" fillId="5" borderId="88" xfId="0" applyNumberFormat="1" applyFont="1" applyFill="1" applyBorder="1" applyAlignment="1">
      <alignment horizontal="center" vertical="center"/>
    </xf>
    <xf numFmtId="9" fontId="124" fillId="39" borderId="89" xfId="0" applyNumberFormat="1" applyFont="1" applyFill="1" applyBorder="1" applyAlignment="1">
      <alignment horizontal="center" vertical="center"/>
    </xf>
    <xf numFmtId="9" fontId="67" fillId="40" borderId="90" xfId="0" applyNumberFormat="1" applyFont="1" applyFill="1" applyBorder="1" applyAlignment="1">
      <alignment horizontal="center" vertical="center"/>
    </xf>
    <xf numFmtId="9" fontId="67" fillId="40" borderId="91" xfId="0" applyNumberFormat="1" applyFont="1" applyFill="1" applyBorder="1" applyAlignment="1">
      <alignment horizontal="center" vertical="center"/>
    </xf>
    <xf numFmtId="10" fontId="28" fillId="0" borderId="0" xfId="0" applyNumberFormat="1" applyFont="1" applyAlignment="1">
      <alignment vertical="center"/>
    </xf>
    <xf numFmtId="9" fontId="28" fillId="0" borderId="0" xfId="0" applyNumberFormat="1" applyFont="1" applyAlignment="1">
      <alignment vertical="center" wrapText="1"/>
    </xf>
    <xf numFmtId="0" fontId="110" fillId="41" borderId="10" xfId="0" applyFont="1" applyFill="1" applyBorder="1" applyAlignment="1">
      <alignment horizontal="center" vertical="center"/>
    </xf>
    <xf numFmtId="0" fontId="28" fillId="5" borderId="17" xfId="0" applyFont="1" applyFill="1" applyBorder="1" applyAlignment="1">
      <alignment horizontal="center" vertical="center" wrapText="1"/>
    </xf>
    <xf numFmtId="0" fontId="28" fillId="5" borderId="13" xfId="0" applyFont="1" applyFill="1" applyBorder="1" applyAlignment="1">
      <alignment horizontal="center" vertical="center"/>
    </xf>
    <xf numFmtId="0" fontId="110" fillId="38" borderId="92" xfId="0" applyFont="1" applyFill="1" applyBorder="1" applyAlignment="1">
      <alignment horizontal="center" vertical="center"/>
    </xf>
    <xf numFmtId="0" fontId="110" fillId="38" borderId="48" xfId="0" applyFont="1" applyFill="1" applyBorder="1" applyAlignment="1">
      <alignment horizontal="center" vertical="center"/>
    </xf>
    <xf numFmtId="0" fontId="110" fillId="38" borderId="68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80" fillId="5" borderId="0" xfId="0" applyFont="1" applyFill="1" applyBorder="1" applyAlignment="1">
      <alignment horizontal="left" vertical="center" wrapText="1"/>
    </xf>
    <xf numFmtId="0" fontId="80" fillId="5" borderId="12" xfId="0" applyFont="1" applyFill="1" applyBorder="1" applyAlignment="1">
      <alignment horizontal="left" vertical="center" wrapText="1"/>
    </xf>
    <xf numFmtId="0" fontId="80" fillId="5" borderId="93" xfId="0" applyFont="1" applyFill="1" applyBorder="1" applyAlignment="1">
      <alignment horizontal="left" vertical="center" wrapText="1"/>
    </xf>
    <xf numFmtId="0" fontId="80" fillId="5" borderId="94" xfId="0" applyFont="1" applyFill="1" applyBorder="1" applyAlignment="1">
      <alignment horizontal="left" vertical="center" wrapText="1"/>
    </xf>
    <xf numFmtId="0" fontId="110" fillId="38" borderId="95" xfId="0" applyFont="1" applyFill="1" applyBorder="1" applyAlignment="1">
      <alignment horizontal="center" vertical="center"/>
    </xf>
    <xf numFmtId="0" fontId="110" fillId="38" borderId="96" xfId="0" applyFont="1" applyFill="1" applyBorder="1" applyAlignment="1">
      <alignment horizontal="center" vertical="center"/>
    </xf>
    <xf numFmtId="0" fontId="110" fillId="38" borderId="97" xfId="0" applyFont="1" applyFill="1" applyBorder="1" applyAlignment="1">
      <alignment horizontal="center" vertical="center"/>
    </xf>
    <xf numFmtId="0" fontId="10" fillId="5" borderId="98" xfId="0" applyFont="1" applyFill="1" applyBorder="1" applyAlignment="1">
      <alignment horizontal="left" vertical="center" wrapText="1"/>
    </xf>
    <xf numFmtId="0" fontId="10" fillId="5" borderId="99" xfId="0" applyFont="1" applyFill="1" applyBorder="1" applyAlignment="1">
      <alignment horizontal="left" vertical="center" wrapText="1"/>
    </xf>
    <xf numFmtId="0" fontId="125" fillId="5" borderId="0" xfId="0" applyFont="1" applyFill="1" applyBorder="1" applyAlignment="1">
      <alignment horizontal="left" vertical="center" wrapText="1"/>
    </xf>
    <xf numFmtId="0" fontId="125" fillId="5" borderId="12" xfId="0" applyFont="1" applyFill="1" applyBorder="1" applyAlignment="1">
      <alignment horizontal="left" vertical="center" wrapText="1"/>
    </xf>
    <xf numFmtId="0" fontId="123" fillId="5" borderId="100" xfId="0" applyFont="1" applyFill="1" applyBorder="1" applyAlignment="1">
      <alignment horizontal="center" vertical="center"/>
    </xf>
    <xf numFmtId="0" fontId="123" fillId="5" borderId="16" xfId="0" applyFont="1" applyFill="1" applyBorder="1" applyAlignment="1">
      <alignment horizontal="center" vertical="center"/>
    </xf>
    <xf numFmtId="0" fontId="123" fillId="5" borderId="101" xfId="0" applyFont="1" applyFill="1" applyBorder="1" applyAlignment="1">
      <alignment horizontal="center" vertical="center"/>
    </xf>
    <xf numFmtId="0" fontId="29" fillId="0" borderId="80" xfId="0" applyNumberFormat="1" applyFont="1" applyFill="1" applyBorder="1" applyAlignment="1">
      <alignment horizontal="left" vertical="top"/>
    </xf>
    <xf numFmtId="0" fontId="29" fillId="0" borderId="81" xfId="0" applyNumberFormat="1" applyFont="1" applyFill="1" applyBorder="1" applyAlignment="1">
      <alignment horizontal="left" vertical="top"/>
    </xf>
    <xf numFmtId="0" fontId="29" fillId="0" borderId="21" xfId="0" applyNumberFormat="1" applyFont="1" applyFill="1" applyBorder="1" applyAlignment="1">
      <alignment horizontal="left" vertical="top"/>
    </xf>
    <xf numFmtId="0" fontId="28" fillId="33" borderId="92" xfId="0" applyFont="1" applyFill="1" applyBorder="1" applyAlignment="1">
      <alignment horizontal="center" vertical="center"/>
    </xf>
    <xf numFmtId="0" fontId="28" fillId="33" borderId="68" xfId="0" applyFont="1" applyFill="1" applyBorder="1" applyAlignment="1">
      <alignment horizontal="center" vertical="center"/>
    </xf>
    <xf numFmtId="0" fontId="80" fillId="5" borderId="0" xfId="0" applyFont="1" applyFill="1" applyBorder="1" applyAlignment="1">
      <alignment horizontal="left" vertical="top" wrapText="1"/>
    </xf>
    <xf numFmtId="0" fontId="80" fillId="5" borderId="12" xfId="0" applyFont="1" applyFill="1" applyBorder="1" applyAlignment="1">
      <alignment horizontal="left" vertical="top" wrapText="1"/>
    </xf>
    <xf numFmtId="0" fontId="125" fillId="5" borderId="69" xfId="0" applyFont="1" applyFill="1" applyBorder="1" applyAlignment="1">
      <alignment horizontal="left" vertical="center" wrapText="1"/>
    </xf>
    <xf numFmtId="0" fontId="125" fillId="5" borderId="70" xfId="0" applyFont="1" applyFill="1" applyBorder="1" applyAlignment="1">
      <alignment horizontal="left" vertical="center" wrapText="1"/>
    </xf>
    <xf numFmtId="0" fontId="126" fillId="41" borderId="92" xfId="0" applyFont="1" applyFill="1" applyBorder="1" applyAlignment="1">
      <alignment horizontal="center" vertical="center"/>
    </xf>
    <xf numFmtId="0" fontId="127" fillId="41" borderId="48" xfId="0" applyFont="1" applyFill="1" applyBorder="1" applyAlignment="1">
      <alignment horizontal="center" vertical="center"/>
    </xf>
    <xf numFmtId="0" fontId="127" fillId="41" borderId="68" xfId="0" applyFont="1" applyFill="1" applyBorder="1" applyAlignment="1">
      <alignment horizontal="center" vertical="center"/>
    </xf>
    <xf numFmtId="0" fontId="128" fillId="38" borderId="92" xfId="0" applyFont="1" applyFill="1" applyBorder="1" applyAlignment="1">
      <alignment horizontal="center" vertical="center" wrapText="1"/>
    </xf>
    <xf numFmtId="0" fontId="128" fillId="38" borderId="48" xfId="0" applyFont="1" applyFill="1" applyBorder="1" applyAlignment="1">
      <alignment horizontal="center" vertical="center" wrapText="1"/>
    </xf>
    <xf numFmtId="0" fontId="128" fillId="38" borderId="6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indent="1"/>
    </xf>
    <xf numFmtId="0" fontId="10" fillId="0" borderId="12" xfId="0" applyFont="1" applyFill="1" applyBorder="1" applyAlignment="1">
      <alignment horizontal="left" vertical="center" indent="1"/>
    </xf>
    <xf numFmtId="0" fontId="10" fillId="0" borderId="93" xfId="0" applyFont="1" applyFill="1" applyBorder="1" applyAlignment="1">
      <alignment horizontal="left" vertical="center" indent="1"/>
    </xf>
    <xf numFmtId="0" fontId="10" fillId="0" borderId="94" xfId="0" applyFont="1" applyFill="1" applyBorder="1" applyAlignment="1">
      <alignment horizontal="left" vertical="center" indent="1"/>
    </xf>
    <xf numFmtId="0" fontId="75" fillId="5" borderId="92" xfId="0" applyFont="1" applyFill="1" applyBorder="1" applyAlignment="1">
      <alignment horizontal="center" vertical="center"/>
    </xf>
    <xf numFmtId="0" fontId="75" fillId="5" borderId="48" xfId="0" applyFont="1" applyFill="1" applyBorder="1" applyAlignment="1">
      <alignment horizontal="center" vertical="center"/>
    </xf>
    <xf numFmtId="0" fontId="75" fillId="5" borderId="68" xfId="0" applyFont="1" applyFill="1" applyBorder="1" applyAlignment="1">
      <alignment horizontal="center" vertical="center"/>
    </xf>
    <xf numFmtId="0" fontId="129" fillId="5" borderId="15" xfId="0" applyFont="1" applyFill="1" applyBorder="1" applyAlignment="1">
      <alignment horizontal="center" vertical="center"/>
    </xf>
    <xf numFmtId="0" fontId="129" fillId="5" borderId="16" xfId="0" applyFont="1" applyFill="1" applyBorder="1" applyAlignment="1">
      <alignment horizontal="center" vertical="center"/>
    </xf>
    <xf numFmtId="0" fontId="129" fillId="5" borderId="101" xfId="0" applyFont="1" applyFill="1" applyBorder="1" applyAlignment="1">
      <alignment horizontal="center" vertical="center"/>
    </xf>
    <xf numFmtId="0" fontId="115" fillId="5" borderId="10" xfId="0" applyFont="1" applyFill="1" applyBorder="1" applyAlignment="1">
      <alignment horizontal="left" vertical="center" wrapText="1"/>
    </xf>
    <xf numFmtId="0" fontId="115" fillId="5" borderId="11" xfId="0" applyFont="1" applyFill="1" applyBorder="1" applyAlignment="1">
      <alignment horizontal="left" vertical="center" wrapText="1"/>
    </xf>
    <xf numFmtId="0" fontId="129" fillId="5" borderId="100" xfId="0" applyFont="1" applyFill="1" applyBorder="1" applyAlignment="1">
      <alignment horizontal="center" vertical="center"/>
    </xf>
    <xf numFmtId="0" fontId="129" fillId="5" borderId="17" xfId="0" applyFont="1" applyFill="1" applyBorder="1" applyAlignment="1">
      <alignment horizontal="center" vertical="center"/>
    </xf>
    <xf numFmtId="0" fontId="77" fillId="5" borderId="17" xfId="0" applyFont="1" applyFill="1" applyBorder="1" applyAlignment="1">
      <alignment horizontal="left" vertical="center" wrapText="1"/>
    </xf>
    <xf numFmtId="0" fontId="77" fillId="5" borderId="14" xfId="0" applyFont="1" applyFill="1" applyBorder="1" applyAlignment="1">
      <alignment horizontal="left" vertical="center" wrapText="1"/>
    </xf>
    <xf numFmtId="0" fontId="77" fillId="5" borderId="13" xfId="0" applyFont="1" applyFill="1" applyBorder="1" applyAlignment="1">
      <alignment horizontal="left" vertical="center" wrapText="1"/>
    </xf>
    <xf numFmtId="0" fontId="10" fillId="5" borderId="0" xfId="0" applyFont="1" applyFill="1" applyBorder="1" applyAlignment="1">
      <alignment horizontal="left" vertical="center" wrapText="1"/>
    </xf>
    <xf numFmtId="0" fontId="10" fillId="5" borderId="12" xfId="0" applyFont="1" applyFill="1" applyBorder="1" applyAlignment="1">
      <alignment horizontal="left" vertical="center" wrapText="1"/>
    </xf>
    <xf numFmtId="0" fontId="123" fillId="5" borderId="100" xfId="0" applyFont="1" applyFill="1" applyBorder="1" applyAlignment="1">
      <alignment horizontal="center" vertical="center" wrapText="1"/>
    </xf>
    <xf numFmtId="0" fontId="123" fillId="5" borderId="16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 vertical="center"/>
    </xf>
    <xf numFmtId="164" fontId="8" fillId="40" borderId="54" xfId="52" applyNumberFormat="1" applyFont="1" applyFill="1" applyBorder="1" applyAlignment="1">
      <alignment horizontal="center" vertical="center" textRotation="90" wrapText="1"/>
      <protection/>
    </xf>
    <xf numFmtId="164" fontId="8" fillId="40" borderId="43" xfId="52" applyNumberFormat="1" applyFont="1" applyFill="1" applyBorder="1" applyAlignment="1">
      <alignment horizontal="center" vertical="center" textRotation="90" wrapText="1"/>
      <protection/>
    </xf>
    <xf numFmtId="164" fontId="8" fillId="40" borderId="42" xfId="52" applyNumberFormat="1" applyFont="1" applyFill="1" applyBorder="1" applyAlignment="1">
      <alignment horizontal="center" vertical="center" textRotation="90" wrapText="1"/>
      <protection/>
    </xf>
    <xf numFmtId="164" fontId="8" fillId="40" borderId="54" xfId="52" applyNumberFormat="1" applyFont="1" applyFill="1" applyBorder="1" applyAlignment="1">
      <alignment horizontal="center" vertical="center" textRotation="90"/>
      <protection/>
    </xf>
    <xf numFmtId="164" fontId="8" fillId="40" borderId="42" xfId="52" applyNumberFormat="1" applyFont="1" applyFill="1" applyBorder="1" applyAlignment="1">
      <alignment horizontal="center" vertical="center" textRotation="90"/>
      <protection/>
    </xf>
    <xf numFmtId="164" fontId="8" fillId="40" borderId="43" xfId="52" applyNumberFormat="1" applyFont="1" applyFill="1" applyBorder="1" applyAlignment="1">
      <alignment horizontal="center" vertical="center" textRotation="90"/>
      <protection/>
    </xf>
    <xf numFmtId="0" fontId="116" fillId="39" borderId="0" xfId="0" applyFont="1" applyFill="1" applyBorder="1" applyAlignment="1">
      <alignment horizontal="center" vertical="center"/>
    </xf>
    <xf numFmtId="2" fontId="116" fillId="39" borderId="0" xfId="0" applyNumberFormat="1" applyFont="1" applyFill="1" applyBorder="1" applyAlignment="1">
      <alignment horizontal="center" vertical="center" wrapText="1"/>
    </xf>
    <xf numFmtId="2" fontId="116" fillId="39" borderId="12" xfId="0" applyNumberFormat="1" applyFont="1" applyFill="1" applyBorder="1" applyAlignment="1">
      <alignment horizontal="center" vertical="center" wrapText="1"/>
    </xf>
    <xf numFmtId="0" fontId="116" fillId="38" borderId="0" xfId="0" applyFont="1" applyFill="1" applyBorder="1" applyAlignment="1">
      <alignment horizontal="center" vertical="center"/>
    </xf>
    <xf numFmtId="2" fontId="33" fillId="12" borderId="102" xfId="0" applyNumberFormat="1" applyFont="1" applyFill="1" applyBorder="1" applyAlignment="1">
      <alignment horizontal="center" vertical="center" wrapText="1"/>
    </xf>
    <xf numFmtId="2" fontId="33" fillId="12" borderId="103" xfId="0" applyNumberFormat="1" applyFont="1" applyFill="1" applyBorder="1" applyAlignment="1">
      <alignment horizontal="center" vertical="center" wrapText="1"/>
    </xf>
    <xf numFmtId="2" fontId="33" fillId="12" borderId="104" xfId="0" applyNumberFormat="1" applyFont="1" applyFill="1" applyBorder="1" applyAlignment="1">
      <alignment horizontal="center" vertical="center" wrapText="1"/>
    </xf>
    <xf numFmtId="2" fontId="33" fillId="12" borderId="105" xfId="0" applyNumberFormat="1" applyFont="1" applyFill="1" applyBorder="1" applyAlignment="1">
      <alignment horizontal="center" vertical="center"/>
    </xf>
    <xf numFmtId="2" fontId="33" fillId="12" borderId="81" xfId="0" applyNumberFormat="1" applyFont="1" applyFill="1" applyBorder="1" applyAlignment="1">
      <alignment horizontal="center" vertical="center"/>
    </xf>
    <xf numFmtId="2" fontId="33" fillId="12" borderId="29" xfId="0" applyNumberFormat="1" applyFont="1" applyFill="1" applyBorder="1" applyAlignment="1">
      <alignment horizontal="center" vertical="center"/>
    </xf>
    <xf numFmtId="2" fontId="94" fillId="12" borderId="105" xfId="0" applyNumberFormat="1" applyFont="1" applyFill="1" applyBorder="1" applyAlignment="1">
      <alignment horizontal="center" vertical="center"/>
    </xf>
    <xf numFmtId="2" fontId="94" fillId="12" borderId="81" xfId="0" applyNumberFormat="1" applyFont="1" applyFill="1" applyBorder="1" applyAlignment="1">
      <alignment horizontal="center" vertical="center"/>
    </xf>
    <xf numFmtId="2" fontId="94" fillId="12" borderId="29" xfId="0" applyNumberFormat="1" applyFont="1" applyFill="1" applyBorder="1" applyAlignment="1">
      <alignment horizontal="center" vertical="center"/>
    </xf>
    <xf numFmtId="2" fontId="33" fillId="11" borderId="105" xfId="0" applyNumberFormat="1" applyFont="1" applyFill="1" applyBorder="1" applyAlignment="1">
      <alignment horizontal="center" vertical="center"/>
    </xf>
    <xf numFmtId="2" fontId="33" fillId="11" borderId="81" xfId="0" applyNumberFormat="1" applyFont="1" applyFill="1" applyBorder="1" applyAlignment="1">
      <alignment horizontal="center" vertical="center"/>
    </xf>
    <xf numFmtId="2" fontId="33" fillId="11" borderId="29" xfId="0" applyNumberFormat="1" applyFont="1" applyFill="1" applyBorder="1" applyAlignment="1">
      <alignment horizontal="center" vertical="center"/>
    </xf>
    <xf numFmtId="2" fontId="33" fillId="12" borderId="106" xfId="0" applyNumberFormat="1" applyFont="1" applyFill="1" applyBorder="1" applyAlignment="1">
      <alignment horizontal="center" vertical="center"/>
    </xf>
    <xf numFmtId="2" fontId="33" fillId="12" borderId="107" xfId="0" applyNumberFormat="1" applyFont="1" applyFill="1" applyBorder="1" applyAlignment="1">
      <alignment horizontal="center" vertical="center"/>
    </xf>
    <xf numFmtId="2" fontId="33" fillId="12" borderId="108" xfId="0" applyNumberFormat="1" applyFont="1" applyFill="1" applyBorder="1" applyAlignment="1">
      <alignment horizontal="center" vertical="center"/>
    </xf>
    <xf numFmtId="49" fontId="8" fillId="5" borderId="0" xfId="0" applyNumberFormat="1" applyFont="1" applyFill="1" applyBorder="1" applyAlignment="1">
      <alignment horizontal="left" vertical="center"/>
    </xf>
    <xf numFmtId="49" fontId="8" fillId="5" borderId="12" xfId="0" applyNumberFormat="1" applyFont="1" applyFill="1" applyBorder="1" applyAlignment="1">
      <alignment horizontal="left" vertical="center"/>
    </xf>
    <xf numFmtId="0" fontId="8" fillId="5" borderId="18" xfId="0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right" vertical="center"/>
    </xf>
    <xf numFmtId="49" fontId="8" fillId="5" borderId="0" xfId="0" applyNumberFormat="1" applyFont="1" applyFill="1" applyBorder="1" applyAlignment="1">
      <alignment horizontal="left" vertical="center" indent="1"/>
    </xf>
    <xf numFmtId="49" fontId="8" fillId="5" borderId="12" xfId="0" applyNumberFormat="1" applyFont="1" applyFill="1" applyBorder="1" applyAlignment="1">
      <alignment horizontal="left" vertical="center" indent="1"/>
    </xf>
    <xf numFmtId="164" fontId="8" fillId="6" borderId="54" xfId="52" applyNumberFormat="1" applyFont="1" applyFill="1" applyBorder="1" applyAlignment="1">
      <alignment horizontal="center" vertical="center" textRotation="90" wrapText="1"/>
      <protection/>
    </xf>
    <xf numFmtId="164" fontId="8" fillId="6" borderId="43" xfId="52" applyNumberFormat="1" applyFont="1" applyFill="1" applyBorder="1" applyAlignment="1">
      <alignment horizontal="center" vertical="center" textRotation="90" wrapText="1"/>
      <protection/>
    </xf>
    <xf numFmtId="0" fontId="113" fillId="41" borderId="72" xfId="0" applyFont="1" applyFill="1" applyBorder="1" applyAlignment="1">
      <alignment horizontal="center" vertical="center"/>
    </xf>
    <xf numFmtId="0" fontId="113" fillId="41" borderId="10" xfId="0" applyFont="1" applyFill="1" applyBorder="1" applyAlignment="1">
      <alignment horizontal="center" vertical="center"/>
    </xf>
    <xf numFmtId="0" fontId="113" fillId="41" borderId="78" xfId="0" applyFont="1" applyFill="1" applyBorder="1" applyAlignment="1">
      <alignment horizontal="center" vertical="center"/>
    </xf>
    <xf numFmtId="0" fontId="113" fillId="41" borderId="57" xfId="0" applyFont="1" applyFill="1" applyBorder="1" applyAlignment="1">
      <alignment horizontal="center" vertical="center"/>
    </xf>
    <xf numFmtId="0" fontId="113" fillId="41" borderId="19" xfId="0" applyFont="1" applyFill="1" applyBorder="1" applyAlignment="1">
      <alignment horizontal="center" vertical="center"/>
    </xf>
    <xf numFmtId="0" fontId="113" fillId="41" borderId="109" xfId="0" applyFont="1" applyFill="1" applyBorder="1" applyAlignment="1">
      <alignment horizontal="center" vertical="center"/>
    </xf>
    <xf numFmtId="164" fontId="8" fillId="6" borderId="42" xfId="52" applyNumberFormat="1" applyFont="1" applyFill="1" applyBorder="1" applyAlignment="1">
      <alignment horizontal="center" vertical="center" textRotation="90" wrapText="1"/>
      <protection/>
    </xf>
    <xf numFmtId="164" fontId="8" fillId="5" borderId="54" xfId="52" applyNumberFormat="1" applyFont="1" applyFill="1" applyBorder="1" applyAlignment="1">
      <alignment horizontal="center" vertical="center" textRotation="90" wrapText="1"/>
      <protection/>
    </xf>
    <xf numFmtId="164" fontId="8" fillId="5" borderId="42" xfId="52" applyNumberFormat="1" applyFont="1" applyFill="1" applyBorder="1" applyAlignment="1">
      <alignment horizontal="center" vertical="center" textRotation="90" wrapText="1"/>
      <protection/>
    </xf>
    <xf numFmtId="164" fontId="8" fillId="5" borderId="43" xfId="52" applyNumberFormat="1" applyFont="1" applyFill="1" applyBorder="1" applyAlignment="1">
      <alignment horizontal="center" vertical="center" textRotation="90" wrapText="1"/>
      <protection/>
    </xf>
    <xf numFmtId="164" fontId="8" fillId="5" borderId="65" xfId="52" applyNumberFormat="1" applyFont="1" applyFill="1" applyBorder="1" applyAlignment="1">
      <alignment horizontal="center" vertical="center" textRotation="90"/>
      <protection/>
    </xf>
    <xf numFmtId="164" fontId="8" fillId="5" borderId="18" xfId="52" applyNumberFormat="1" applyFont="1" applyFill="1" applyBorder="1" applyAlignment="1">
      <alignment horizontal="center" vertical="center" textRotation="90"/>
      <protection/>
    </xf>
    <xf numFmtId="164" fontId="8" fillId="5" borderId="57" xfId="52" applyNumberFormat="1" applyFont="1" applyFill="1" applyBorder="1" applyAlignment="1">
      <alignment horizontal="center" vertical="center" textRotation="90"/>
      <protection/>
    </xf>
    <xf numFmtId="9" fontId="8" fillId="0" borderId="103" xfId="0" applyNumberFormat="1" applyFont="1" applyFill="1" applyBorder="1" applyAlignment="1">
      <alignment horizontal="left" vertical="top"/>
    </xf>
    <xf numFmtId="9" fontId="8" fillId="0" borderId="39" xfId="0" applyNumberFormat="1" applyFont="1" applyFill="1" applyBorder="1" applyAlignment="1">
      <alignment horizontal="left" vertical="top"/>
    </xf>
    <xf numFmtId="165" fontId="8" fillId="5" borderId="0" xfId="0" applyNumberFormat="1" applyFont="1" applyFill="1" applyBorder="1" applyAlignment="1">
      <alignment horizontal="left" vertical="center" indent="1"/>
    </xf>
    <xf numFmtId="165" fontId="8" fillId="5" borderId="12" xfId="0" applyNumberFormat="1" applyFont="1" applyFill="1" applyBorder="1" applyAlignment="1">
      <alignment horizontal="left" vertical="center" indent="1"/>
    </xf>
    <xf numFmtId="0" fontId="8" fillId="5" borderId="58" xfId="0" applyFont="1" applyFill="1" applyBorder="1" applyAlignment="1">
      <alignment horizontal="right" vertical="center"/>
    </xf>
    <xf numFmtId="0" fontId="8" fillId="5" borderId="14" xfId="0" applyFont="1" applyFill="1" applyBorder="1" applyAlignment="1">
      <alignment horizontal="right" vertical="center"/>
    </xf>
    <xf numFmtId="0" fontId="130" fillId="38" borderId="40" xfId="0" applyFont="1" applyFill="1" applyBorder="1" applyAlignment="1">
      <alignment horizontal="center" vertical="center" wrapText="1"/>
    </xf>
    <xf numFmtId="0" fontId="130" fillId="38" borderId="56" xfId="0" applyFont="1" applyFill="1" applyBorder="1" applyAlignment="1">
      <alignment horizontal="center" vertical="center" wrapText="1"/>
    </xf>
    <xf numFmtId="0" fontId="130" fillId="37" borderId="40" xfId="0" applyFont="1" applyFill="1" applyBorder="1" applyAlignment="1">
      <alignment horizontal="center" vertical="center" wrapText="1"/>
    </xf>
    <xf numFmtId="0" fontId="130" fillId="37" borderId="56" xfId="0" applyFont="1" applyFill="1" applyBorder="1" applyAlignment="1">
      <alignment horizontal="center" vertical="center" wrapText="1"/>
    </xf>
    <xf numFmtId="164" fontId="11" fillId="5" borderId="65" xfId="52" applyNumberFormat="1" applyFont="1" applyFill="1" applyBorder="1" applyAlignment="1">
      <alignment horizontal="center" vertical="center" textRotation="90" wrapText="1"/>
      <protection/>
    </xf>
    <xf numFmtId="164" fontId="11" fillId="5" borderId="57" xfId="52" applyNumberFormat="1" applyFont="1" applyFill="1" applyBorder="1" applyAlignment="1">
      <alignment horizontal="center" vertical="center" textRotation="90" wrapText="1"/>
      <protection/>
    </xf>
    <xf numFmtId="164" fontId="8" fillId="5" borderId="54" xfId="52" applyNumberFormat="1" applyFont="1" applyFill="1" applyBorder="1" applyAlignment="1">
      <alignment horizontal="center" vertical="center" textRotation="90"/>
      <protection/>
    </xf>
    <xf numFmtId="164" fontId="8" fillId="5" borderId="42" xfId="52" applyNumberFormat="1" applyFont="1" applyFill="1" applyBorder="1" applyAlignment="1">
      <alignment horizontal="center" vertical="center" textRotation="90"/>
      <protection/>
    </xf>
    <xf numFmtId="164" fontId="8" fillId="5" borderId="43" xfId="52" applyNumberFormat="1" applyFont="1" applyFill="1" applyBorder="1" applyAlignment="1">
      <alignment horizontal="center" vertical="center" textRotation="90"/>
      <protection/>
    </xf>
    <xf numFmtId="0" fontId="8" fillId="40" borderId="64" xfId="0" applyFont="1" applyFill="1" applyBorder="1" applyAlignment="1">
      <alignment horizontal="center" vertical="center" wrapText="1"/>
    </xf>
    <xf numFmtId="0" fontId="8" fillId="40" borderId="64" xfId="0" applyFont="1" applyFill="1" applyBorder="1" applyAlignment="1">
      <alignment horizontal="center" vertical="center"/>
    </xf>
    <xf numFmtId="0" fontId="8" fillId="40" borderId="79" xfId="0" applyFont="1" applyFill="1" applyBorder="1" applyAlignment="1">
      <alignment horizontal="center" vertical="center"/>
    </xf>
    <xf numFmtId="0" fontId="8" fillId="40" borderId="19" xfId="0" applyFont="1" applyFill="1" applyBorder="1" applyAlignment="1">
      <alignment horizontal="center" vertical="center"/>
    </xf>
    <xf numFmtId="0" fontId="8" fillId="40" borderId="109" xfId="0" applyFont="1" applyFill="1" applyBorder="1" applyAlignment="1">
      <alignment horizontal="center" vertical="center"/>
    </xf>
    <xf numFmtId="164" fontId="8" fillId="40" borderId="64" xfId="52" applyNumberFormat="1" applyFont="1" applyFill="1" applyBorder="1" applyAlignment="1">
      <alignment horizontal="center" vertical="center" textRotation="90" wrapText="1"/>
      <protection/>
    </xf>
    <xf numFmtId="164" fontId="8" fillId="40" borderId="0" xfId="52" applyNumberFormat="1" applyFont="1" applyFill="1" applyBorder="1" applyAlignment="1">
      <alignment horizontal="center" vertical="center" textRotation="90" wrapText="1"/>
      <protection/>
    </xf>
    <xf numFmtId="164" fontId="8" fillId="40" borderId="19" xfId="52" applyNumberFormat="1" applyFont="1" applyFill="1" applyBorder="1" applyAlignment="1">
      <alignment horizontal="center" vertical="center" textRotation="90" wrapText="1"/>
      <protection/>
    </xf>
    <xf numFmtId="0" fontId="110" fillId="41" borderId="64" xfId="0" applyFont="1" applyFill="1" applyBorder="1" applyAlignment="1">
      <alignment horizontal="center" vertical="center"/>
    </xf>
    <xf numFmtId="0" fontId="110" fillId="41" borderId="79" xfId="0" applyFont="1" applyFill="1" applyBorder="1" applyAlignment="1">
      <alignment horizontal="center" vertical="center"/>
    </xf>
    <xf numFmtId="0" fontId="112" fillId="41" borderId="14" xfId="0" applyFont="1" applyFill="1" applyBorder="1" applyAlignment="1">
      <alignment horizontal="center" vertical="center"/>
    </xf>
    <xf numFmtId="0" fontId="112" fillId="41" borderId="110" xfId="0" applyFont="1" applyFill="1" applyBorder="1" applyAlignment="1">
      <alignment horizontal="center" vertical="center"/>
    </xf>
    <xf numFmtId="0" fontId="47" fillId="35" borderId="30" xfId="0" applyFont="1" applyFill="1" applyBorder="1" applyAlignment="1">
      <alignment horizontal="center" vertical="center"/>
    </xf>
    <xf numFmtId="0" fontId="47" fillId="35" borderId="45" xfId="0" applyFont="1" applyFill="1" applyBorder="1" applyAlignment="1">
      <alignment horizontal="center" vertical="center"/>
    </xf>
    <xf numFmtId="0" fontId="47" fillId="35" borderId="46" xfId="0" applyFont="1" applyFill="1" applyBorder="1" applyAlignment="1">
      <alignment horizontal="center" vertical="center"/>
    </xf>
    <xf numFmtId="0" fontId="130" fillId="39" borderId="40" xfId="0" applyFont="1" applyFill="1" applyBorder="1" applyAlignment="1">
      <alignment horizontal="center" vertical="center" wrapText="1"/>
    </xf>
    <xf numFmtId="0" fontId="130" fillId="39" borderId="56" xfId="0" applyFont="1" applyFill="1" applyBorder="1" applyAlignment="1">
      <alignment horizontal="center" vertical="center" wrapText="1"/>
    </xf>
    <xf numFmtId="0" fontId="130" fillId="39" borderId="60" xfId="0" applyFont="1" applyFill="1" applyBorder="1" applyAlignment="1">
      <alignment horizontal="center" vertical="center" wrapText="1"/>
    </xf>
    <xf numFmtId="0" fontId="131" fillId="42" borderId="64" xfId="0" applyFont="1" applyFill="1" applyBorder="1" applyAlignment="1">
      <alignment horizontal="center" vertical="center" wrapText="1"/>
    </xf>
    <xf numFmtId="0" fontId="131" fillId="42" borderId="79" xfId="0" applyFont="1" applyFill="1" applyBorder="1" applyAlignment="1">
      <alignment horizontal="center" vertical="center" wrapText="1"/>
    </xf>
    <xf numFmtId="0" fontId="131" fillId="42" borderId="0" xfId="0" applyFont="1" applyFill="1" applyBorder="1" applyAlignment="1">
      <alignment horizontal="center" vertical="center" wrapText="1"/>
    </xf>
    <xf numFmtId="0" fontId="131" fillId="42" borderId="77" xfId="0" applyFont="1" applyFill="1" applyBorder="1" applyAlignment="1">
      <alignment horizontal="center" vertical="center" wrapText="1"/>
    </xf>
    <xf numFmtId="2" fontId="116" fillId="37" borderId="68" xfId="0" applyNumberFormat="1" applyFont="1" applyFill="1" applyBorder="1" applyAlignment="1">
      <alignment horizontal="center" vertical="center" wrapText="1"/>
    </xf>
    <xf numFmtId="2" fontId="116" fillId="37" borderId="22" xfId="0" applyNumberFormat="1" applyFont="1" applyFill="1" applyBorder="1" applyAlignment="1">
      <alignment horizontal="center" vertical="center" wrapText="1"/>
    </xf>
    <xf numFmtId="2" fontId="116" fillId="37" borderId="111" xfId="0" applyNumberFormat="1" applyFont="1" applyFill="1" applyBorder="1" applyAlignment="1">
      <alignment horizontal="center" vertical="center" wrapText="1"/>
    </xf>
    <xf numFmtId="2" fontId="116" fillId="37" borderId="24" xfId="0" applyNumberFormat="1" applyFont="1" applyFill="1" applyBorder="1" applyAlignment="1">
      <alignment horizontal="center" vertical="center" wrapText="1"/>
    </xf>
    <xf numFmtId="2" fontId="116" fillId="37" borderId="36" xfId="0" applyNumberFormat="1" applyFont="1" applyFill="1" applyBorder="1" applyAlignment="1">
      <alignment horizontal="center" vertical="center" wrapText="1"/>
    </xf>
    <xf numFmtId="2" fontId="116" fillId="37" borderId="38" xfId="0" applyNumberFormat="1" applyFont="1" applyFill="1" applyBorder="1" applyAlignment="1">
      <alignment horizontal="center" vertical="center" wrapText="1"/>
    </xf>
    <xf numFmtId="0" fontId="8" fillId="36" borderId="64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8" fillId="36" borderId="19" xfId="0" applyFont="1" applyFill="1" applyBorder="1" applyAlignment="1">
      <alignment horizontal="center" vertical="center" wrapText="1"/>
    </xf>
    <xf numFmtId="0" fontId="8" fillId="35" borderId="103" xfId="0" applyFont="1" applyFill="1" applyBorder="1" applyAlignment="1">
      <alignment horizontal="center" vertical="center" wrapText="1"/>
    </xf>
    <xf numFmtId="0" fontId="8" fillId="35" borderId="104" xfId="0" applyFont="1" applyFill="1" applyBorder="1" applyAlignment="1">
      <alignment horizontal="center" vertical="center" wrapText="1"/>
    </xf>
    <xf numFmtId="0" fontId="116" fillId="37" borderId="56" xfId="0" applyFont="1" applyFill="1" applyBorder="1" applyAlignment="1">
      <alignment horizontal="center" vertical="center"/>
    </xf>
    <xf numFmtId="2" fontId="116" fillId="38" borderId="0" xfId="0" applyNumberFormat="1" applyFont="1" applyFill="1" applyBorder="1" applyAlignment="1">
      <alignment horizontal="center" vertical="center" wrapText="1"/>
    </xf>
    <xf numFmtId="2" fontId="116" fillId="38" borderId="12" xfId="0" applyNumberFormat="1" applyFont="1" applyFill="1" applyBorder="1" applyAlignment="1">
      <alignment horizontal="center" vertical="center" wrapText="1"/>
    </xf>
    <xf numFmtId="2" fontId="33" fillId="11" borderId="106" xfId="0" applyNumberFormat="1" applyFont="1" applyFill="1" applyBorder="1" applyAlignment="1">
      <alignment horizontal="center" vertical="center"/>
    </xf>
    <xf numFmtId="2" fontId="33" fillId="11" borderId="107" xfId="0" applyNumberFormat="1" applyFont="1" applyFill="1" applyBorder="1" applyAlignment="1">
      <alignment horizontal="center" vertical="center"/>
    </xf>
    <xf numFmtId="2" fontId="33" fillId="11" borderId="108" xfId="0" applyNumberFormat="1" applyFont="1" applyFill="1" applyBorder="1" applyAlignment="1">
      <alignment horizontal="center" vertical="center"/>
    </xf>
    <xf numFmtId="2" fontId="116" fillId="38" borderId="16" xfId="0" applyNumberFormat="1" applyFont="1" applyFill="1" applyBorder="1" applyAlignment="1">
      <alignment horizontal="center" vertical="center" wrapText="1"/>
    </xf>
    <xf numFmtId="2" fontId="116" fillId="38" borderId="77" xfId="0" applyNumberFormat="1" applyFont="1" applyFill="1" applyBorder="1" applyAlignment="1">
      <alignment horizontal="center" vertical="center" wrapText="1"/>
    </xf>
    <xf numFmtId="2" fontId="33" fillId="11" borderId="102" xfId="0" applyNumberFormat="1" applyFont="1" applyFill="1" applyBorder="1" applyAlignment="1">
      <alignment horizontal="center" vertical="center" wrapText="1"/>
    </xf>
    <xf numFmtId="2" fontId="33" fillId="11" borderId="104" xfId="0" applyNumberFormat="1" applyFont="1" applyFill="1" applyBorder="1" applyAlignment="1">
      <alignment horizontal="center" vertical="center" wrapText="1"/>
    </xf>
    <xf numFmtId="2" fontId="33" fillId="11" borderId="102" xfId="0" applyNumberFormat="1" applyFont="1" applyFill="1" applyBorder="1" applyAlignment="1">
      <alignment horizontal="center" vertical="center"/>
    </xf>
    <xf numFmtId="2" fontId="33" fillId="11" borderId="103" xfId="0" applyNumberFormat="1" applyFont="1" applyFill="1" applyBorder="1" applyAlignment="1">
      <alignment horizontal="center" vertical="center"/>
    </xf>
    <xf numFmtId="2" fontId="33" fillId="11" borderId="104" xfId="0" applyNumberFormat="1" applyFont="1" applyFill="1" applyBorder="1" applyAlignment="1">
      <alignment horizontal="center" vertical="center"/>
    </xf>
    <xf numFmtId="2" fontId="33" fillId="9" borderId="106" xfId="0" applyNumberFormat="1" applyFont="1" applyFill="1" applyBorder="1" applyAlignment="1">
      <alignment horizontal="center" vertical="center"/>
    </xf>
    <xf numFmtId="2" fontId="33" fillId="9" borderId="107" xfId="0" applyNumberFormat="1" applyFont="1" applyFill="1" applyBorder="1" applyAlignment="1">
      <alignment horizontal="center" vertical="center"/>
    </xf>
    <xf numFmtId="2" fontId="33" fillId="9" borderId="108" xfId="0" applyNumberFormat="1" applyFont="1" applyFill="1" applyBorder="1" applyAlignment="1">
      <alignment horizontal="center" vertical="center"/>
    </xf>
    <xf numFmtId="2" fontId="33" fillId="9" borderId="105" xfId="0" applyNumberFormat="1" applyFont="1" applyFill="1" applyBorder="1" applyAlignment="1">
      <alignment horizontal="center" vertical="center"/>
    </xf>
    <xf numFmtId="2" fontId="33" fillId="9" borderId="81" xfId="0" applyNumberFormat="1" applyFont="1" applyFill="1" applyBorder="1" applyAlignment="1">
      <alignment horizontal="center" vertical="center"/>
    </xf>
    <xf numFmtId="2" fontId="33" fillId="9" borderId="29" xfId="0" applyNumberFormat="1" applyFont="1" applyFill="1" applyBorder="1" applyAlignment="1">
      <alignment horizontal="center" vertical="center"/>
    </xf>
    <xf numFmtId="2" fontId="116" fillId="39" borderId="16" xfId="0" applyNumberFormat="1" applyFont="1" applyFill="1" applyBorder="1" applyAlignment="1">
      <alignment horizontal="center" vertical="center" wrapText="1"/>
    </xf>
    <xf numFmtId="2" fontId="116" fillId="39" borderId="77" xfId="0" applyNumberFormat="1" applyFont="1" applyFill="1" applyBorder="1" applyAlignment="1">
      <alignment horizontal="center" vertical="center" wrapText="1"/>
    </xf>
    <xf numFmtId="2" fontId="33" fillId="9" borderId="102" xfId="0" applyNumberFormat="1" applyFont="1" applyFill="1" applyBorder="1" applyAlignment="1">
      <alignment horizontal="center" vertical="center"/>
    </xf>
    <xf numFmtId="2" fontId="33" fillId="9" borderId="103" xfId="0" applyNumberFormat="1" applyFont="1" applyFill="1" applyBorder="1" applyAlignment="1">
      <alignment horizontal="center" vertical="center"/>
    </xf>
    <xf numFmtId="2" fontId="33" fillId="9" borderId="104" xfId="0" applyNumberFormat="1" applyFont="1" applyFill="1" applyBorder="1" applyAlignment="1">
      <alignment horizontal="center" vertical="center"/>
    </xf>
    <xf numFmtId="2" fontId="33" fillId="9" borderId="102" xfId="0" applyNumberFormat="1" applyFont="1" applyFill="1" applyBorder="1" applyAlignment="1">
      <alignment horizontal="center" vertical="center" wrapText="1"/>
    </xf>
    <xf numFmtId="2" fontId="33" fillId="9" borderId="103" xfId="0" applyNumberFormat="1" applyFont="1" applyFill="1" applyBorder="1" applyAlignment="1">
      <alignment horizontal="center" vertical="center" wrapText="1"/>
    </xf>
    <xf numFmtId="2" fontId="33" fillId="9" borderId="104" xfId="0" applyNumberFormat="1" applyFont="1" applyFill="1" applyBorder="1" applyAlignment="1">
      <alignment horizontal="center" vertical="center" wrapText="1"/>
    </xf>
    <xf numFmtId="2" fontId="81" fillId="9" borderId="102" xfId="0" applyNumberFormat="1" applyFont="1" applyFill="1" applyBorder="1" applyAlignment="1">
      <alignment horizontal="center" vertical="center"/>
    </xf>
    <xf numFmtId="2" fontId="81" fillId="9" borderId="103" xfId="0" applyNumberFormat="1" applyFont="1" applyFill="1" applyBorder="1" applyAlignment="1">
      <alignment horizontal="center" vertical="center"/>
    </xf>
    <xf numFmtId="2" fontId="81" fillId="9" borderId="104" xfId="0" applyNumberFormat="1" applyFont="1" applyFill="1" applyBorder="1" applyAlignment="1">
      <alignment horizontal="center" vertical="center"/>
    </xf>
    <xf numFmtId="0" fontId="85" fillId="34" borderId="80" xfId="0" applyFont="1" applyFill="1" applyBorder="1" applyAlignment="1">
      <alignment horizontal="center" vertical="center" wrapText="1"/>
    </xf>
    <xf numFmtId="0" fontId="85" fillId="34" borderId="81" xfId="0" applyFont="1" applyFill="1" applyBorder="1" applyAlignment="1">
      <alignment horizontal="center" vertical="center" wrapText="1"/>
    </xf>
    <xf numFmtId="0" fontId="85" fillId="34" borderId="21" xfId="0" applyFont="1" applyFill="1" applyBorder="1" applyAlignment="1">
      <alignment horizontal="center" vertical="center" wrapText="1"/>
    </xf>
    <xf numFmtId="0" fontId="8" fillId="0" borderId="112" xfId="0" applyFont="1" applyFill="1" applyBorder="1" applyAlignment="1">
      <alignment horizontal="center" vertical="center" wrapText="1"/>
    </xf>
    <xf numFmtId="0" fontId="8" fillId="0" borderId="113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8" fillId="0" borderId="114" xfId="0" applyFont="1" applyFill="1" applyBorder="1" applyAlignment="1">
      <alignment horizontal="center" vertical="center" wrapText="1"/>
    </xf>
    <xf numFmtId="0" fontId="8" fillId="0" borderId="115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 wrapText="1"/>
    </xf>
    <xf numFmtId="0" fontId="130" fillId="41" borderId="116" xfId="0" applyFont="1" applyFill="1" applyBorder="1" applyAlignment="1">
      <alignment horizontal="center" wrapText="1"/>
    </xf>
    <xf numFmtId="0" fontId="130" fillId="41" borderId="117" xfId="0" applyFont="1" applyFill="1" applyBorder="1" applyAlignment="1">
      <alignment horizontal="center" wrapText="1"/>
    </xf>
    <xf numFmtId="0" fontId="130" fillId="41" borderId="118" xfId="0" applyFont="1" applyFill="1" applyBorder="1" applyAlignment="1">
      <alignment horizontal="center" wrapText="1"/>
    </xf>
    <xf numFmtId="0" fontId="130" fillId="41" borderId="40" xfId="0" applyFont="1" applyFill="1" applyBorder="1" applyAlignment="1">
      <alignment horizontal="center"/>
    </xf>
    <xf numFmtId="0" fontId="130" fillId="41" borderId="56" xfId="0" applyFont="1" applyFill="1" applyBorder="1" applyAlignment="1">
      <alignment horizontal="center"/>
    </xf>
    <xf numFmtId="0" fontId="130" fillId="41" borderId="6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 vertical="center" wrapText="1" indent="1"/>
    </xf>
    <xf numFmtId="49" fontId="8" fillId="0" borderId="12" xfId="0" applyNumberFormat="1" applyFont="1" applyFill="1" applyBorder="1" applyAlignment="1">
      <alignment horizontal="left" vertical="center" wrapText="1" indent="1"/>
    </xf>
    <xf numFmtId="14" fontId="8" fillId="0" borderId="10" xfId="0" applyNumberFormat="1" applyFont="1" applyFill="1" applyBorder="1" applyAlignment="1">
      <alignment horizontal="left" vertical="center" wrapText="1" indent="1"/>
    </xf>
    <xf numFmtId="14" fontId="8" fillId="0" borderId="11" xfId="0" applyNumberFormat="1" applyFont="1" applyFill="1" applyBorder="1" applyAlignment="1">
      <alignment horizontal="left" vertical="center" wrapText="1" indent="1"/>
    </xf>
    <xf numFmtId="49" fontId="8" fillId="0" borderId="10" xfId="0" applyNumberFormat="1" applyFont="1" applyFill="1" applyBorder="1" applyAlignment="1">
      <alignment horizontal="left" vertical="center" wrapText="1" indent="1"/>
    </xf>
    <xf numFmtId="49" fontId="8" fillId="0" borderId="11" xfId="0" applyNumberFormat="1" applyFont="1" applyFill="1" applyBorder="1" applyAlignment="1">
      <alignment horizontal="left" vertical="center" wrapText="1" indent="1"/>
    </xf>
    <xf numFmtId="9" fontId="8" fillId="0" borderId="36" xfId="0" applyNumberFormat="1" applyFont="1" applyFill="1" applyBorder="1" applyAlignment="1">
      <alignment horizontal="left" vertical="top"/>
    </xf>
    <xf numFmtId="9" fontId="8" fillId="0" borderId="119" xfId="0" applyNumberFormat="1" applyFont="1" applyFill="1" applyBorder="1" applyAlignment="1">
      <alignment horizontal="left" vertical="top"/>
    </xf>
    <xf numFmtId="49" fontId="2" fillId="0" borderId="115" xfId="45" applyNumberFormat="1" applyFill="1" applyBorder="1" applyAlignment="1" applyProtection="1">
      <alignment horizontal="left" vertical="center" wrapText="1" indent="1"/>
      <protection/>
    </xf>
    <xf numFmtId="49" fontId="8" fillId="0" borderId="115" xfId="0" applyNumberFormat="1" applyFont="1" applyFill="1" applyBorder="1" applyAlignment="1">
      <alignment horizontal="left" vertical="center" wrapText="1" indent="1"/>
    </xf>
    <xf numFmtId="49" fontId="8" fillId="0" borderId="120" xfId="0" applyNumberFormat="1" applyFont="1" applyFill="1" applyBorder="1" applyAlignment="1">
      <alignment horizontal="left" vertical="center" wrapText="1" indent="1"/>
    </xf>
    <xf numFmtId="0" fontId="8" fillId="43" borderId="65" xfId="0" applyFont="1" applyFill="1" applyBorder="1" applyAlignment="1">
      <alignment horizontal="center" vertical="center" wrapText="1"/>
    </xf>
    <xf numFmtId="0" fontId="8" fillId="43" borderId="64" xfId="0" applyFont="1" applyFill="1" applyBorder="1" applyAlignment="1">
      <alignment horizontal="center" vertical="center" wrapText="1"/>
    </xf>
    <xf numFmtId="0" fontId="8" fillId="43" borderId="79" xfId="0" applyFont="1" applyFill="1" applyBorder="1" applyAlignment="1">
      <alignment horizontal="center" vertical="center" wrapText="1"/>
    </xf>
    <xf numFmtId="0" fontId="8" fillId="43" borderId="57" xfId="0" applyFont="1" applyFill="1" applyBorder="1" applyAlignment="1">
      <alignment horizontal="center" vertical="center" wrapText="1"/>
    </xf>
    <xf numFmtId="0" fontId="8" fillId="43" borderId="19" xfId="0" applyFont="1" applyFill="1" applyBorder="1" applyAlignment="1">
      <alignment horizontal="center" vertical="center" wrapText="1"/>
    </xf>
    <xf numFmtId="0" fontId="8" fillId="43" borderId="109" xfId="0" applyFont="1" applyFill="1" applyBorder="1" applyAlignment="1">
      <alignment horizontal="center" vertical="center" wrapText="1"/>
    </xf>
    <xf numFmtId="9" fontId="8" fillId="35" borderId="121" xfId="0" applyNumberFormat="1" applyFont="1" applyFill="1" applyBorder="1" applyAlignment="1">
      <alignment horizontal="center" vertical="center" wrapText="1"/>
    </xf>
    <xf numFmtId="9" fontId="8" fillId="35" borderId="0" xfId="0" applyNumberFormat="1" applyFont="1" applyFill="1" applyBorder="1" applyAlignment="1">
      <alignment horizontal="center" vertical="center" wrapText="1"/>
    </xf>
    <xf numFmtId="0" fontId="11" fillId="34" borderId="54" xfId="0" applyFont="1" applyFill="1" applyBorder="1" applyAlignment="1">
      <alignment horizontal="center" vertical="center" wrapText="1"/>
    </xf>
    <xf numFmtId="0" fontId="11" fillId="34" borderId="42" xfId="0" applyFont="1" applyFill="1" applyBorder="1" applyAlignment="1">
      <alignment horizontal="center" vertical="center" wrapText="1"/>
    </xf>
    <xf numFmtId="0" fontId="11" fillId="34" borderId="43" xfId="0" applyFont="1" applyFill="1" applyBorder="1" applyAlignment="1">
      <alignment horizontal="center" vertical="center" wrapText="1"/>
    </xf>
    <xf numFmtId="0" fontId="9" fillId="6" borderId="48" xfId="0" applyFont="1" applyFill="1" applyBorder="1" applyAlignment="1">
      <alignment horizontal="center" vertical="center" wrapText="1"/>
    </xf>
    <xf numFmtId="0" fontId="9" fillId="6" borderId="51" xfId="0" applyFont="1" applyFill="1" applyBorder="1" applyAlignment="1">
      <alignment horizontal="center" vertical="center" wrapText="1"/>
    </xf>
    <xf numFmtId="0" fontId="9" fillId="5" borderId="34" xfId="0" applyFont="1" applyFill="1" applyBorder="1" applyAlignment="1">
      <alignment horizontal="center" vertical="center" wrapText="1"/>
    </xf>
    <xf numFmtId="0" fontId="9" fillId="5" borderId="48" xfId="0" applyFont="1" applyFill="1" applyBorder="1" applyAlignment="1">
      <alignment horizontal="center" vertical="center" wrapText="1"/>
    </xf>
    <xf numFmtId="0" fontId="9" fillId="5" borderId="49" xfId="0" applyFont="1" applyFill="1" applyBorder="1" applyAlignment="1">
      <alignment horizontal="center" vertical="center" wrapText="1"/>
    </xf>
    <xf numFmtId="0" fontId="113" fillId="41" borderId="58" xfId="0" applyFont="1" applyFill="1" applyBorder="1" applyAlignment="1">
      <alignment horizontal="right" vertical="center"/>
    </xf>
    <xf numFmtId="0" fontId="113" fillId="41" borderId="14" xfId="0" applyFont="1" applyFill="1" applyBorder="1" applyAlignment="1">
      <alignment horizontal="right" vertical="center"/>
    </xf>
    <xf numFmtId="0" fontId="113" fillId="41" borderId="110" xfId="0" applyFont="1" applyFill="1" applyBorder="1" applyAlignment="1">
      <alignment horizontal="right" vertical="center"/>
    </xf>
    <xf numFmtId="2" fontId="109" fillId="39" borderId="122" xfId="0" applyNumberFormat="1" applyFont="1" applyFill="1" applyBorder="1" applyAlignment="1">
      <alignment horizontal="center" vertical="center" wrapText="1"/>
    </xf>
    <xf numFmtId="2" fontId="109" fillId="39" borderId="123" xfId="0" applyNumberFormat="1" applyFont="1" applyFill="1" applyBorder="1" applyAlignment="1">
      <alignment horizontal="center" vertical="center" wrapText="1"/>
    </xf>
    <xf numFmtId="2" fontId="109" fillId="39" borderId="124" xfId="0" applyNumberFormat="1" applyFont="1" applyFill="1" applyBorder="1" applyAlignment="1">
      <alignment horizontal="center" vertical="center" wrapText="1"/>
    </xf>
    <xf numFmtId="0" fontId="8" fillId="13" borderId="65" xfId="0" applyFont="1" applyFill="1" applyBorder="1" applyAlignment="1">
      <alignment horizontal="center" vertical="center" wrapText="1"/>
    </xf>
    <xf numFmtId="0" fontId="8" fillId="13" borderId="18" xfId="0" applyFont="1" applyFill="1" applyBorder="1" applyAlignment="1">
      <alignment horizontal="center" vertical="center" wrapText="1"/>
    </xf>
    <xf numFmtId="0" fontId="8" fillId="13" borderId="57" xfId="0" applyFont="1" applyFill="1" applyBorder="1" applyAlignment="1">
      <alignment horizontal="center" vertical="center" wrapText="1"/>
    </xf>
    <xf numFmtId="0" fontId="130" fillId="38" borderId="45" xfId="0" applyFont="1" applyFill="1" applyBorder="1" applyAlignment="1">
      <alignment horizontal="center" vertical="center" wrapText="1"/>
    </xf>
    <xf numFmtId="0" fontId="130" fillId="39" borderId="45" xfId="0" applyFont="1" applyFill="1" applyBorder="1" applyAlignment="1">
      <alignment horizontal="center" vertical="center" wrapText="1"/>
    </xf>
    <xf numFmtId="0" fontId="130" fillId="37" borderId="14" xfId="0" applyFont="1" applyFill="1" applyBorder="1" applyAlignment="1">
      <alignment horizontal="center" vertical="center" wrapText="1"/>
    </xf>
    <xf numFmtId="2" fontId="109" fillId="37" borderId="123" xfId="0" applyNumberFormat="1" applyFont="1" applyFill="1" applyBorder="1" applyAlignment="1">
      <alignment horizontal="center" vertical="center" wrapText="1"/>
    </xf>
    <xf numFmtId="2" fontId="109" fillId="37" borderId="125" xfId="0" applyNumberFormat="1" applyFont="1" applyFill="1" applyBorder="1" applyAlignment="1">
      <alignment horizontal="center" vertical="center" wrapText="1"/>
    </xf>
    <xf numFmtId="2" fontId="109" fillId="38" borderId="122" xfId="0" applyNumberFormat="1" applyFont="1" applyFill="1" applyBorder="1" applyAlignment="1">
      <alignment horizontal="center" vertical="center" wrapText="1"/>
    </xf>
    <xf numFmtId="2" fontId="109" fillId="38" borderId="123" xfId="0" applyNumberFormat="1" applyFont="1" applyFill="1" applyBorder="1" applyAlignment="1">
      <alignment horizontal="center" vertical="center" wrapText="1"/>
    </xf>
    <xf numFmtId="2" fontId="109" fillId="38" borderId="125" xfId="0" applyNumberFormat="1" applyFont="1" applyFill="1" applyBorder="1" applyAlignment="1">
      <alignment horizontal="center" vertical="center" wrapText="1"/>
    </xf>
    <xf numFmtId="0" fontId="9" fillId="13" borderId="23" xfId="0" applyFont="1" applyFill="1" applyBorder="1" applyAlignment="1">
      <alignment horizontal="center" vertical="center" wrapText="1"/>
    </xf>
    <xf numFmtId="0" fontId="9" fillId="13" borderId="24" xfId="0" applyFont="1" applyFill="1" applyBorder="1" applyAlignment="1">
      <alignment horizontal="center" vertical="center" wrapText="1"/>
    </xf>
    <xf numFmtId="0" fontId="9" fillId="13" borderId="38" xfId="0" applyFont="1" applyFill="1" applyBorder="1" applyAlignment="1">
      <alignment horizontal="center" vertical="center" wrapText="1"/>
    </xf>
    <xf numFmtId="0" fontId="9" fillId="7" borderId="35" xfId="0" applyFont="1" applyFill="1" applyBorder="1" applyAlignment="1">
      <alignment horizontal="center" vertical="center" wrapText="1"/>
    </xf>
    <xf numFmtId="0" fontId="9" fillId="7" borderId="22" xfId="0" applyFont="1" applyFill="1" applyBorder="1" applyAlignment="1">
      <alignment horizontal="center" vertical="center" wrapText="1"/>
    </xf>
    <xf numFmtId="0" fontId="9" fillId="7" borderId="36" xfId="0" applyFont="1" applyFill="1" applyBorder="1" applyAlignment="1">
      <alignment horizontal="center" vertical="center" wrapText="1"/>
    </xf>
    <xf numFmtId="0" fontId="9" fillId="13" borderId="35" xfId="0" applyFont="1" applyFill="1" applyBorder="1" applyAlignment="1">
      <alignment horizontal="center" vertical="center" wrapText="1"/>
    </xf>
    <xf numFmtId="0" fontId="9" fillId="13" borderId="22" xfId="0" applyFont="1" applyFill="1" applyBorder="1" applyAlignment="1">
      <alignment horizontal="center" vertical="center" wrapText="1"/>
    </xf>
    <xf numFmtId="0" fontId="9" fillId="13" borderId="36" xfId="0" applyFont="1" applyFill="1" applyBorder="1" applyAlignment="1">
      <alignment horizontal="center" vertical="center" wrapText="1"/>
    </xf>
    <xf numFmtId="0" fontId="8" fillId="43" borderId="15" xfId="0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8" fillId="43" borderId="11" xfId="0" applyFont="1" applyFill="1" applyBorder="1" applyAlignment="1">
      <alignment horizontal="center" vertical="center"/>
    </xf>
    <xf numFmtId="0" fontId="67" fillId="0" borderId="62" xfId="0" applyFont="1" applyFill="1" applyBorder="1" applyAlignment="1">
      <alignment horizontal="left" vertical="top" wrapText="1"/>
    </xf>
    <xf numFmtId="0" fontId="67" fillId="0" borderId="64" xfId="0" applyFont="1" applyFill="1" applyBorder="1" applyAlignment="1">
      <alignment horizontal="left" vertical="top" wrapText="1"/>
    </xf>
    <xf numFmtId="0" fontId="67" fillId="0" borderId="79" xfId="0" applyFont="1" applyFill="1" applyBorder="1" applyAlignment="1">
      <alignment horizontal="left" vertical="top" wrapText="1"/>
    </xf>
    <xf numFmtId="0" fontId="67" fillId="0" borderId="16" xfId="0" applyFont="1" applyFill="1" applyBorder="1" applyAlignment="1">
      <alignment horizontal="left" vertical="top" wrapText="1"/>
    </xf>
    <xf numFmtId="0" fontId="67" fillId="0" borderId="0" xfId="0" applyFont="1" applyFill="1" applyBorder="1" applyAlignment="1">
      <alignment horizontal="left" vertical="top" wrapText="1"/>
    </xf>
    <xf numFmtId="0" fontId="67" fillId="0" borderId="77" xfId="0" applyFont="1" applyFill="1" applyBorder="1" applyAlignment="1">
      <alignment horizontal="left" vertical="top" wrapText="1"/>
    </xf>
    <xf numFmtId="0" fontId="67" fillId="0" borderId="126" xfId="0" applyFont="1" applyFill="1" applyBorder="1" applyAlignment="1">
      <alignment horizontal="left" vertical="top" wrapText="1"/>
    </xf>
    <xf numFmtId="0" fontId="67" fillId="0" borderId="19" xfId="0" applyFont="1" applyFill="1" applyBorder="1" applyAlignment="1">
      <alignment horizontal="left" vertical="top" wrapText="1"/>
    </xf>
    <xf numFmtId="0" fontId="67" fillId="0" borderId="109" xfId="0" applyFont="1" applyFill="1" applyBorder="1" applyAlignment="1">
      <alignment horizontal="left" vertical="top" wrapText="1"/>
    </xf>
    <xf numFmtId="0" fontId="9" fillId="40" borderId="48" xfId="0" applyFont="1" applyFill="1" applyBorder="1" applyAlignment="1">
      <alignment horizontal="center" vertical="center" wrapText="1"/>
    </xf>
    <xf numFmtId="0" fontId="9" fillId="40" borderId="127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 wrapText="1"/>
    </xf>
    <xf numFmtId="0" fontId="9" fillId="5" borderId="51" xfId="0" applyFont="1" applyFill="1" applyBorder="1" applyAlignment="1">
      <alignment horizontal="center" vertical="center" wrapText="1"/>
    </xf>
    <xf numFmtId="0" fontId="9" fillId="5" borderId="52" xfId="0" applyFont="1" applyFill="1" applyBorder="1" applyAlignment="1">
      <alignment horizontal="center" vertical="center" wrapText="1"/>
    </xf>
    <xf numFmtId="0" fontId="84" fillId="43" borderId="17" xfId="0" applyFont="1" applyFill="1" applyBorder="1" applyAlignment="1">
      <alignment horizontal="center" vertical="center" wrapText="1"/>
    </xf>
    <xf numFmtId="0" fontId="84" fillId="43" borderId="14" xfId="0" applyFont="1" applyFill="1" applyBorder="1" applyAlignment="1">
      <alignment horizontal="center" vertical="center" wrapText="1"/>
    </xf>
    <xf numFmtId="0" fontId="84" fillId="43" borderId="13" xfId="0" applyFont="1" applyFill="1" applyBorder="1" applyAlignment="1">
      <alignment horizontal="center" vertical="center" wrapText="1"/>
    </xf>
    <xf numFmtId="0" fontId="9" fillId="13" borderId="31" xfId="0" applyFont="1" applyFill="1" applyBorder="1" applyAlignment="1">
      <alignment horizontal="center" vertical="center" wrapText="1"/>
    </xf>
    <xf numFmtId="0" fontId="9" fillId="13" borderId="32" xfId="0" applyFont="1" applyFill="1" applyBorder="1" applyAlignment="1">
      <alignment horizontal="center" vertical="center" wrapText="1"/>
    </xf>
    <xf numFmtId="0" fontId="9" fillId="13" borderId="33" xfId="0" applyFont="1" applyFill="1" applyBorder="1" applyAlignment="1">
      <alignment horizontal="center" vertical="center" wrapText="1"/>
    </xf>
    <xf numFmtId="0" fontId="109" fillId="38" borderId="17" xfId="0" applyFont="1" applyFill="1" applyBorder="1" applyAlignment="1">
      <alignment horizontal="left" vertical="center" indent="2"/>
    </xf>
    <xf numFmtId="0" fontId="109" fillId="38" borderId="14" xfId="0" applyFont="1" applyFill="1" applyBorder="1" applyAlignment="1">
      <alignment horizontal="left" vertical="center" indent="2"/>
    </xf>
    <xf numFmtId="0" fontId="29" fillId="0" borderId="16" xfId="0" applyFont="1" applyFill="1" applyBorder="1" applyAlignment="1" applyProtection="1">
      <alignment horizontal="center" vertical="top"/>
      <protection/>
    </xf>
    <xf numFmtId="0" fontId="29" fillId="0" borderId="0" xfId="0" applyFont="1" applyFill="1" applyBorder="1" applyAlignment="1" applyProtection="1">
      <alignment horizontal="center" vertical="top"/>
      <protection/>
    </xf>
    <xf numFmtId="0" fontId="29" fillId="0" borderId="12" xfId="0" applyFont="1" applyFill="1" applyBorder="1" applyAlignment="1" applyProtection="1">
      <alignment horizontal="center" vertical="top"/>
      <protection/>
    </xf>
    <xf numFmtId="0" fontId="110" fillId="41" borderId="10" xfId="0" applyFont="1" applyFill="1" applyBorder="1" applyAlignment="1">
      <alignment horizontal="center" vertical="center" wrapText="1"/>
    </xf>
    <xf numFmtId="0" fontId="110" fillId="41" borderId="11" xfId="0" applyFont="1" applyFill="1" applyBorder="1" applyAlignment="1">
      <alignment horizontal="center" vertical="center" wrapText="1"/>
    </xf>
    <xf numFmtId="0" fontId="113" fillId="41" borderId="14" xfId="0" applyFont="1" applyFill="1" applyBorder="1" applyAlignment="1">
      <alignment horizontal="center" vertical="center"/>
    </xf>
    <xf numFmtId="0" fontId="113" fillId="41" borderId="13" xfId="0" applyFont="1" applyFill="1" applyBorder="1" applyAlignment="1">
      <alignment horizontal="center" vertical="center"/>
    </xf>
    <xf numFmtId="0" fontId="132" fillId="0" borderId="15" xfId="0" applyFont="1" applyFill="1" applyBorder="1" applyAlignment="1">
      <alignment horizontal="center"/>
    </xf>
    <xf numFmtId="0" fontId="132" fillId="0" borderId="0" xfId="0" applyFont="1" applyFill="1" applyBorder="1" applyAlignment="1">
      <alignment horizontal="center"/>
    </xf>
    <xf numFmtId="0" fontId="132" fillId="0" borderId="12" xfId="0" applyFont="1" applyFill="1" applyBorder="1" applyAlignment="1">
      <alignment horizontal="center"/>
    </xf>
    <xf numFmtId="0" fontId="29" fillId="0" borderId="80" xfId="0" applyFont="1" applyBorder="1" applyAlignment="1">
      <alignment horizontal="left" vertical="top"/>
    </xf>
    <xf numFmtId="0" fontId="29" fillId="0" borderId="81" xfId="0" applyFont="1" applyBorder="1" applyAlignment="1">
      <alignment horizontal="left" vertical="top"/>
    </xf>
    <xf numFmtId="0" fontId="29" fillId="0" borderId="21" xfId="0" applyFont="1" applyBorder="1" applyAlignment="1">
      <alignment horizontal="left" vertical="top"/>
    </xf>
    <xf numFmtId="0" fontId="29" fillId="0" borderId="16" xfId="0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center" vertical="top"/>
    </xf>
    <xf numFmtId="0" fontId="109" fillId="38" borderId="92" xfId="0" applyFont="1" applyFill="1" applyBorder="1" applyAlignment="1">
      <alignment horizontal="center" vertical="center"/>
    </xf>
    <xf numFmtId="0" fontId="109" fillId="38" borderId="128" xfId="0" applyFont="1" applyFill="1" applyBorder="1" applyAlignment="1">
      <alignment horizontal="center" vertical="center"/>
    </xf>
    <xf numFmtId="0" fontId="132" fillId="0" borderId="16" xfId="0" applyFont="1" applyBorder="1" applyAlignment="1">
      <alignment horizontal="center" vertical="center"/>
    </xf>
    <xf numFmtId="0" fontId="132" fillId="0" borderId="0" xfId="0" applyFont="1" applyBorder="1" applyAlignment="1">
      <alignment horizontal="center" vertical="center"/>
    </xf>
    <xf numFmtId="0" fontId="132" fillId="0" borderId="12" xfId="0" applyFont="1" applyBorder="1" applyAlignment="1">
      <alignment horizontal="center" vertical="center"/>
    </xf>
    <xf numFmtId="0" fontId="109" fillId="41" borderId="92" xfId="0" applyFont="1" applyFill="1" applyBorder="1" applyAlignment="1">
      <alignment horizontal="center" vertical="center"/>
    </xf>
    <xf numFmtId="0" fontId="109" fillId="41" borderId="10" xfId="0" applyFont="1" applyFill="1" applyBorder="1" applyAlignment="1">
      <alignment horizontal="center" vertical="center"/>
    </xf>
    <xf numFmtId="0" fontId="133" fillId="38" borderId="92" xfId="0" applyFont="1" applyFill="1" applyBorder="1" applyAlignment="1">
      <alignment horizontal="center" vertical="center"/>
    </xf>
    <xf numFmtId="0" fontId="133" fillId="38" borderId="48" xfId="0" applyFont="1" applyFill="1" applyBorder="1" applyAlignment="1">
      <alignment horizontal="center" vertical="center"/>
    </xf>
    <xf numFmtId="0" fontId="133" fillId="38" borderId="68" xfId="0" applyFont="1" applyFill="1" applyBorder="1" applyAlignment="1">
      <alignment horizontal="center" vertical="center"/>
    </xf>
    <xf numFmtId="165" fontId="8" fillId="5" borderId="10" xfId="0" applyNumberFormat="1" applyFont="1" applyFill="1" applyBorder="1" applyAlignment="1">
      <alignment horizontal="left" vertical="center" wrapText="1"/>
    </xf>
    <xf numFmtId="165" fontId="8" fillId="5" borderId="11" xfId="0" applyNumberFormat="1" applyFont="1" applyFill="1" applyBorder="1" applyAlignment="1">
      <alignment horizontal="left" vertical="center" wrapText="1"/>
    </xf>
    <xf numFmtId="49" fontId="8" fillId="5" borderId="0" xfId="0" applyNumberFormat="1" applyFont="1" applyFill="1" applyBorder="1" applyAlignment="1">
      <alignment horizontal="left" vertical="center" wrapText="1"/>
    </xf>
    <xf numFmtId="49" fontId="8" fillId="5" borderId="12" xfId="0" applyNumberFormat="1" applyFont="1" applyFill="1" applyBorder="1" applyAlignment="1">
      <alignment horizontal="left" vertical="center" wrapText="1"/>
    </xf>
    <xf numFmtId="0" fontId="134" fillId="41" borderId="10" xfId="0" applyFont="1" applyFill="1" applyBorder="1" applyAlignment="1">
      <alignment horizontal="center" vertical="center"/>
    </xf>
    <xf numFmtId="0" fontId="134" fillId="41" borderId="11" xfId="0" applyFont="1" applyFill="1" applyBorder="1" applyAlignment="1">
      <alignment horizontal="center" vertical="center"/>
    </xf>
    <xf numFmtId="0" fontId="130" fillId="41" borderId="14" xfId="0" applyFont="1" applyFill="1" applyBorder="1" applyAlignment="1">
      <alignment horizontal="center" vertical="center"/>
    </xf>
    <xf numFmtId="0" fontId="130" fillId="41" borderId="13" xfId="0" applyFont="1" applyFill="1" applyBorder="1" applyAlignment="1">
      <alignment horizontal="center" vertical="center"/>
    </xf>
    <xf numFmtId="49" fontId="8" fillId="5" borderId="14" xfId="0" applyNumberFormat="1" applyFont="1" applyFill="1" applyBorder="1" applyAlignment="1">
      <alignment horizontal="left" vertical="center" wrapText="1"/>
    </xf>
    <xf numFmtId="49" fontId="8" fillId="5" borderId="13" xfId="0" applyNumberFormat="1" applyFont="1" applyFill="1" applyBorder="1" applyAlignment="1">
      <alignment horizontal="left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Pourcentage 2" xfId="54"/>
    <cellStyle name="Remarque" xfId="55"/>
    <cellStyle name="Sortie" xfId="56"/>
    <cellStyle name="Texte explicatif" xfId="57"/>
    <cellStyle name="Titre " xfId="58"/>
    <cellStyle name="Titre 1" xfId="59"/>
    <cellStyle name="Titre 2" xfId="60"/>
    <cellStyle name="Titre 3" xfId="61"/>
    <cellStyle name="Titre 4" xfId="62"/>
    <cellStyle name="Total" xfId="63"/>
    <cellStyle name="Vérification de cellul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225"/>
          <c:y val="0.04175"/>
          <c:w val="0.49525"/>
          <c:h val="0.938"/>
        </c:manualLayout>
      </c:layout>
      <c:radarChart>
        <c:radarStyle val="filled"/>
        <c:varyColors val="0"/>
        <c:ser>
          <c:idx val="1"/>
          <c:order val="0"/>
          <c:tx>
            <c:v>Moyenne + Ecarts-types</c:v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'3)Tab. synthèse'!$A$12:$A$24</c:f>
              <c:strCache>
                <c:ptCount val="3"/>
                <c:pt idx="0">
                  <c:v>PROCESSUS MANAGEMENT</c:v>
                </c:pt>
              </c:strCache>
            </c:strRef>
          </c:cat>
          <c:val>
            <c:numRef>
              <c:f>('3)Tab. synthèse'!$Q$12,'3)Tab. synthèse'!$Q$16,'3)Tab. synthèse'!$Q$20)</c:f>
              <c:numCache>
                <c:ptCount val="3"/>
                <c:pt idx="0">
                  <c:v>0.5362025139689798</c:v>
                </c:pt>
                <c:pt idx="1">
                  <c:v>0.8048087570079272</c:v>
                </c:pt>
                <c:pt idx="2">
                  <c:v>0.42369202312558174</c:v>
                </c:pt>
              </c:numCache>
            </c:numRef>
          </c:val>
        </c:ser>
        <c:ser>
          <c:idx val="0"/>
          <c:order val="1"/>
          <c:tx>
            <c:v>Moyenne</c:v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'3)Tab. synthèse'!$A$12:$A$24</c:f>
              <c:strCache>
                <c:ptCount val="3"/>
                <c:pt idx="0">
                  <c:v>PROCESSUS MANAGEMENT</c:v>
                </c:pt>
              </c:strCache>
            </c:strRef>
          </c:cat>
          <c:val>
            <c:numRef>
              <c:f>('3)Tab. synthèse'!$P$12,'3)Tab. synthèse'!$P$16,'3)Tab. synthèse'!$P$20)</c:f>
              <c:numCache>
                <c:ptCount val="3"/>
                <c:pt idx="0">
                  <c:v>0.43384615384615394</c:v>
                </c:pt>
                <c:pt idx="1">
                  <c:v>0.6439583333333333</c:v>
                </c:pt>
                <c:pt idx="2">
                  <c:v>0.31833333333333336</c:v>
                </c:pt>
              </c:numCache>
            </c:numRef>
          </c:val>
        </c:ser>
        <c:ser>
          <c:idx val="2"/>
          <c:order val="2"/>
          <c:tx>
            <c:v>Moyenne - Ecarts-types</c:v>
          </c:tx>
          <c:spPr>
            <a:solidFill>
              <a:srgbClr val="9BBB5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'3)Tab. synthèse'!$A$12:$A$24</c:f>
              <c:strCache>
                <c:ptCount val="3"/>
                <c:pt idx="0">
                  <c:v>PROCESSUS MANAGEMENT</c:v>
                </c:pt>
              </c:strCache>
            </c:strRef>
          </c:cat>
          <c:val>
            <c:numRef>
              <c:f>('3)Tab. synthèse'!$R$12,'3)Tab. synthèse'!$R$16,'3)Tab. synthèse'!$R$20)</c:f>
              <c:numCache>
                <c:ptCount val="3"/>
                <c:pt idx="0">
                  <c:v>0.3314897937233281</c:v>
                </c:pt>
                <c:pt idx="1">
                  <c:v>0.48310790965873945</c:v>
                </c:pt>
                <c:pt idx="2">
                  <c:v>0.21297464354108497</c:v>
                </c:pt>
              </c:numCache>
            </c:numRef>
          </c:val>
        </c:ser>
        <c:axId val="64272415"/>
        <c:axId val="41580824"/>
      </c:radarChart>
      <c:catAx>
        <c:axId val="6427241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1580824"/>
        <c:crosses val="autoZero"/>
        <c:auto val="0"/>
        <c:lblOffset val="100"/>
        <c:tickLblSkip val="1"/>
        <c:noMultiLvlLbl val="0"/>
      </c:catAx>
      <c:valAx>
        <c:axId val="4158082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4272415"/>
        <c:crossesAt val="1"/>
        <c:crossBetween val="between"/>
        <c:dispUnits/>
        <c:majorUnit val="0.2"/>
        <c:minorUnit val="0.0500000000000000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425"/>
          <c:y val="0.79375"/>
          <c:w val="0.579"/>
          <c:h val="0.06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075"/>
          <c:y val="0.11225"/>
          <c:w val="0.42625"/>
          <c:h val="0.8325"/>
        </c:manualLayout>
      </c:layout>
      <c:radarChart>
        <c:radarStyle val="filled"/>
        <c:varyColors val="0"/>
        <c:ser>
          <c:idx val="1"/>
          <c:order val="0"/>
          <c:tx>
            <c:v>Moyenne + Ecarts-types</c:v>
          </c:tx>
          <c:spPr>
            <a:solidFill>
              <a:srgbClr val="FF99C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'3)Tab. synthèse'!$A$27:$A$41</c:f>
              <c:strCache>
                <c:ptCount val="10"/>
                <c:pt idx="0">
                  <c:v>PAR CHAPITRE</c:v>
                </c:pt>
              </c:strCache>
            </c:strRef>
          </c:cat>
          <c:val>
            <c:numRef>
              <c:f>('3)Tab. synthèse'!$Q$13:$Q$15,'3)Tab. synthèse'!$Q$17:$Q$19,'3)Tab. synthèse'!$Q$21:$Q$24)</c:f>
              <c:numCache>
                <c:ptCount val="10"/>
                <c:pt idx="0">
                  <c:v>0.551819724999249</c:v>
                </c:pt>
                <c:pt idx="1">
                  <c:v>0.3139084909265987</c:v>
                </c:pt>
                <c:pt idx="2">
                  <c:v>0.753990673572868</c:v>
                </c:pt>
                <c:pt idx="3">
                  <c:v>0.6381489639399364</c:v>
                </c:pt>
                <c:pt idx="4">
                  <c:v>0.8167897758560233</c:v>
                </c:pt>
                <c:pt idx="5">
                  <c:v>0.7967188643180785</c:v>
                </c:pt>
                <c:pt idx="6">
                  <c:v>0.43172193585307483</c:v>
                </c:pt>
                <c:pt idx="7">
                  <c:v>0.4222974703039682</c:v>
                </c:pt>
                <c:pt idx="8">
                  <c:v>0.5945416593541593</c:v>
                </c:pt>
                <c:pt idx="9">
                  <c:v>0.6855255888325766</c:v>
                </c:pt>
              </c:numCache>
            </c:numRef>
          </c:val>
        </c:ser>
        <c:ser>
          <c:idx val="0"/>
          <c:order val="1"/>
          <c:tx>
            <c:v>Moyenne</c:v>
          </c:tx>
          <c:spPr>
            <a:solidFill>
              <a:srgbClr val="CC99FF"/>
            </a:solidFill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'3)Tab. synthèse'!$A$27:$A$41</c:f>
              <c:strCache>
                <c:ptCount val="10"/>
                <c:pt idx="0">
                  <c:v>PAR CHAPITRE</c:v>
                </c:pt>
              </c:strCache>
            </c:strRef>
          </c:cat>
          <c:val>
            <c:numRef>
              <c:f>('3)Tab. synthèse'!$P$13:$P$15,'3)Tab. synthèse'!$P$17:$P$19,'3)Tab. synthèse'!$P$21:$P$24)</c:f>
              <c:numCache>
                <c:ptCount val="10"/>
                <c:pt idx="0">
                  <c:v>0.44499999999999995</c:v>
                </c:pt>
                <c:pt idx="1">
                  <c:v>0.26125</c:v>
                </c:pt>
                <c:pt idx="2">
                  <c:v>0.6155</c:v>
                </c:pt>
                <c:pt idx="3">
                  <c:v>0.47000000000000003</c:v>
                </c:pt>
                <c:pt idx="4">
                  <c:v>0.6649999999999999</c:v>
                </c:pt>
                <c:pt idx="5">
                  <c:v>0.61875</c:v>
                </c:pt>
                <c:pt idx="6">
                  <c:v>0.29700000000000004</c:v>
                </c:pt>
                <c:pt idx="7">
                  <c:v>0.3417857142857143</c:v>
                </c:pt>
                <c:pt idx="8">
                  <c:v>0.47583333333333333</c:v>
                </c:pt>
                <c:pt idx="9">
                  <c:v>0.495</c:v>
                </c:pt>
              </c:numCache>
            </c:numRef>
          </c:val>
        </c:ser>
        <c:ser>
          <c:idx val="2"/>
          <c:order val="2"/>
          <c:tx>
            <c:v>Moyenne - Ecarts-types</c:v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'3)Tab. synthèse'!$A$27:$A$41</c:f>
              <c:strCache>
                <c:ptCount val="10"/>
                <c:pt idx="0">
                  <c:v>PAR CHAPITRE</c:v>
                </c:pt>
              </c:strCache>
            </c:strRef>
          </c:cat>
          <c:val>
            <c:numRef>
              <c:f>('3)Tab. synthèse'!$R$13:$R$15,'3)Tab. synthèse'!$R$17:$R$19,'3)Tab. synthèse'!$R$21:$R$24)</c:f>
              <c:numCache>
                <c:ptCount val="10"/>
                <c:pt idx="0">
                  <c:v>0.3381802750007509</c:v>
                </c:pt>
                <c:pt idx="1">
                  <c:v>0.20859150907340127</c:v>
                </c:pt>
                <c:pt idx="2">
                  <c:v>0.4770093264271321</c:v>
                </c:pt>
                <c:pt idx="3">
                  <c:v>0.3018510360600637</c:v>
                </c:pt>
                <c:pt idx="4">
                  <c:v>0.5132102241439765</c:v>
                </c:pt>
                <c:pt idx="5">
                  <c:v>0.4407811356819215</c:v>
                </c:pt>
                <c:pt idx="6">
                  <c:v>0.16227806414692525</c:v>
                </c:pt>
                <c:pt idx="7">
                  <c:v>0.2612739582674604</c:v>
                </c:pt>
                <c:pt idx="8">
                  <c:v>0.35712500731250746</c:v>
                </c:pt>
                <c:pt idx="9">
                  <c:v>0.3044744111674233</c:v>
                </c:pt>
              </c:numCache>
            </c:numRef>
          </c:val>
        </c:ser>
        <c:axId val="38683097"/>
        <c:axId val="12603554"/>
      </c:radarChart>
      <c:catAx>
        <c:axId val="38683097"/>
        <c:scaling>
          <c:orientation val="minMax"/>
        </c:scaling>
        <c:axPos val="b"/>
        <c:majorGridlines>
          <c:spPr>
            <a:ln w="12700">
              <a:solidFill>
                <a:srgbClr val="00009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3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  <c:crossAx val="12603554"/>
        <c:crosses val="autoZero"/>
        <c:auto val="0"/>
        <c:lblOffset val="100"/>
        <c:tickLblSkip val="1"/>
        <c:noMultiLvlLbl val="0"/>
      </c:catAx>
      <c:valAx>
        <c:axId val="12603554"/>
        <c:scaling>
          <c:orientation val="minMax"/>
          <c:max val="1"/>
        </c:scaling>
        <c:axPos val="l"/>
        <c:majorGridlines>
          <c:spPr>
            <a:ln w="3175">
              <a:solidFill>
                <a:srgbClr val="00009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9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90"/>
                </a:solidFill>
                <a:latin typeface="Arial"/>
                <a:ea typeface="Arial"/>
                <a:cs typeface="Arial"/>
              </a:defRPr>
            </a:pPr>
          </a:p>
        </c:txPr>
        <c:crossAx val="38683097"/>
        <c:crossesAt val="1"/>
        <c:crossBetween val="between"/>
        <c:dispUnits/>
        <c:majorUnit val="0.2"/>
        <c:minorUnit val="0.050000000000000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8"/>
          <c:y val="0.14125"/>
          <c:w val="0.497"/>
          <c:h val="0.65475"/>
        </c:manualLayout>
      </c:layout>
      <c:radarChart>
        <c:radarStyle val="filled"/>
        <c:varyColors val="0"/>
        <c:ser>
          <c:idx val="1"/>
          <c:order val="0"/>
          <c:tx>
            <c:v>Moyenne + Ecarts-types</c:v>
          </c:tx>
          <c:spPr>
            <a:solidFill>
              <a:srgbClr val="FF99C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'3)Tab. synthèse'!$A$27:$A$41</c:f>
              <c:strCache>
                <c:ptCount val="15"/>
                <c:pt idx="0">
                  <c:v>PAR CHAPITRE</c:v>
                </c:pt>
              </c:strCache>
            </c:strRef>
          </c:cat>
          <c:val>
            <c:numRef>
              <c:f>'3)Tab. synthèse'!$Q$27:$Q$41</c:f>
              <c:numCache>
                <c:ptCount val="15"/>
                <c:pt idx="0">
                  <c:v>0.5857076239806202</c:v>
                </c:pt>
                <c:pt idx="1">
                  <c:v>0.43172193585307483</c:v>
                </c:pt>
                <c:pt idx="2">
                  <c:v>0.8571159859879027</c:v>
                </c:pt>
                <c:pt idx="3">
                  <c:v>0.6381489639399364</c:v>
                </c:pt>
                <c:pt idx="4">
                  <c:v>0.8167897758560233</c:v>
                </c:pt>
                <c:pt idx="5">
                  <c:v>0.7569540350023036</c:v>
                </c:pt>
                <c:pt idx="6">
                  <c:v>0.4191375939507732</c:v>
                </c:pt>
                <c:pt idx="7">
                  <c:v>0.7163238017426858</c:v>
                </c:pt>
                <c:pt idx="8">
                  <c:v>0.6855255888325766</c:v>
                </c:pt>
                <c:pt idx="9">
                  <c:v>0.4915205730319447</c:v>
                </c:pt>
                <c:pt idx="10">
                  <c:v>0.678149545762236</c:v>
                </c:pt>
                <c:pt idx="11">
                  <c:v>0.3139084909265987</c:v>
                </c:pt>
                <c:pt idx="12">
                  <c:v>0.7110511776651531</c:v>
                </c:pt>
                <c:pt idx="13">
                  <c:v>0.6164464035715472</c:v>
                </c:pt>
                <c:pt idx="14">
                  <c:v>0.7155207936658988</c:v>
                </c:pt>
              </c:numCache>
            </c:numRef>
          </c:val>
        </c:ser>
        <c:ser>
          <c:idx val="0"/>
          <c:order val="1"/>
          <c:tx>
            <c:v>Moyenne</c:v>
          </c:tx>
          <c:spPr>
            <a:solidFill>
              <a:srgbClr val="CC99FF"/>
            </a:solidFill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'3)Tab. synthèse'!$A$27:$A$41</c:f>
              <c:strCache>
                <c:ptCount val="15"/>
                <c:pt idx="0">
                  <c:v>PAR CHAPITRE</c:v>
                </c:pt>
              </c:strCache>
            </c:strRef>
          </c:cat>
          <c:val>
            <c:numRef>
              <c:f>'3)Tab. synthèse'!$P$27:$P$41</c:f>
              <c:numCache>
                <c:ptCount val="15"/>
                <c:pt idx="0">
                  <c:v>0.48678571428571427</c:v>
                </c:pt>
                <c:pt idx="1">
                  <c:v>0.29700000000000004</c:v>
                </c:pt>
                <c:pt idx="2">
                  <c:v>0.5667857142857142</c:v>
                </c:pt>
                <c:pt idx="3">
                  <c:v>0.47000000000000003</c:v>
                </c:pt>
                <c:pt idx="4">
                  <c:v>0.6649999999999999</c:v>
                </c:pt>
                <c:pt idx="5">
                  <c:v>0.45625000000000004</c:v>
                </c:pt>
                <c:pt idx="6">
                  <c:v>0.2758333333333333</c:v>
                </c:pt>
                <c:pt idx="7">
                  <c:v>0.5575</c:v>
                </c:pt>
                <c:pt idx="8">
                  <c:v>0.495</c:v>
                </c:pt>
                <c:pt idx="9">
                  <c:v>0.35062499999999996</c:v>
                </c:pt>
                <c:pt idx="10">
                  <c:v>0.5800000000000001</c:v>
                </c:pt>
                <c:pt idx="11">
                  <c:v>0.26125</c:v>
                </c:pt>
                <c:pt idx="12">
                  <c:v>0.33</c:v>
                </c:pt>
                <c:pt idx="13">
                  <c:v>0.44</c:v>
                </c:pt>
                <c:pt idx="14">
                  <c:v>0.5787500000000001</c:v>
                </c:pt>
              </c:numCache>
            </c:numRef>
          </c:val>
        </c:ser>
        <c:ser>
          <c:idx val="2"/>
          <c:order val="2"/>
          <c:tx>
            <c:v>Moyenne - Ecarts-types</c:v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'3)Tab. synthèse'!$A$27:$A$41</c:f>
              <c:strCache>
                <c:ptCount val="15"/>
                <c:pt idx="0">
                  <c:v>PAR CHAPITRE</c:v>
                </c:pt>
              </c:strCache>
            </c:strRef>
          </c:cat>
          <c:val>
            <c:numRef>
              <c:f>'3)Tab. synthèse'!$R$27:$R$41</c:f>
              <c:numCache>
                <c:ptCount val="15"/>
                <c:pt idx="0">
                  <c:v>0.38786380459080844</c:v>
                </c:pt>
                <c:pt idx="1">
                  <c:v>0.16227806414692525</c:v>
                </c:pt>
                <c:pt idx="2">
                  <c:v>0.2764554425835257</c:v>
                </c:pt>
                <c:pt idx="3">
                  <c:v>0.3018510360600637</c:v>
                </c:pt>
                <c:pt idx="4">
                  <c:v>0.5132102241439765</c:v>
                </c:pt>
                <c:pt idx="5">
                  <c:v>0.15554596499769646</c:v>
                </c:pt>
                <c:pt idx="6">
                  <c:v>0.13252907271589345</c:v>
                </c:pt>
                <c:pt idx="7">
                  <c:v>0.39867619825731415</c:v>
                </c:pt>
                <c:pt idx="8">
                  <c:v>0.3044744111674233</c:v>
                </c:pt>
                <c:pt idx="9">
                  <c:v>0.20972942696805524</c:v>
                </c:pt>
                <c:pt idx="10">
                  <c:v>0.4818504542377642</c:v>
                </c:pt>
                <c:pt idx="11">
                  <c:v>0.20859150907340127</c:v>
                </c:pt>
                <c:pt idx="12">
                  <c:v>-0.05105117766515305</c:v>
                </c:pt>
                <c:pt idx="13">
                  <c:v>0.2635535964284528</c:v>
                </c:pt>
                <c:pt idx="14">
                  <c:v>0.44197920633410137</c:v>
                </c:pt>
              </c:numCache>
            </c:numRef>
          </c:val>
        </c:ser>
        <c:axId val="46323123"/>
        <c:axId val="14254924"/>
      </c:radarChart>
      <c:catAx>
        <c:axId val="46323123"/>
        <c:scaling>
          <c:orientation val="minMax"/>
        </c:scaling>
        <c:axPos val="b"/>
        <c:majorGridlines>
          <c:spPr>
            <a:ln w="12700">
              <a:solidFill>
                <a:srgbClr val="00009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3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  <c:crossAx val="14254924"/>
        <c:crosses val="autoZero"/>
        <c:auto val="0"/>
        <c:lblOffset val="100"/>
        <c:tickLblSkip val="1"/>
        <c:noMultiLvlLbl val="0"/>
      </c:catAx>
      <c:valAx>
        <c:axId val="14254924"/>
        <c:scaling>
          <c:orientation val="minMax"/>
          <c:max val="1"/>
        </c:scaling>
        <c:axPos val="l"/>
        <c:majorGridlines>
          <c:spPr>
            <a:ln w="3175">
              <a:solidFill>
                <a:srgbClr val="00009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9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90"/>
                </a:solidFill>
                <a:latin typeface="Arial"/>
                <a:ea typeface="Arial"/>
                <a:cs typeface="Arial"/>
              </a:defRPr>
            </a:pPr>
          </a:p>
        </c:txPr>
        <c:crossAx val="46323123"/>
        <c:crossesAt val="1"/>
        <c:crossBetween val="between"/>
        <c:dispUnits/>
        <c:majorUnit val="0.2"/>
        <c:minorUnit val="0.050000000000000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1104900</xdr:colOff>
      <xdr:row>1</xdr:row>
      <xdr:rowOff>228600</xdr:rowOff>
    </xdr:to>
    <xdr:pic>
      <xdr:nvPicPr>
        <xdr:cNvPr id="1" name="Picture 4" descr="Description : C:\Users\Jean-Pierre\Dropbox\QP04\Présentation équipe QP04\logoDIN_Formation-1d7c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0763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28</xdr:row>
      <xdr:rowOff>76200</xdr:rowOff>
    </xdr:from>
    <xdr:to>
      <xdr:col>0</xdr:col>
      <xdr:colOff>1123950</xdr:colOff>
      <xdr:row>29</xdr:row>
      <xdr:rowOff>266700</xdr:rowOff>
    </xdr:to>
    <xdr:pic>
      <xdr:nvPicPr>
        <xdr:cNvPr id="2" name="Picture 4" descr="Description : C:\Users\Jean-Pierre\Dropbox\QP04\Présentation équipe QP04\logoDIN_Formation-1d7c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267825"/>
          <a:ext cx="10763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933450</xdr:colOff>
      <xdr:row>1</xdr:row>
      <xdr:rowOff>276225</xdr:rowOff>
    </xdr:to>
    <xdr:pic>
      <xdr:nvPicPr>
        <xdr:cNvPr id="1" name="Picture 4" descr="Description : C:\Users\Jean-Pierre\Dropbox\QP04\Présentation équipe QP04\logoDIN_Formation-1d7c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477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41</xdr:row>
      <xdr:rowOff>47625</xdr:rowOff>
    </xdr:from>
    <xdr:to>
      <xdr:col>6</xdr:col>
      <xdr:colOff>581025</xdr:colOff>
      <xdr:row>43</xdr:row>
      <xdr:rowOff>28575</xdr:rowOff>
    </xdr:to>
    <xdr:sp>
      <xdr:nvSpPr>
        <xdr:cNvPr id="1" name="Flèche vers le haut 2"/>
        <xdr:cNvSpPr>
          <a:spLocks/>
        </xdr:cNvSpPr>
      </xdr:nvSpPr>
      <xdr:spPr>
        <a:xfrm>
          <a:off x="6457950" y="8820150"/>
          <a:ext cx="266700" cy="361950"/>
        </a:xfrm>
        <a:prstGeom prst="upArrow">
          <a:avLst>
            <a:gd name="adj1" fmla="val -7847"/>
            <a:gd name="adj2" fmla="val -22370"/>
          </a:avLst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15</xdr:row>
      <xdr:rowOff>66675</xdr:rowOff>
    </xdr:from>
    <xdr:to>
      <xdr:col>7</xdr:col>
      <xdr:colOff>266700</xdr:colOff>
      <xdr:row>15</xdr:row>
      <xdr:rowOff>247650</xdr:rowOff>
    </xdr:to>
    <xdr:sp>
      <xdr:nvSpPr>
        <xdr:cNvPr id="2" name="Flèche vers la droite 1"/>
        <xdr:cNvSpPr>
          <a:spLocks/>
        </xdr:cNvSpPr>
      </xdr:nvSpPr>
      <xdr:spPr>
        <a:xfrm>
          <a:off x="6943725" y="3552825"/>
          <a:ext cx="190500" cy="1905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42</xdr:row>
      <xdr:rowOff>76200</xdr:rowOff>
    </xdr:from>
    <xdr:to>
      <xdr:col>18</xdr:col>
      <xdr:colOff>333375</xdr:colOff>
      <xdr:row>44</xdr:row>
      <xdr:rowOff>180975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6600825" y="9039225"/>
          <a:ext cx="5324475" cy="485775"/>
        </a:xfrm>
        <a:prstGeom prst="rect">
          <a:avLst/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Ne pas toucher à cette colonne : faire seulement un copier, puis "Collage spécial... " "Valeurs" dans les colonnes à droite des flèches.</a:t>
          </a:r>
        </a:p>
      </xdr:txBody>
    </xdr:sp>
    <xdr:clientData/>
  </xdr:twoCellAnchor>
  <xdr:twoCellAnchor>
    <xdr:from>
      <xdr:col>7</xdr:col>
      <xdr:colOff>57150</xdr:colOff>
      <xdr:row>12</xdr:row>
      <xdr:rowOff>76200</xdr:rowOff>
    </xdr:from>
    <xdr:to>
      <xdr:col>7</xdr:col>
      <xdr:colOff>247650</xdr:colOff>
      <xdr:row>12</xdr:row>
      <xdr:rowOff>200025</xdr:rowOff>
    </xdr:to>
    <xdr:sp>
      <xdr:nvSpPr>
        <xdr:cNvPr id="4" name="Flèche vers la droite 1"/>
        <xdr:cNvSpPr>
          <a:spLocks/>
        </xdr:cNvSpPr>
      </xdr:nvSpPr>
      <xdr:spPr>
        <a:xfrm>
          <a:off x="6924675" y="2876550"/>
          <a:ext cx="190500" cy="123825"/>
        </a:xfrm>
        <a:prstGeom prst="rightArrow">
          <a:avLst>
            <a:gd name="adj" fmla="val 21013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19</xdr:row>
      <xdr:rowOff>66675</xdr:rowOff>
    </xdr:from>
    <xdr:to>
      <xdr:col>7</xdr:col>
      <xdr:colOff>266700</xdr:colOff>
      <xdr:row>19</xdr:row>
      <xdr:rowOff>247650</xdr:rowOff>
    </xdr:to>
    <xdr:sp>
      <xdr:nvSpPr>
        <xdr:cNvPr id="5" name="Flèche vers la droite 1"/>
        <xdr:cNvSpPr>
          <a:spLocks/>
        </xdr:cNvSpPr>
      </xdr:nvSpPr>
      <xdr:spPr>
        <a:xfrm>
          <a:off x="6943725" y="4514850"/>
          <a:ext cx="190500" cy="1905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38100</xdr:rowOff>
    </xdr:from>
    <xdr:to>
      <xdr:col>0</xdr:col>
      <xdr:colOff>1028700</xdr:colOff>
      <xdr:row>1</xdr:row>
      <xdr:rowOff>200025</xdr:rowOff>
    </xdr:to>
    <xdr:pic>
      <xdr:nvPicPr>
        <xdr:cNvPr id="6" name="Picture 4" descr="Description : C:\Users\Jean-Pierre\Dropbox\QP04\Présentation équipe QP04\logoDIN_Formation-1d7c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01917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66675</xdr:colOff>
      <xdr:row>11</xdr:row>
      <xdr:rowOff>47625</xdr:rowOff>
    </xdr:from>
    <xdr:to>
      <xdr:col>7</xdr:col>
      <xdr:colOff>257175</xdr:colOff>
      <xdr:row>11</xdr:row>
      <xdr:rowOff>266700</xdr:rowOff>
    </xdr:to>
    <xdr:sp>
      <xdr:nvSpPr>
        <xdr:cNvPr id="7" name="Flèche vers la droite 1"/>
        <xdr:cNvSpPr>
          <a:spLocks/>
        </xdr:cNvSpPr>
      </xdr:nvSpPr>
      <xdr:spPr>
        <a:xfrm>
          <a:off x="6934200" y="2581275"/>
          <a:ext cx="190500" cy="21907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13</xdr:row>
      <xdr:rowOff>76200</xdr:rowOff>
    </xdr:from>
    <xdr:to>
      <xdr:col>7</xdr:col>
      <xdr:colOff>247650</xdr:colOff>
      <xdr:row>13</xdr:row>
      <xdr:rowOff>200025</xdr:rowOff>
    </xdr:to>
    <xdr:sp>
      <xdr:nvSpPr>
        <xdr:cNvPr id="8" name="Flèche vers la droite 1"/>
        <xdr:cNvSpPr>
          <a:spLocks/>
        </xdr:cNvSpPr>
      </xdr:nvSpPr>
      <xdr:spPr>
        <a:xfrm>
          <a:off x="6924675" y="3105150"/>
          <a:ext cx="190500" cy="123825"/>
        </a:xfrm>
        <a:prstGeom prst="rightArrow">
          <a:avLst>
            <a:gd name="adj" fmla="val 21013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14</xdr:row>
      <xdr:rowOff>76200</xdr:rowOff>
    </xdr:from>
    <xdr:to>
      <xdr:col>7</xdr:col>
      <xdr:colOff>247650</xdr:colOff>
      <xdr:row>14</xdr:row>
      <xdr:rowOff>200025</xdr:rowOff>
    </xdr:to>
    <xdr:sp>
      <xdr:nvSpPr>
        <xdr:cNvPr id="9" name="Flèche vers la droite 1"/>
        <xdr:cNvSpPr>
          <a:spLocks/>
        </xdr:cNvSpPr>
      </xdr:nvSpPr>
      <xdr:spPr>
        <a:xfrm>
          <a:off x="6924675" y="3333750"/>
          <a:ext cx="190500" cy="123825"/>
        </a:xfrm>
        <a:prstGeom prst="rightArrow">
          <a:avLst>
            <a:gd name="adj" fmla="val 21013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16</xdr:row>
      <xdr:rowOff>104775</xdr:rowOff>
    </xdr:from>
    <xdr:to>
      <xdr:col>7</xdr:col>
      <xdr:colOff>247650</xdr:colOff>
      <xdr:row>16</xdr:row>
      <xdr:rowOff>228600</xdr:rowOff>
    </xdr:to>
    <xdr:sp>
      <xdr:nvSpPr>
        <xdr:cNvPr id="10" name="Flèche vers la droite 1"/>
        <xdr:cNvSpPr>
          <a:spLocks/>
        </xdr:cNvSpPr>
      </xdr:nvSpPr>
      <xdr:spPr>
        <a:xfrm>
          <a:off x="6924675" y="3838575"/>
          <a:ext cx="190500" cy="123825"/>
        </a:xfrm>
        <a:prstGeom prst="rightArrow">
          <a:avLst>
            <a:gd name="adj" fmla="val 21013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17</xdr:row>
      <xdr:rowOff>85725</xdr:rowOff>
    </xdr:from>
    <xdr:to>
      <xdr:col>7</xdr:col>
      <xdr:colOff>247650</xdr:colOff>
      <xdr:row>17</xdr:row>
      <xdr:rowOff>209550</xdr:rowOff>
    </xdr:to>
    <xdr:sp>
      <xdr:nvSpPr>
        <xdr:cNvPr id="11" name="Flèche vers la droite 1"/>
        <xdr:cNvSpPr>
          <a:spLocks/>
        </xdr:cNvSpPr>
      </xdr:nvSpPr>
      <xdr:spPr>
        <a:xfrm>
          <a:off x="6924675" y="4057650"/>
          <a:ext cx="190500" cy="123825"/>
        </a:xfrm>
        <a:prstGeom prst="rightArrow">
          <a:avLst>
            <a:gd name="adj" fmla="val 21013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76200</xdr:rowOff>
    </xdr:from>
    <xdr:to>
      <xdr:col>7</xdr:col>
      <xdr:colOff>257175</xdr:colOff>
      <xdr:row>18</xdr:row>
      <xdr:rowOff>200025</xdr:rowOff>
    </xdr:to>
    <xdr:sp>
      <xdr:nvSpPr>
        <xdr:cNvPr id="12" name="Flèche vers la droite 1"/>
        <xdr:cNvSpPr>
          <a:spLocks/>
        </xdr:cNvSpPr>
      </xdr:nvSpPr>
      <xdr:spPr>
        <a:xfrm>
          <a:off x="6934200" y="4286250"/>
          <a:ext cx="190500" cy="123825"/>
        </a:xfrm>
        <a:prstGeom prst="rightArrow">
          <a:avLst>
            <a:gd name="adj" fmla="val 21013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20</xdr:row>
      <xdr:rowOff>76200</xdr:rowOff>
    </xdr:from>
    <xdr:to>
      <xdr:col>7</xdr:col>
      <xdr:colOff>247650</xdr:colOff>
      <xdr:row>20</xdr:row>
      <xdr:rowOff>200025</xdr:rowOff>
    </xdr:to>
    <xdr:sp>
      <xdr:nvSpPr>
        <xdr:cNvPr id="13" name="Flèche vers la droite 1"/>
        <xdr:cNvSpPr>
          <a:spLocks/>
        </xdr:cNvSpPr>
      </xdr:nvSpPr>
      <xdr:spPr>
        <a:xfrm>
          <a:off x="6924675" y="4772025"/>
          <a:ext cx="190500" cy="123825"/>
        </a:xfrm>
        <a:prstGeom prst="rightArrow">
          <a:avLst>
            <a:gd name="adj" fmla="val 21013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21</xdr:row>
      <xdr:rowOff>76200</xdr:rowOff>
    </xdr:from>
    <xdr:to>
      <xdr:col>7</xdr:col>
      <xdr:colOff>247650</xdr:colOff>
      <xdr:row>21</xdr:row>
      <xdr:rowOff>200025</xdr:rowOff>
    </xdr:to>
    <xdr:sp>
      <xdr:nvSpPr>
        <xdr:cNvPr id="14" name="Flèche vers la droite 1"/>
        <xdr:cNvSpPr>
          <a:spLocks/>
        </xdr:cNvSpPr>
      </xdr:nvSpPr>
      <xdr:spPr>
        <a:xfrm>
          <a:off x="6924675" y="4981575"/>
          <a:ext cx="190500" cy="123825"/>
        </a:xfrm>
        <a:prstGeom prst="rightArrow">
          <a:avLst>
            <a:gd name="adj" fmla="val 21013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22</xdr:row>
      <xdr:rowOff>76200</xdr:rowOff>
    </xdr:from>
    <xdr:to>
      <xdr:col>7</xdr:col>
      <xdr:colOff>257175</xdr:colOff>
      <xdr:row>22</xdr:row>
      <xdr:rowOff>200025</xdr:rowOff>
    </xdr:to>
    <xdr:sp>
      <xdr:nvSpPr>
        <xdr:cNvPr id="15" name="Flèche vers la droite 1"/>
        <xdr:cNvSpPr>
          <a:spLocks/>
        </xdr:cNvSpPr>
      </xdr:nvSpPr>
      <xdr:spPr>
        <a:xfrm>
          <a:off x="6934200" y="5191125"/>
          <a:ext cx="190500" cy="123825"/>
        </a:xfrm>
        <a:prstGeom prst="rightArrow">
          <a:avLst>
            <a:gd name="adj" fmla="val 21013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23</xdr:row>
      <xdr:rowOff>47625</xdr:rowOff>
    </xdr:from>
    <xdr:to>
      <xdr:col>7</xdr:col>
      <xdr:colOff>257175</xdr:colOff>
      <xdr:row>23</xdr:row>
      <xdr:rowOff>171450</xdr:rowOff>
    </xdr:to>
    <xdr:sp>
      <xdr:nvSpPr>
        <xdr:cNvPr id="16" name="Flèche vers la droite 1"/>
        <xdr:cNvSpPr>
          <a:spLocks/>
        </xdr:cNvSpPr>
      </xdr:nvSpPr>
      <xdr:spPr>
        <a:xfrm>
          <a:off x="6934200" y="5372100"/>
          <a:ext cx="190500" cy="123825"/>
        </a:xfrm>
        <a:prstGeom prst="rightArrow">
          <a:avLst>
            <a:gd name="adj" fmla="val 21013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26</xdr:row>
      <xdr:rowOff>47625</xdr:rowOff>
    </xdr:from>
    <xdr:to>
      <xdr:col>7</xdr:col>
      <xdr:colOff>257175</xdr:colOff>
      <xdr:row>26</xdr:row>
      <xdr:rowOff>180975</xdr:rowOff>
    </xdr:to>
    <xdr:sp>
      <xdr:nvSpPr>
        <xdr:cNvPr id="17" name="Flèche vers la droite 1"/>
        <xdr:cNvSpPr>
          <a:spLocks/>
        </xdr:cNvSpPr>
      </xdr:nvSpPr>
      <xdr:spPr>
        <a:xfrm>
          <a:off x="6934200" y="5962650"/>
          <a:ext cx="190500" cy="123825"/>
        </a:xfrm>
        <a:prstGeom prst="rightArrow">
          <a:avLst>
            <a:gd name="adj" fmla="val 21013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27</xdr:row>
      <xdr:rowOff>47625</xdr:rowOff>
    </xdr:from>
    <xdr:to>
      <xdr:col>7</xdr:col>
      <xdr:colOff>257175</xdr:colOff>
      <xdr:row>27</xdr:row>
      <xdr:rowOff>180975</xdr:rowOff>
    </xdr:to>
    <xdr:sp>
      <xdr:nvSpPr>
        <xdr:cNvPr id="18" name="Flèche vers la droite 1"/>
        <xdr:cNvSpPr>
          <a:spLocks/>
        </xdr:cNvSpPr>
      </xdr:nvSpPr>
      <xdr:spPr>
        <a:xfrm>
          <a:off x="6934200" y="6153150"/>
          <a:ext cx="190500" cy="123825"/>
        </a:xfrm>
        <a:prstGeom prst="rightArrow">
          <a:avLst>
            <a:gd name="adj" fmla="val 21013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28</xdr:row>
      <xdr:rowOff>47625</xdr:rowOff>
    </xdr:from>
    <xdr:to>
      <xdr:col>7</xdr:col>
      <xdr:colOff>257175</xdr:colOff>
      <xdr:row>28</xdr:row>
      <xdr:rowOff>180975</xdr:rowOff>
    </xdr:to>
    <xdr:sp>
      <xdr:nvSpPr>
        <xdr:cNvPr id="19" name="Flèche vers la droite 1"/>
        <xdr:cNvSpPr>
          <a:spLocks/>
        </xdr:cNvSpPr>
      </xdr:nvSpPr>
      <xdr:spPr>
        <a:xfrm>
          <a:off x="6934200" y="6343650"/>
          <a:ext cx="190500" cy="123825"/>
        </a:xfrm>
        <a:prstGeom prst="rightArrow">
          <a:avLst>
            <a:gd name="adj" fmla="val 21013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29</xdr:row>
      <xdr:rowOff>47625</xdr:rowOff>
    </xdr:from>
    <xdr:to>
      <xdr:col>7</xdr:col>
      <xdr:colOff>257175</xdr:colOff>
      <xdr:row>29</xdr:row>
      <xdr:rowOff>180975</xdr:rowOff>
    </xdr:to>
    <xdr:sp>
      <xdr:nvSpPr>
        <xdr:cNvPr id="20" name="Flèche vers la droite 1"/>
        <xdr:cNvSpPr>
          <a:spLocks/>
        </xdr:cNvSpPr>
      </xdr:nvSpPr>
      <xdr:spPr>
        <a:xfrm>
          <a:off x="6934200" y="6534150"/>
          <a:ext cx="190500" cy="123825"/>
        </a:xfrm>
        <a:prstGeom prst="rightArrow">
          <a:avLst>
            <a:gd name="adj" fmla="val 21013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30</xdr:row>
      <xdr:rowOff>47625</xdr:rowOff>
    </xdr:from>
    <xdr:to>
      <xdr:col>7</xdr:col>
      <xdr:colOff>257175</xdr:colOff>
      <xdr:row>30</xdr:row>
      <xdr:rowOff>180975</xdr:rowOff>
    </xdr:to>
    <xdr:sp>
      <xdr:nvSpPr>
        <xdr:cNvPr id="21" name="Flèche vers la droite 1"/>
        <xdr:cNvSpPr>
          <a:spLocks/>
        </xdr:cNvSpPr>
      </xdr:nvSpPr>
      <xdr:spPr>
        <a:xfrm>
          <a:off x="6934200" y="6724650"/>
          <a:ext cx="190500" cy="123825"/>
        </a:xfrm>
        <a:prstGeom prst="rightArrow">
          <a:avLst>
            <a:gd name="adj" fmla="val 21013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31</xdr:row>
      <xdr:rowOff>38100</xdr:rowOff>
    </xdr:from>
    <xdr:to>
      <xdr:col>7</xdr:col>
      <xdr:colOff>266700</xdr:colOff>
      <xdr:row>31</xdr:row>
      <xdr:rowOff>161925</xdr:rowOff>
    </xdr:to>
    <xdr:sp>
      <xdr:nvSpPr>
        <xdr:cNvPr id="22" name="Flèche vers la droite 1"/>
        <xdr:cNvSpPr>
          <a:spLocks/>
        </xdr:cNvSpPr>
      </xdr:nvSpPr>
      <xdr:spPr>
        <a:xfrm>
          <a:off x="6934200" y="6905625"/>
          <a:ext cx="200025" cy="123825"/>
        </a:xfrm>
        <a:prstGeom prst="rightArrow">
          <a:avLst>
            <a:gd name="adj" fmla="val 21013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32</xdr:row>
      <xdr:rowOff>38100</xdr:rowOff>
    </xdr:from>
    <xdr:to>
      <xdr:col>7</xdr:col>
      <xdr:colOff>266700</xdr:colOff>
      <xdr:row>32</xdr:row>
      <xdr:rowOff>161925</xdr:rowOff>
    </xdr:to>
    <xdr:sp>
      <xdr:nvSpPr>
        <xdr:cNvPr id="23" name="Flèche vers la droite 1"/>
        <xdr:cNvSpPr>
          <a:spLocks/>
        </xdr:cNvSpPr>
      </xdr:nvSpPr>
      <xdr:spPr>
        <a:xfrm>
          <a:off x="6934200" y="7096125"/>
          <a:ext cx="200025" cy="123825"/>
        </a:xfrm>
        <a:prstGeom prst="rightArrow">
          <a:avLst>
            <a:gd name="adj" fmla="val 21013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33</xdr:row>
      <xdr:rowOff>38100</xdr:rowOff>
    </xdr:from>
    <xdr:to>
      <xdr:col>7</xdr:col>
      <xdr:colOff>257175</xdr:colOff>
      <xdr:row>33</xdr:row>
      <xdr:rowOff>161925</xdr:rowOff>
    </xdr:to>
    <xdr:sp>
      <xdr:nvSpPr>
        <xdr:cNvPr id="24" name="Flèche vers la droite 1"/>
        <xdr:cNvSpPr>
          <a:spLocks/>
        </xdr:cNvSpPr>
      </xdr:nvSpPr>
      <xdr:spPr>
        <a:xfrm>
          <a:off x="6934200" y="7286625"/>
          <a:ext cx="190500" cy="123825"/>
        </a:xfrm>
        <a:prstGeom prst="rightArrow">
          <a:avLst>
            <a:gd name="adj" fmla="val 21013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34</xdr:row>
      <xdr:rowOff>38100</xdr:rowOff>
    </xdr:from>
    <xdr:to>
      <xdr:col>7</xdr:col>
      <xdr:colOff>257175</xdr:colOff>
      <xdr:row>34</xdr:row>
      <xdr:rowOff>161925</xdr:rowOff>
    </xdr:to>
    <xdr:sp>
      <xdr:nvSpPr>
        <xdr:cNvPr id="25" name="Flèche vers la droite 1"/>
        <xdr:cNvSpPr>
          <a:spLocks/>
        </xdr:cNvSpPr>
      </xdr:nvSpPr>
      <xdr:spPr>
        <a:xfrm>
          <a:off x="6934200" y="7477125"/>
          <a:ext cx="190500" cy="123825"/>
        </a:xfrm>
        <a:prstGeom prst="rightArrow">
          <a:avLst>
            <a:gd name="adj" fmla="val 21013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35</xdr:row>
      <xdr:rowOff>47625</xdr:rowOff>
    </xdr:from>
    <xdr:to>
      <xdr:col>7</xdr:col>
      <xdr:colOff>266700</xdr:colOff>
      <xdr:row>35</xdr:row>
      <xdr:rowOff>180975</xdr:rowOff>
    </xdr:to>
    <xdr:sp>
      <xdr:nvSpPr>
        <xdr:cNvPr id="26" name="Flèche vers la droite 1"/>
        <xdr:cNvSpPr>
          <a:spLocks/>
        </xdr:cNvSpPr>
      </xdr:nvSpPr>
      <xdr:spPr>
        <a:xfrm>
          <a:off x="6934200" y="7677150"/>
          <a:ext cx="200025" cy="123825"/>
        </a:xfrm>
        <a:prstGeom prst="rightArrow">
          <a:avLst>
            <a:gd name="adj" fmla="val 21013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36</xdr:row>
      <xdr:rowOff>66675</xdr:rowOff>
    </xdr:from>
    <xdr:to>
      <xdr:col>7</xdr:col>
      <xdr:colOff>266700</xdr:colOff>
      <xdr:row>36</xdr:row>
      <xdr:rowOff>190500</xdr:rowOff>
    </xdr:to>
    <xdr:sp>
      <xdr:nvSpPr>
        <xdr:cNvPr id="27" name="Flèche vers la droite 1"/>
        <xdr:cNvSpPr>
          <a:spLocks/>
        </xdr:cNvSpPr>
      </xdr:nvSpPr>
      <xdr:spPr>
        <a:xfrm>
          <a:off x="6934200" y="7886700"/>
          <a:ext cx="200025" cy="123825"/>
        </a:xfrm>
        <a:prstGeom prst="rightArrow">
          <a:avLst>
            <a:gd name="adj" fmla="val 21013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37</xdr:row>
      <xdr:rowOff>38100</xdr:rowOff>
    </xdr:from>
    <xdr:to>
      <xdr:col>7</xdr:col>
      <xdr:colOff>266700</xdr:colOff>
      <xdr:row>37</xdr:row>
      <xdr:rowOff>161925</xdr:rowOff>
    </xdr:to>
    <xdr:sp>
      <xdr:nvSpPr>
        <xdr:cNvPr id="28" name="Flèche vers la droite 1"/>
        <xdr:cNvSpPr>
          <a:spLocks/>
        </xdr:cNvSpPr>
      </xdr:nvSpPr>
      <xdr:spPr>
        <a:xfrm>
          <a:off x="6934200" y="8048625"/>
          <a:ext cx="200025" cy="123825"/>
        </a:xfrm>
        <a:prstGeom prst="rightArrow">
          <a:avLst>
            <a:gd name="adj" fmla="val 21013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38</xdr:row>
      <xdr:rowOff>38100</xdr:rowOff>
    </xdr:from>
    <xdr:to>
      <xdr:col>7</xdr:col>
      <xdr:colOff>266700</xdr:colOff>
      <xdr:row>38</xdr:row>
      <xdr:rowOff>161925</xdr:rowOff>
    </xdr:to>
    <xdr:sp>
      <xdr:nvSpPr>
        <xdr:cNvPr id="29" name="Flèche vers la droite 1"/>
        <xdr:cNvSpPr>
          <a:spLocks/>
        </xdr:cNvSpPr>
      </xdr:nvSpPr>
      <xdr:spPr>
        <a:xfrm>
          <a:off x="6943725" y="8239125"/>
          <a:ext cx="190500" cy="123825"/>
        </a:xfrm>
        <a:prstGeom prst="rightArrow">
          <a:avLst>
            <a:gd name="adj" fmla="val 21013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39</xdr:row>
      <xdr:rowOff>38100</xdr:rowOff>
    </xdr:from>
    <xdr:to>
      <xdr:col>7</xdr:col>
      <xdr:colOff>266700</xdr:colOff>
      <xdr:row>39</xdr:row>
      <xdr:rowOff>161925</xdr:rowOff>
    </xdr:to>
    <xdr:sp>
      <xdr:nvSpPr>
        <xdr:cNvPr id="30" name="Flèche vers la droite 1"/>
        <xdr:cNvSpPr>
          <a:spLocks/>
        </xdr:cNvSpPr>
      </xdr:nvSpPr>
      <xdr:spPr>
        <a:xfrm>
          <a:off x="6943725" y="8429625"/>
          <a:ext cx="190500" cy="123825"/>
        </a:xfrm>
        <a:prstGeom prst="rightArrow">
          <a:avLst>
            <a:gd name="adj" fmla="val 21013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40</xdr:row>
      <xdr:rowOff>47625</xdr:rowOff>
    </xdr:from>
    <xdr:to>
      <xdr:col>7</xdr:col>
      <xdr:colOff>276225</xdr:colOff>
      <xdr:row>40</xdr:row>
      <xdr:rowOff>180975</xdr:rowOff>
    </xdr:to>
    <xdr:sp>
      <xdr:nvSpPr>
        <xdr:cNvPr id="31" name="Flèche vers la droite 1"/>
        <xdr:cNvSpPr>
          <a:spLocks/>
        </xdr:cNvSpPr>
      </xdr:nvSpPr>
      <xdr:spPr>
        <a:xfrm>
          <a:off x="6953250" y="8629650"/>
          <a:ext cx="190500" cy="123825"/>
        </a:xfrm>
        <a:prstGeom prst="rightArrow">
          <a:avLst>
            <a:gd name="adj" fmla="val 21013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10</xdr:row>
      <xdr:rowOff>38100</xdr:rowOff>
    </xdr:from>
    <xdr:to>
      <xdr:col>3</xdr:col>
      <xdr:colOff>904875</xdr:colOff>
      <xdr:row>29</xdr:row>
      <xdr:rowOff>76200</xdr:rowOff>
    </xdr:to>
    <xdr:graphicFrame>
      <xdr:nvGraphicFramePr>
        <xdr:cNvPr id="1" name="Chart 2"/>
        <xdr:cNvGraphicFramePr/>
      </xdr:nvGraphicFramePr>
      <xdr:xfrm>
        <a:off x="2038350" y="2524125"/>
        <a:ext cx="62007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1219200</xdr:colOff>
      <xdr:row>20</xdr:row>
      <xdr:rowOff>142875</xdr:rowOff>
    </xdr:from>
    <xdr:to>
      <xdr:col>1</xdr:col>
      <xdr:colOff>2343150</xdr:colOff>
      <xdr:row>24</xdr:row>
      <xdr:rowOff>28575</xdr:rowOff>
    </xdr:to>
    <xdr:sp textlink="'2) Grille d''autodiagnostic'!A54">
      <xdr:nvSpPr>
        <xdr:cNvPr id="2" name="Text Box 217"/>
        <xdr:cNvSpPr txBox="1">
          <a:spLocks noChangeArrowheads="1"/>
        </xdr:cNvSpPr>
      </xdr:nvSpPr>
      <xdr:spPr>
        <a:xfrm>
          <a:off x="2943225" y="4629150"/>
          <a:ext cx="1123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fld id="{39d70f08-fb8e-4271-832f-add46f7a1584}" type="TxLink">
            <a:rPr lang="en-US" cap="none" sz="1100" b="1" i="0" u="none" baseline="0">
              <a:solidFill>
                <a:srgbClr val="000000"/>
              </a:solidFill>
            </a:rPr>
            <a:t>PROCESSUS SUPPORT</a:t>
          </a:fld>
        </a:p>
      </xdr:txBody>
    </xdr:sp>
    <xdr:clientData/>
  </xdr:twoCellAnchor>
  <xdr:twoCellAnchor>
    <xdr:from>
      <xdr:col>2</xdr:col>
      <xdr:colOff>171450</xdr:colOff>
      <xdr:row>21</xdr:row>
      <xdr:rowOff>47625</xdr:rowOff>
    </xdr:from>
    <xdr:to>
      <xdr:col>3</xdr:col>
      <xdr:colOff>647700</xdr:colOff>
      <xdr:row>23</xdr:row>
      <xdr:rowOff>142875</xdr:rowOff>
    </xdr:to>
    <xdr:sp textlink="'2) Grille d''autodiagnostic'!A37">
      <xdr:nvSpPr>
        <xdr:cNvPr id="3" name="Text Box 219"/>
        <xdr:cNvSpPr txBox="1">
          <a:spLocks noChangeArrowheads="1"/>
        </xdr:cNvSpPr>
      </xdr:nvSpPr>
      <xdr:spPr>
        <a:xfrm>
          <a:off x="6381750" y="4724400"/>
          <a:ext cx="1600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fld id="{ee21ac17-7b3f-44ef-9b14-3e1840200727}" type="TxLink">
            <a:rPr lang="en-US" cap="none" sz="1100" b="1" i="0" u="none" baseline="0">
              <a:solidFill>
                <a:srgbClr val="000000"/>
              </a:solidFill>
            </a:rPr>
            <a:t>PROCESSUS REALISATION PRODUIT</a:t>
          </a:fld>
        </a:p>
      </xdr:txBody>
    </xdr:sp>
    <xdr:clientData/>
  </xdr:twoCellAnchor>
  <xdr:twoCellAnchor>
    <xdr:from>
      <xdr:col>1</xdr:col>
      <xdr:colOff>2933700</xdr:colOff>
      <xdr:row>10</xdr:row>
      <xdr:rowOff>114300</xdr:rowOff>
    </xdr:from>
    <xdr:to>
      <xdr:col>2</xdr:col>
      <xdr:colOff>857250</xdr:colOff>
      <xdr:row>12</xdr:row>
      <xdr:rowOff>180975</xdr:rowOff>
    </xdr:to>
    <xdr:sp textlink="'2) Grille d''autodiagnostic'!A10">
      <xdr:nvSpPr>
        <xdr:cNvPr id="4" name="Text Box 220"/>
        <xdr:cNvSpPr txBox="1">
          <a:spLocks noChangeArrowheads="1"/>
        </xdr:cNvSpPr>
      </xdr:nvSpPr>
      <xdr:spPr>
        <a:xfrm>
          <a:off x="4657725" y="2600325"/>
          <a:ext cx="24098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fld id="{17275dd2-6a7c-4db3-9ab7-96acb92f6223}" type="TxLink">
            <a:rPr lang="en-US" cap="none" sz="1100" b="1" i="0" u="none" baseline="0">
              <a:solidFill>
                <a:srgbClr val="000000"/>
              </a:solidFill>
            </a:rPr>
            <a:t>PROCESSUS MANAGEMENT</a:t>
          </a:fld>
        </a:p>
      </xdr:txBody>
    </xdr:sp>
    <xdr:clientData/>
  </xdr:twoCellAnchor>
  <xdr:twoCellAnchor>
    <xdr:from>
      <xdr:col>0</xdr:col>
      <xdr:colOff>19050</xdr:colOff>
      <xdr:row>0</xdr:row>
      <xdr:rowOff>47625</xdr:rowOff>
    </xdr:from>
    <xdr:to>
      <xdr:col>0</xdr:col>
      <xdr:colOff>1466850</xdr:colOff>
      <xdr:row>1</xdr:row>
      <xdr:rowOff>219075</xdr:rowOff>
    </xdr:to>
    <xdr:pic>
      <xdr:nvPicPr>
        <xdr:cNvPr id="5" name="Picture 4" descr="Description : C:\Users\Jean-Pierre\Dropbox\QP04\Présentation équipe QP04\logoDIN_Formation-1d7c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7625"/>
          <a:ext cx="14478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</cdr:x>
      <cdr:y>0.146</cdr:y>
    </cdr:from>
    <cdr:to>
      <cdr:x>0.418</cdr:x>
      <cdr:y>0.20925</cdr:y>
    </cdr:to>
    <cdr:sp textlink="'2) Grille d''autodiagnostic'!$A$75">
      <cdr:nvSpPr>
        <cdr:cNvPr id="1" name="Text Box 562"/>
        <cdr:cNvSpPr txBox="1">
          <a:spLocks noChangeArrowheads="1"/>
        </cdr:cNvSpPr>
      </cdr:nvSpPr>
      <cdr:spPr>
        <a:xfrm>
          <a:off x="1552575" y="542925"/>
          <a:ext cx="10858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fld id="{e4151462-d619-4cd3-ab2d-d405fc249341}" type="TxLink">
            <a:rPr lang="en-US" cap="none" sz="1100" b="1" i="0" u="none" baseline="0">
              <a:solidFill>
                <a:srgbClr val="000000"/>
              </a:solidFill>
            </a:rPr>
            <a:t>    Déchets</a:t>
          </a:fld>
        </a:p>
      </cdr:txBody>
    </cdr:sp>
  </cdr:relSizeAnchor>
  <cdr:relSizeAnchor xmlns:cdr="http://schemas.openxmlformats.org/drawingml/2006/chartDrawing">
    <cdr:from>
      <cdr:x>0.6275</cdr:x>
      <cdr:y>0.122</cdr:y>
    </cdr:from>
    <cdr:to>
      <cdr:x>0.851</cdr:x>
      <cdr:y>0.23325</cdr:y>
    </cdr:to>
    <cdr:sp textlink="'2) Grille d''autodiagnostic'!$A$24">
      <cdr:nvSpPr>
        <cdr:cNvPr id="2" name="Text Box 562"/>
        <cdr:cNvSpPr txBox="1">
          <a:spLocks noChangeArrowheads="1"/>
        </cdr:cNvSpPr>
      </cdr:nvSpPr>
      <cdr:spPr>
        <a:xfrm>
          <a:off x="3962400" y="457200"/>
          <a:ext cx="14097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fld id="{91e36169-c56c-4161-bf42-bbb3db392052}" type="TxLink">
            <a:rPr lang="en-US" cap="none" sz="1100" b="1" i="0" u="none" baseline="0">
              <a:solidFill>
                <a:srgbClr val="000000"/>
              </a:solidFill>
            </a:rPr>
            <a:t>Management de la Relation client</a:t>
          </a:fld>
        </a:p>
      </cdr:txBody>
    </cdr:sp>
  </cdr:relSizeAnchor>
  <cdr:relSizeAnchor xmlns:cdr="http://schemas.openxmlformats.org/drawingml/2006/chartDrawing">
    <cdr:from>
      <cdr:x>0.1175</cdr:x>
      <cdr:y>0.312</cdr:y>
    </cdr:from>
    <cdr:to>
      <cdr:x>0.34125</cdr:x>
      <cdr:y>0.419</cdr:y>
    </cdr:to>
    <cdr:sp textlink="'2) Grille d''autodiagnostic'!$A$72">
      <cdr:nvSpPr>
        <cdr:cNvPr id="3" name="Text Box 562"/>
        <cdr:cNvSpPr txBox="1">
          <a:spLocks noChangeArrowheads="1"/>
        </cdr:cNvSpPr>
      </cdr:nvSpPr>
      <cdr:spPr>
        <a:xfrm>
          <a:off x="733425" y="1171575"/>
          <a:ext cx="14097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fld id="{f7de889c-c328-4bd4-8bc7-b7db320b7db0}" type="TxLink">
            <a:rPr lang="en-US" cap="none" sz="1100" b="1" i="0" u="none" baseline="0">
              <a:solidFill>
                <a:srgbClr val="000000"/>
              </a:solidFill>
            </a:rPr>
            <a:t>Laboratoire de Contrôle de la Qualité</a:t>
          </a:fld>
        </a:p>
      </cdr:txBody>
    </cdr:sp>
  </cdr:relSizeAnchor>
  <cdr:relSizeAnchor xmlns:cdr="http://schemas.openxmlformats.org/drawingml/2006/chartDrawing">
    <cdr:from>
      <cdr:x>0.0965</cdr:x>
      <cdr:y>0.5835</cdr:y>
    </cdr:from>
    <cdr:to>
      <cdr:x>0.32</cdr:x>
      <cdr:y>0.6555</cdr:y>
    </cdr:to>
    <cdr:sp textlink="'2) Grille d''autodiagnostic'!$A$65">
      <cdr:nvSpPr>
        <cdr:cNvPr id="4" name="Text Box 562"/>
        <cdr:cNvSpPr txBox="1">
          <a:spLocks noChangeArrowheads="1"/>
        </cdr:cNvSpPr>
      </cdr:nvSpPr>
      <cdr:spPr>
        <a:xfrm>
          <a:off x="600075" y="2190750"/>
          <a:ext cx="14097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fld id="{80feb1e5-a409-4a82-b184-cca5e7600912}" type="TxLink">
            <a:rPr lang="en-US" cap="none" sz="1100" b="1" i="0" u="none" baseline="0">
              <a:solidFill>
                <a:srgbClr val="000000"/>
              </a:solidFill>
            </a:rPr>
            <a:t>Equipements </a:t>
          </a:fld>
        </a:p>
      </cdr:txBody>
    </cdr:sp>
  </cdr:relSizeAnchor>
  <cdr:relSizeAnchor xmlns:cdr="http://schemas.openxmlformats.org/drawingml/2006/chartDrawing">
    <cdr:from>
      <cdr:x>0.21275</cdr:x>
      <cdr:y>0.858</cdr:y>
    </cdr:from>
    <cdr:to>
      <cdr:x>0.40125</cdr:x>
      <cdr:y>0.9195</cdr:y>
    </cdr:to>
    <cdr:sp textlink="'2) Grille d''autodiagnostic'!$A$55">
      <cdr:nvSpPr>
        <cdr:cNvPr id="5" name="Text Box 562"/>
        <cdr:cNvSpPr txBox="1">
          <a:spLocks noChangeArrowheads="1"/>
        </cdr:cNvSpPr>
      </cdr:nvSpPr>
      <cdr:spPr>
        <a:xfrm>
          <a:off x="1343025" y="3219450"/>
          <a:ext cx="1190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fld id="{f967af8b-0f00-4515-89b8-1cfde559086e}" type="TxLink">
            <a:rPr lang="en-US" cap="none" sz="1100" b="1" i="0" u="none" baseline="0">
              <a:solidFill>
                <a:srgbClr val="000000"/>
              </a:solidFill>
            </a:rPr>
            <a:t>Locaux</a:t>
          </a:fld>
        </a:p>
      </cdr:txBody>
    </cdr:sp>
  </cdr:relSizeAnchor>
  <cdr:relSizeAnchor xmlns:cdr="http://schemas.openxmlformats.org/drawingml/2006/chartDrawing">
    <cdr:from>
      <cdr:x>0.51675</cdr:x>
      <cdr:y>0.9135</cdr:y>
    </cdr:from>
    <cdr:to>
      <cdr:x>0.7415</cdr:x>
      <cdr:y>0.9825</cdr:y>
    </cdr:to>
    <cdr:sp textlink="'2) Grille d''autodiagnostic'!$A$52">
      <cdr:nvSpPr>
        <cdr:cNvPr id="6" name="Text Box 562"/>
        <cdr:cNvSpPr txBox="1">
          <a:spLocks noChangeArrowheads="1"/>
        </cdr:cNvSpPr>
      </cdr:nvSpPr>
      <cdr:spPr>
        <a:xfrm>
          <a:off x="3257550" y="3429000"/>
          <a:ext cx="1419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fld id="{7b1ef524-cae9-4213-9248-430292cc038f}" type="TxLink">
            <a:rPr lang="en-US" cap="none" sz="1100" b="1" i="0" u="none" baseline="0">
              <a:solidFill>
                <a:srgbClr val="000000"/>
              </a:solidFill>
            </a:rPr>
            <a:t>Gestion produit fini</a:t>
          </a:fld>
        </a:p>
      </cdr:txBody>
    </cdr:sp>
  </cdr:relSizeAnchor>
  <cdr:relSizeAnchor xmlns:cdr="http://schemas.openxmlformats.org/drawingml/2006/chartDrawing">
    <cdr:from>
      <cdr:x>0.7065</cdr:x>
      <cdr:y>0.302</cdr:y>
    </cdr:from>
    <cdr:to>
      <cdr:x>0.92825</cdr:x>
      <cdr:y>0.40925</cdr:y>
    </cdr:to>
    <cdr:sp textlink="'2) Grille d''autodiagnostic'!$A$30">
      <cdr:nvSpPr>
        <cdr:cNvPr id="7" name="Text Box 562"/>
        <cdr:cNvSpPr txBox="1">
          <a:spLocks noChangeArrowheads="1"/>
        </cdr:cNvSpPr>
      </cdr:nvSpPr>
      <cdr:spPr>
        <a:xfrm>
          <a:off x="4457700" y="1133475"/>
          <a:ext cx="14001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fld id="{2dc45282-b738-4cda-bbd1-f8f23ef0646c}" type="TxLink">
            <a:rPr lang="en-US" cap="none" sz="1100" b="1" i="0" u="none" baseline="0">
              <a:solidFill>
                <a:srgbClr val="000000"/>
              </a:solidFill>
            </a:rPr>
            <a:t>Management des Ressources Humaines</a:t>
          </a:fld>
        </a:p>
      </cdr:txBody>
    </cdr:sp>
  </cdr:relSizeAnchor>
  <cdr:relSizeAnchor xmlns:cdr="http://schemas.openxmlformats.org/drawingml/2006/chartDrawing">
    <cdr:from>
      <cdr:x>0.691</cdr:x>
      <cdr:y>0.62325</cdr:y>
    </cdr:from>
    <cdr:to>
      <cdr:x>0.86475</cdr:x>
      <cdr:y>0.70025</cdr:y>
    </cdr:to>
    <cdr:sp textlink="'2) Grille d''autodiagnostic'!$A$38">
      <cdr:nvSpPr>
        <cdr:cNvPr id="8" name="Text Box 562"/>
        <cdr:cNvSpPr txBox="1">
          <a:spLocks noChangeArrowheads="1"/>
        </cdr:cNvSpPr>
      </cdr:nvSpPr>
      <cdr:spPr>
        <a:xfrm>
          <a:off x="4362450" y="2343150"/>
          <a:ext cx="10953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fld id="{d95bb01e-ff58-477f-984f-ca2cc9d28626}" type="TxLink">
            <a:rPr lang="en-US" cap="none" sz="1050" b="1" i="0" u="none" baseline="0">
              <a:solidFill>
                <a:srgbClr val="000000"/>
              </a:solidFill>
            </a:rPr>
            <a:t>Réception</a:t>
          </a:fld>
        </a:p>
      </cdr:txBody>
    </cdr:sp>
  </cdr:relSizeAnchor>
  <cdr:relSizeAnchor xmlns:cdr="http://schemas.openxmlformats.org/drawingml/2006/chartDrawing">
    <cdr:from>
      <cdr:x>0.61725</cdr:x>
      <cdr:y>0.82575</cdr:y>
    </cdr:from>
    <cdr:to>
      <cdr:x>0.8615</cdr:x>
      <cdr:y>0.89775</cdr:y>
    </cdr:to>
    <cdr:sp textlink="'2) Grille d''autodiagnostic'!$A$41">
      <cdr:nvSpPr>
        <cdr:cNvPr id="9" name="Text Box 562"/>
        <cdr:cNvSpPr txBox="1">
          <a:spLocks noChangeArrowheads="1"/>
        </cdr:cNvSpPr>
      </cdr:nvSpPr>
      <cdr:spPr>
        <a:xfrm>
          <a:off x="3895725" y="3105150"/>
          <a:ext cx="15430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fld id="{8e81a9b3-e862-4dbf-99e6-9be81f8a761c}" type="TxLink">
            <a:rPr lang="en-US" cap="none" sz="1100" b="1" i="0" u="none" baseline="0">
              <a:solidFill>
                <a:srgbClr val="000000"/>
              </a:solidFill>
            </a:rPr>
            <a:t>Production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9</xdr:row>
      <xdr:rowOff>161925</xdr:rowOff>
    </xdr:from>
    <xdr:to>
      <xdr:col>3</xdr:col>
      <xdr:colOff>838200</xdr:colOff>
      <xdr:row>22</xdr:row>
      <xdr:rowOff>95250</xdr:rowOff>
    </xdr:to>
    <xdr:graphicFrame>
      <xdr:nvGraphicFramePr>
        <xdr:cNvPr id="1" name="Chart 2"/>
        <xdr:cNvGraphicFramePr/>
      </xdr:nvGraphicFramePr>
      <xdr:xfrm>
        <a:off x="1857375" y="2371725"/>
        <a:ext cx="63150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2019300</xdr:colOff>
      <xdr:row>9</xdr:row>
      <xdr:rowOff>228600</xdr:rowOff>
    </xdr:from>
    <xdr:to>
      <xdr:col>2</xdr:col>
      <xdr:colOff>342900</xdr:colOff>
      <xdr:row>10</xdr:row>
      <xdr:rowOff>257175</xdr:rowOff>
    </xdr:to>
    <xdr:sp textlink="'2) Grille d''autodiagnostic'!A11">
      <xdr:nvSpPr>
        <xdr:cNvPr id="2" name="Text Box 562"/>
        <xdr:cNvSpPr txBox="1">
          <a:spLocks noChangeArrowheads="1"/>
        </xdr:cNvSpPr>
      </xdr:nvSpPr>
      <xdr:spPr>
        <a:xfrm>
          <a:off x="3743325" y="243840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fld id="{6639d5bd-80be-4b55-bcbc-f139c2bbe18b}" type="TxLink">
            <a:rPr lang="en-US" cap="none" sz="1100" b="1" i="0" u="none" baseline="0">
              <a:solidFill>
                <a:srgbClr val="000000"/>
              </a:solidFill>
            </a:rPr>
            <a:t>Management du Système de la Qualité</a:t>
          </a:fld>
        </a:p>
      </xdr:txBody>
    </xdr:sp>
    <xdr:clientData/>
  </xdr:twoCellAnchor>
  <xdr:twoCellAnchor>
    <xdr:from>
      <xdr:col>0</xdr:col>
      <xdr:colOff>19050</xdr:colOff>
      <xdr:row>0</xdr:row>
      <xdr:rowOff>47625</xdr:rowOff>
    </xdr:from>
    <xdr:to>
      <xdr:col>0</xdr:col>
      <xdr:colOff>1466850</xdr:colOff>
      <xdr:row>1</xdr:row>
      <xdr:rowOff>219075</xdr:rowOff>
    </xdr:to>
    <xdr:pic>
      <xdr:nvPicPr>
        <xdr:cNvPr id="3" name="Picture 4" descr="Description : C:\Users\Jean-Pierre\Dropbox\QP04\Présentation équipe QP04\logoDIN_Formation-1d7c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7625"/>
          <a:ext cx="14478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66675</xdr:colOff>
      <xdr:row>21</xdr:row>
      <xdr:rowOff>38100</xdr:rowOff>
    </xdr:from>
    <xdr:to>
      <xdr:col>1</xdr:col>
      <xdr:colOff>1562100</xdr:colOff>
      <xdr:row>24</xdr:row>
      <xdr:rowOff>57150</xdr:rowOff>
    </xdr:to>
    <xdr:grpSp>
      <xdr:nvGrpSpPr>
        <xdr:cNvPr id="4" name="Grouper 1"/>
        <xdr:cNvGrpSpPr>
          <a:grpSpLocks/>
        </xdr:cNvGrpSpPr>
      </xdr:nvGrpSpPr>
      <xdr:grpSpPr>
        <a:xfrm>
          <a:off x="1790700" y="5695950"/>
          <a:ext cx="1495425" cy="723900"/>
          <a:chOff x="10218880" y="2819400"/>
          <a:chExt cx="1717197" cy="728980"/>
        </a:xfrm>
        <a:solidFill>
          <a:srgbClr val="FFFFFF"/>
        </a:solidFill>
      </xdr:grpSpPr>
      <xdr:grpSp>
        <xdr:nvGrpSpPr>
          <xdr:cNvPr id="5" name="Group 571"/>
          <xdr:cNvGrpSpPr>
            <a:grpSpLocks/>
          </xdr:cNvGrpSpPr>
        </xdr:nvGrpSpPr>
        <xdr:grpSpPr>
          <a:xfrm>
            <a:off x="10218880" y="2819400"/>
            <a:ext cx="1717197" cy="728980"/>
            <a:chOff x="371" y="767"/>
            <a:chExt cx="163" cy="7"/>
          </a:xfrm>
          <a:solidFill>
            <a:srgbClr val="FFFFFF"/>
          </a:solidFill>
        </xdr:grpSpPr>
        <xdr:sp>
          <xdr:nvSpPr>
            <xdr:cNvPr id="6" name="Rectangle 565"/>
            <xdr:cNvSpPr>
              <a:spLocks/>
            </xdr:cNvSpPr>
          </xdr:nvSpPr>
          <xdr:spPr>
            <a:xfrm>
              <a:off x="371" y="772"/>
              <a:ext cx="13" cy="2"/>
            </a:xfrm>
            <a:prstGeom prst="rect">
              <a:avLst/>
            </a:prstGeom>
            <a:solidFill>
              <a:srgbClr val="FF99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566"/>
            <xdr:cNvSpPr>
              <a:spLocks/>
            </xdr:cNvSpPr>
          </xdr:nvSpPr>
          <xdr:spPr>
            <a:xfrm>
              <a:off x="371" y="767"/>
              <a:ext cx="12" cy="2"/>
            </a:xfrm>
            <a:prstGeom prst="rect">
              <a:avLst/>
            </a:prstGeom>
            <a:solidFill>
              <a:srgbClr val="CC99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Text Box 567"/>
            <xdr:cNvSpPr txBox="1">
              <a:spLocks noChangeArrowheads="1"/>
            </xdr:cNvSpPr>
          </xdr:nvSpPr>
          <xdr:spPr>
            <a:xfrm>
              <a:off x="392" y="772"/>
              <a:ext cx="142" cy="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0" rIns="91440" bIns="4572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Moyenne + Ecarts-types</a:t>
              </a:r>
            </a:p>
          </xdr:txBody>
        </xdr:sp>
        <xdr:sp>
          <xdr:nvSpPr>
            <xdr:cNvPr id="9" name="Text Box 568"/>
            <xdr:cNvSpPr txBox="1">
              <a:spLocks noChangeArrowheads="1"/>
            </xdr:cNvSpPr>
          </xdr:nvSpPr>
          <xdr:spPr>
            <a:xfrm>
              <a:off x="392" y="767"/>
              <a:ext cx="142" cy="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0" rIns="91440" bIns="4572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Moyenne  –  Ecarts-types
</a:t>
              </a:r>
            </a:p>
          </xdr:txBody>
        </xdr:sp>
        <xdr:sp>
          <xdr:nvSpPr>
            <xdr:cNvPr id="10" name="Text Box 569"/>
            <xdr:cNvSpPr txBox="1">
              <a:spLocks noChangeArrowheads="1"/>
            </xdr:cNvSpPr>
          </xdr:nvSpPr>
          <xdr:spPr>
            <a:xfrm>
              <a:off x="393" y="770"/>
              <a:ext cx="88" cy="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0" rIns="91440" bIns="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Moyenne</a:t>
              </a:r>
            </a:p>
          </xdr:txBody>
        </xdr:sp>
      </xdr:grpSp>
      <xdr:sp>
        <xdr:nvSpPr>
          <xdr:cNvPr id="11" name="AutoShape 570"/>
          <xdr:cNvSpPr>
            <a:spLocks/>
          </xdr:cNvSpPr>
        </xdr:nvSpPr>
        <xdr:spPr>
          <a:xfrm>
            <a:off x="10223602" y="3174960"/>
            <a:ext cx="147679" cy="15855"/>
          </a:xfrm>
          <a:prstGeom prst="flowChartProcess">
            <a:avLst/>
          </a:prstGeom>
          <a:solidFill>
            <a:srgbClr val="000000"/>
          </a:solidFill>
          <a:ln w="31750" cmpd="sng">
            <a:solidFill>
              <a:srgbClr val="99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0.61975</cdr:y>
    </cdr:from>
    <cdr:to>
      <cdr:x>0.23875</cdr:x>
      <cdr:y>0.70925</cdr:y>
    </cdr:to>
    <cdr:sp textlink="'2) Grille d''autodiagnostic'!$B$16">
      <cdr:nvSpPr>
        <cdr:cNvPr id="1" name="Text Box 559"/>
        <cdr:cNvSpPr txBox="1">
          <a:spLocks noChangeArrowheads="1"/>
        </cdr:cNvSpPr>
      </cdr:nvSpPr>
      <cdr:spPr>
        <a:xfrm>
          <a:off x="409575" y="2771775"/>
          <a:ext cx="8096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fld id="{671194b7-c227-49f6-81b8-e652b3c15678}" type="TxLink">
            <a:rPr lang="en-US" cap="none" sz="1100" b="1" i="0" u="none" baseline="0">
              <a:solidFill>
                <a:srgbClr val="000000"/>
              </a:solidFill>
            </a:rPr>
            <a:t>Chapitre 13 : Déviations</a:t>
          </a:fld>
        </a:p>
      </cdr:txBody>
    </cdr:sp>
  </cdr:relSizeAnchor>
  <cdr:relSizeAnchor xmlns:cdr="http://schemas.openxmlformats.org/drawingml/2006/chartDrawing">
    <cdr:from>
      <cdr:x>0.69325</cdr:x>
      <cdr:y>0.295</cdr:y>
    </cdr:from>
    <cdr:to>
      <cdr:x>0.979</cdr:x>
      <cdr:y>0.41075</cdr:y>
    </cdr:to>
    <cdr:sp textlink="'2) Grille d''autodiagnostic'!$B$38">
      <cdr:nvSpPr>
        <cdr:cNvPr id="2" name="Text Box 559"/>
        <cdr:cNvSpPr txBox="1">
          <a:spLocks noChangeArrowheads="1"/>
        </cdr:cNvSpPr>
      </cdr:nvSpPr>
      <cdr:spPr>
        <a:xfrm>
          <a:off x="3562350" y="1314450"/>
          <a:ext cx="14668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fld id="{89990f50-83c5-4427-99d0-1db8c96217d5}" type="TxLink">
            <a:rPr lang="en-US" cap="none" sz="1100" b="1" i="0" u="none" baseline="0">
              <a:solidFill>
                <a:srgbClr val="000000"/>
              </a:solidFill>
            </a:rPr>
            <a:t>Chapitre 6 : Matières premières et articles de conditionnement</a:t>
          </a:fld>
        </a:p>
      </cdr:txBody>
    </cdr:sp>
  </cdr:relSizeAnchor>
  <cdr:relSizeAnchor xmlns:cdr="http://schemas.openxmlformats.org/drawingml/2006/chartDrawing">
    <cdr:from>
      <cdr:x>0.00175</cdr:x>
      <cdr:y>0.32625</cdr:y>
    </cdr:from>
    <cdr:to>
      <cdr:x>0.222</cdr:x>
      <cdr:y>0.41775</cdr:y>
    </cdr:to>
    <cdr:sp textlink="'2) Grille d''autodiagnostic'!$B$18">
      <cdr:nvSpPr>
        <cdr:cNvPr id="3" name="Text Box 559"/>
        <cdr:cNvSpPr txBox="1">
          <a:spLocks noChangeArrowheads="1"/>
        </cdr:cNvSpPr>
      </cdr:nvSpPr>
      <cdr:spPr>
        <a:xfrm>
          <a:off x="0" y="1457325"/>
          <a:ext cx="11334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fld id="{3dea3833-85bf-479f-a42a-1f033aa3d8d2}" type="TxLink">
            <a:rPr lang="en-US" cap="none" sz="1100" b="1" i="0" u="none" baseline="0">
              <a:solidFill>
                <a:srgbClr val="000000"/>
              </a:solidFill>
            </a:rPr>
            <a:t>Chapitre 15 : Gestion des modifications </a:t>
          </a:fld>
        </a:p>
      </cdr:txBody>
    </cdr:sp>
  </cdr:relSizeAnchor>
  <cdr:relSizeAnchor xmlns:cdr="http://schemas.openxmlformats.org/drawingml/2006/chartDrawing">
    <cdr:from>
      <cdr:x>0.0695</cdr:x>
      <cdr:y>0.20475</cdr:y>
    </cdr:from>
    <cdr:to>
      <cdr:x>0.2825</cdr:x>
      <cdr:y>0.297</cdr:y>
    </cdr:to>
    <cdr:sp textlink="'2) Grille d''autodiagnostic'!$B$19">
      <cdr:nvSpPr>
        <cdr:cNvPr id="4" name="Text Box 559"/>
        <cdr:cNvSpPr txBox="1">
          <a:spLocks noChangeArrowheads="1"/>
        </cdr:cNvSpPr>
      </cdr:nvSpPr>
      <cdr:spPr>
        <a:xfrm>
          <a:off x="352425" y="914400"/>
          <a:ext cx="10953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fld id="{885c0433-5af3-4259-862c-500013e5edd4}" type="TxLink">
            <a:rPr lang="en-US" cap="none" sz="1100" b="1" i="0" u="none" baseline="0">
              <a:solidFill>
                <a:srgbClr val="000000"/>
              </a:solidFill>
            </a:rPr>
            <a:t>Chapitre 16 : Audit interne </a:t>
          </a:fld>
        </a:p>
      </cdr:txBody>
    </cdr:sp>
  </cdr:relSizeAnchor>
  <cdr:relSizeAnchor xmlns:cdr="http://schemas.openxmlformats.org/drawingml/2006/chartDrawing">
    <cdr:from>
      <cdr:x>0.159</cdr:x>
      <cdr:y>0.74775</cdr:y>
    </cdr:from>
    <cdr:to>
      <cdr:x>0.3195</cdr:x>
      <cdr:y>0.83525</cdr:y>
    </cdr:to>
    <cdr:sp textlink="'2) Grille d''autodiagnostic'!$B$12">
      <cdr:nvSpPr>
        <cdr:cNvPr id="5" name="Text Box 559"/>
        <cdr:cNvSpPr txBox="1">
          <a:spLocks noChangeArrowheads="1"/>
        </cdr:cNvSpPr>
      </cdr:nvSpPr>
      <cdr:spPr>
        <a:xfrm>
          <a:off x="809625" y="3352800"/>
          <a:ext cx="8286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fld id="{83218f0c-e2e6-4e73-96ea-2ec8b8f79635}" type="TxLink">
            <a:rPr lang="en-US" cap="none" sz="1100" b="1" i="0" u="none" baseline="0">
              <a:solidFill>
                <a:srgbClr val="000000"/>
              </a:solidFill>
            </a:rPr>
            <a:t>Chapitre 12 : Sous-traitant</a:t>
          </a:fld>
        </a:p>
      </cdr:txBody>
    </cdr:sp>
  </cdr:relSizeAnchor>
  <cdr:relSizeAnchor xmlns:cdr="http://schemas.openxmlformats.org/drawingml/2006/chartDrawing">
    <cdr:from>
      <cdr:x>0.19025</cdr:x>
      <cdr:y>0.11275</cdr:y>
    </cdr:from>
    <cdr:to>
      <cdr:x>0.36375</cdr:x>
      <cdr:y>0.19575</cdr:y>
    </cdr:to>
    <cdr:sp textlink="'2) Grille d''autodiagnostic'!$B$20">
      <cdr:nvSpPr>
        <cdr:cNvPr id="6" name="Text Box 559"/>
        <cdr:cNvSpPr txBox="1">
          <a:spLocks noChangeArrowheads="1"/>
        </cdr:cNvSpPr>
      </cdr:nvSpPr>
      <cdr:spPr>
        <a:xfrm>
          <a:off x="971550" y="504825"/>
          <a:ext cx="8953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fld id="{deff0330-cc06-4f2c-be6f-66bee68d22da}" type="TxLink">
            <a:rPr lang="en-US" cap="none" sz="1100" b="1" i="0" u="none" baseline="0">
              <a:solidFill>
                <a:srgbClr val="000000"/>
              </a:solidFill>
            </a:rPr>
            <a:t>Chapitre 17 : Documentation </a:t>
          </a:fld>
        </a:p>
      </cdr:txBody>
    </cdr:sp>
  </cdr:relSizeAnchor>
  <cdr:relSizeAnchor xmlns:cdr="http://schemas.openxmlformats.org/drawingml/2006/chartDrawing">
    <cdr:from>
      <cdr:x>0.72575</cdr:x>
      <cdr:y>0.634</cdr:y>
    </cdr:from>
    <cdr:to>
      <cdr:x>0.88275</cdr:x>
      <cdr:y>0.72625</cdr:y>
    </cdr:to>
    <cdr:sp textlink="'2) Grille d''autodiagnostic'!$B$52">
      <cdr:nvSpPr>
        <cdr:cNvPr id="7" name="Text Box 559"/>
        <cdr:cNvSpPr txBox="1">
          <a:spLocks noChangeArrowheads="1"/>
        </cdr:cNvSpPr>
      </cdr:nvSpPr>
      <cdr:spPr>
        <a:xfrm>
          <a:off x="3724275" y="2838450"/>
          <a:ext cx="8096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fld id="{d3c464ca-be06-4584-af89-a417df9798cd}" type="TxLink">
            <a:rPr lang="en-US" cap="none" sz="1100" b="1" i="0" u="none" baseline="0">
              <a:solidFill>
                <a:srgbClr val="000000"/>
              </a:solidFill>
            </a:rPr>
            <a:t>Chapitre 8 : Produits finis</a:t>
          </a:fld>
        </a:p>
      </cdr:txBody>
    </cdr:sp>
  </cdr:relSizeAnchor>
  <cdr:relSizeAnchor xmlns:cdr="http://schemas.openxmlformats.org/drawingml/2006/chartDrawing">
    <cdr:from>
      <cdr:x>0.30375</cdr:x>
      <cdr:y>0.80975</cdr:y>
    </cdr:from>
    <cdr:to>
      <cdr:x>0.46675</cdr:x>
      <cdr:y>0.895</cdr:y>
    </cdr:to>
    <cdr:sp textlink="'2) Grille d''autodiagnostic'!$B$75">
      <cdr:nvSpPr>
        <cdr:cNvPr id="8" name="Text Box 559"/>
        <cdr:cNvSpPr txBox="1">
          <a:spLocks noChangeArrowheads="1"/>
        </cdr:cNvSpPr>
      </cdr:nvSpPr>
      <cdr:spPr>
        <a:xfrm>
          <a:off x="1562100" y="3629025"/>
          <a:ext cx="8382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fld id="{d931150b-f38f-4518-8cbb-bd467c24c7ea}" type="TxLink">
            <a:rPr lang="en-US" cap="none" sz="1100" b="1" i="0" u="none" baseline="0">
              <a:solidFill>
                <a:srgbClr val="000000"/>
              </a:solidFill>
            </a:rPr>
            <a:t>Chapitre 11 : Déchets</a:t>
          </a:fld>
        </a:p>
      </cdr:txBody>
    </cdr:sp>
  </cdr:relSizeAnchor>
  <cdr:relSizeAnchor xmlns:cdr="http://schemas.openxmlformats.org/drawingml/2006/chartDrawing">
    <cdr:from>
      <cdr:x>0.46075</cdr:x>
      <cdr:y>0.82075</cdr:y>
    </cdr:from>
    <cdr:to>
      <cdr:x>0.658</cdr:x>
      <cdr:y>0.9165</cdr:y>
    </cdr:to>
    <cdr:sp textlink="'2) Grille d''autodiagnostic'!$B$11">
      <cdr:nvSpPr>
        <cdr:cNvPr id="9" name="Text Box 559"/>
        <cdr:cNvSpPr txBox="1">
          <a:spLocks noChangeArrowheads="1"/>
        </cdr:cNvSpPr>
      </cdr:nvSpPr>
      <cdr:spPr>
        <a:xfrm>
          <a:off x="2362200" y="3676650"/>
          <a:ext cx="10191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fld id="{c17fb893-6552-4c1d-af43-a04d0c9bf298}" type="TxLink">
            <a:rPr lang="en-US" cap="none" sz="1100" b="1" i="0" u="none" baseline="0">
              <a:solidFill>
                <a:srgbClr val="000000"/>
              </a:solidFill>
            </a:rPr>
            <a:t>Chapitre 10 : Traitement des produits hors spécifications</a:t>
          </a:fld>
        </a:p>
      </cdr:txBody>
    </cdr:sp>
  </cdr:relSizeAnchor>
  <cdr:relSizeAnchor xmlns:cdr="http://schemas.openxmlformats.org/drawingml/2006/chartDrawing">
    <cdr:from>
      <cdr:x>0.7255</cdr:x>
      <cdr:y>0.47075</cdr:y>
    </cdr:from>
    <cdr:to>
      <cdr:x>0.8825</cdr:x>
      <cdr:y>0.5635</cdr:y>
    </cdr:to>
    <cdr:sp textlink="'2) Grille d''autodiagnostic'!$B$41">
      <cdr:nvSpPr>
        <cdr:cNvPr id="10" name="Text Box 559"/>
        <cdr:cNvSpPr txBox="1">
          <a:spLocks noChangeArrowheads="1"/>
        </cdr:cNvSpPr>
      </cdr:nvSpPr>
      <cdr:spPr>
        <a:xfrm>
          <a:off x="3724275" y="2105025"/>
          <a:ext cx="8096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fld id="{642e29c6-6fe1-4177-b2be-33b8555535ad}" type="TxLink">
            <a:rPr lang="en-US" cap="none" sz="1100" b="1" i="0" u="none" baseline="0">
              <a:solidFill>
                <a:srgbClr val="000000"/>
              </a:solidFill>
            </a:rPr>
            <a:t>Chapitre 7 : Production</a:t>
          </a:fld>
        </a:p>
      </cdr:txBody>
    </cdr:sp>
  </cdr:relSizeAnchor>
  <cdr:relSizeAnchor xmlns:cdr="http://schemas.openxmlformats.org/drawingml/2006/chartDrawing">
    <cdr:from>
      <cdr:x>0.598</cdr:x>
      <cdr:y>0.72875</cdr:y>
    </cdr:from>
    <cdr:to>
      <cdr:x>0.9025</cdr:x>
      <cdr:y>0.81875</cdr:y>
    </cdr:to>
    <cdr:sp textlink="'2) Grille d''autodiagnostic'!$B$72">
      <cdr:nvSpPr>
        <cdr:cNvPr id="11" name="Text Box 559"/>
        <cdr:cNvSpPr txBox="1">
          <a:spLocks noChangeArrowheads="1"/>
        </cdr:cNvSpPr>
      </cdr:nvSpPr>
      <cdr:spPr>
        <a:xfrm>
          <a:off x="3067050" y="3267075"/>
          <a:ext cx="15621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fld id="{71d049c3-c677-4f80-a20e-f81c31e37c9d}" type="TxLink">
            <a:rPr lang="en-US" cap="none" sz="1100" b="1" i="0" u="none" baseline="0">
              <a:solidFill>
                <a:srgbClr val="000000"/>
              </a:solidFill>
            </a:rPr>
            <a:t>Chapitre 9 : Laboratoire de Contrôle de la Qualité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8</xdr:row>
      <xdr:rowOff>123825</xdr:rowOff>
    </xdr:from>
    <xdr:to>
      <xdr:col>3</xdr:col>
      <xdr:colOff>114300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2305050" y="2095500"/>
        <a:ext cx="51435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2476500</xdr:colOff>
      <xdr:row>10</xdr:row>
      <xdr:rowOff>9525</xdr:rowOff>
    </xdr:from>
    <xdr:to>
      <xdr:col>1</xdr:col>
      <xdr:colOff>3886200</xdr:colOff>
      <xdr:row>12</xdr:row>
      <xdr:rowOff>0</xdr:rowOff>
    </xdr:to>
    <xdr:sp textlink="'2) Grille d''autodiagnostic'!$B$30">
      <xdr:nvSpPr>
        <xdr:cNvPr id="2" name="Text Box 557"/>
        <xdr:cNvSpPr txBox="1">
          <a:spLocks noChangeArrowheads="1"/>
        </xdr:cNvSpPr>
      </xdr:nvSpPr>
      <xdr:spPr>
        <a:xfrm>
          <a:off x="4200525" y="2514600"/>
          <a:ext cx="14097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fld id="{e10004f3-d063-4c34-a66c-fc039ea6ff2d}" type="TxLink">
            <a:rPr lang="en-US" cap="none" sz="1100" b="1" i="0" u="none" baseline="0">
              <a:solidFill>
                <a:srgbClr val="000000"/>
              </a:solidFill>
            </a:rPr>
            <a:t>Chapitre 3 : Le Personnel</a:t>
          </a:fld>
        </a:p>
      </xdr:txBody>
    </xdr:sp>
    <xdr:clientData/>
  </xdr:twoCellAnchor>
  <xdr:twoCellAnchor>
    <xdr:from>
      <xdr:col>1</xdr:col>
      <xdr:colOff>3448050</xdr:colOff>
      <xdr:row>11</xdr:row>
      <xdr:rowOff>0</xdr:rowOff>
    </xdr:from>
    <xdr:to>
      <xdr:col>2</xdr:col>
      <xdr:colOff>142875</xdr:colOff>
      <xdr:row>12</xdr:row>
      <xdr:rowOff>38100</xdr:rowOff>
    </xdr:to>
    <xdr:sp textlink="'2) Grille d''autodiagnostic'!$B$55">
      <xdr:nvSpPr>
        <xdr:cNvPr id="3" name="Text Box 558"/>
        <xdr:cNvSpPr txBox="1">
          <a:spLocks noChangeArrowheads="1"/>
        </xdr:cNvSpPr>
      </xdr:nvSpPr>
      <xdr:spPr>
        <a:xfrm>
          <a:off x="5172075" y="2771775"/>
          <a:ext cx="1181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fld id="{131c6017-bc75-4e5b-9b34-6da280ff2823}" type="TxLink">
            <a:rPr lang="en-US" cap="none" sz="1100" b="1" i="0" u="none" baseline="0">
              <a:solidFill>
                <a:srgbClr val="000000"/>
              </a:solidFill>
            </a:rPr>
            <a:t>Chapitre 4 : Locaux</a:t>
          </a:fld>
        </a:p>
      </xdr:txBody>
    </xdr:sp>
    <xdr:clientData/>
  </xdr:twoCellAnchor>
  <xdr:twoCellAnchor>
    <xdr:from>
      <xdr:col>1</xdr:col>
      <xdr:colOff>3886200</xdr:colOff>
      <xdr:row>12</xdr:row>
      <xdr:rowOff>38100</xdr:rowOff>
    </xdr:from>
    <xdr:to>
      <xdr:col>2</xdr:col>
      <xdr:colOff>942975</xdr:colOff>
      <xdr:row>13</xdr:row>
      <xdr:rowOff>85725</xdr:rowOff>
    </xdr:to>
    <xdr:sp textlink="'2) Grille d''autodiagnostic'!$B$65">
      <xdr:nvSpPr>
        <xdr:cNvPr id="4" name="Text Box 559"/>
        <xdr:cNvSpPr txBox="1">
          <a:spLocks noChangeArrowheads="1"/>
        </xdr:cNvSpPr>
      </xdr:nvSpPr>
      <xdr:spPr>
        <a:xfrm>
          <a:off x="5610225" y="3076575"/>
          <a:ext cx="1543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fld id="{1b135169-fd8c-4f54-9d1b-055d09f35b94}" type="TxLink">
            <a:rPr lang="en-US" cap="none" sz="1100" b="1" i="0" u="none" baseline="0">
              <a:solidFill>
                <a:srgbClr val="000000"/>
              </a:solidFill>
            </a:rPr>
            <a:t>Chapitre 5 : Equipements</a:t>
          </a:fld>
        </a:p>
      </xdr:txBody>
    </xdr:sp>
    <xdr:clientData/>
  </xdr:twoCellAnchor>
  <xdr:twoCellAnchor>
    <xdr:from>
      <xdr:col>1</xdr:col>
      <xdr:colOff>809625</xdr:colOff>
      <xdr:row>16</xdr:row>
      <xdr:rowOff>47625</xdr:rowOff>
    </xdr:from>
    <xdr:to>
      <xdr:col>1</xdr:col>
      <xdr:colOff>1914525</xdr:colOff>
      <xdr:row>17</xdr:row>
      <xdr:rowOff>219075</xdr:rowOff>
    </xdr:to>
    <xdr:sp textlink="'2) Grille d''autodiagnostic'!$B$24">
      <xdr:nvSpPr>
        <xdr:cNvPr id="5" name="Text Box 561"/>
        <xdr:cNvSpPr txBox="1">
          <a:spLocks noChangeArrowheads="1"/>
        </xdr:cNvSpPr>
      </xdr:nvSpPr>
      <xdr:spPr>
        <a:xfrm>
          <a:off x="2533650" y="4191000"/>
          <a:ext cx="10953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fld id="{b3f9135a-e518-4bcf-a28c-5e91f76300d5}" type="TxLink">
            <a:rPr lang="en-US" cap="none" sz="1100" b="1" i="0" u="none" baseline="0">
              <a:solidFill>
                <a:srgbClr val="000000"/>
              </a:solidFill>
            </a:rPr>
            <a:t>Chapitre 14 : Réclamation</a:t>
          </a:fld>
        </a:p>
      </xdr:txBody>
    </xdr:sp>
    <xdr:clientData/>
  </xdr:twoCellAnchor>
  <xdr:twoCellAnchor>
    <xdr:from>
      <xdr:col>0</xdr:col>
      <xdr:colOff>19050</xdr:colOff>
      <xdr:row>0</xdr:row>
      <xdr:rowOff>47625</xdr:rowOff>
    </xdr:from>
    <xdr:to>
      <xdr:col>0</xdr:col>
      <xdr:colOff>1371600</xdr:colOff>
      <xdr:row>1</xdr:row>
      <xdr:rowOff>219075</xdr:rowOff>
    </xdr:to>
    <xdr:pic>
      <xdr:nvPicPr>
        <xdr:cNvPr id="6" name="Picture 4" descr="Description : C:\Users\Jean-Pierre\Dropbox\QP04\Présentation équipe QP04\logoDIN_Formation-1d7c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7625"/>
          <a:ext cx="13430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657225</xdr:colOff>
      <xdr:row>21</xdr:row>
      <xdr:rowOff>123825</xdr:rowOff>
    </xdr:from>
    <xdr:to>
      <xdr:col>3</xdr:col>
      <xdr:colOff>1038225</xdr:colOff>
      <xdr:row>23</xdr:row>
      <xdr:rowOff>238125</xdr:rowOff>
    </xdr:to>
    <xdr:grpSp>
      <xdr:nvGrpSpPr>
        <xdr:cNvPr id="7" name="Grouper 1"/>
        <xdr:cNvGrpSpPr>
          <a:grpSpLocks/>
        </xdr:cNvGrpSpPr>
      </xdr:nvGrpSpPr>
      <xdr:grpSpPr>
        <a:xfrm>
          <a:off x="6867525" y="5791200"/>
          <a:ext cx="1504950" cy="723900"/>
          <a:chOff x="10218880" y="2819400"/>
          <a:chExt cx="1717197" cy="728980"/>
        </a:xfrm>
        <a:solidFill>
          <a:srgbClr val="FFFFFF"/>
        </a:solidFill>
      </xdr:grpSpPr>
      <xdr:grpSp>
        <xdr:nvGrpSpPr>
          <xdr:cNvPr id="8" name="Group 571"/>
          <xdr:cNvGrpSpPr>
            <a:grpSpLocks/>
          </xdr:cNvGrpSpPr>
        </xdr:nvGrpSpPr>
        <xdr:grpSpPr>
          <a:xfrm>
            <a:off x="10218880" y="2819400"/>
            <a:ext cx="1717197" cy="728980"/>
            <a:chOff x="371" y="767"/>
            <a:chExt cx="163" cy="7"/>
          </a:xfrm>
          <a:solidFill>
            <a:srgbClr val="FFFFFF"/>
          </a:solidFill>
        </xdr:grpSpPr>
        <xdr:sp>
          <xdr:nvSpPr>
            <xdr:cNvPr id="9" name="Rectangle 565"/>
            <xdr:cNvSpPr>
              <a:spLocks/>
            </xdr:cNvSpPr>
          </xdr:nvSpPr>
          <xdr:spPr>
            <a:xfrm>
              <a:off x="371" y="772"/>
              <a:ext cx="13" cy="2"/>
            </a:xfrm>
            <a:prstGeom prst="rect">
              <a:avLst/>
            </a:prstGeom>
            <a:solidFill>
              <a:srgbClr val="FF99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Rectangle 566"/>
            <xdr:cNvSpPr>
              <a:spLocks/>
            </xdr:cNvSpPr>
          </xdr:nvSpPr>
          <xdr:spPr>
            <a:xfrm>
              <a:off x="371" y="767"/>
              <a:ext cx="12" cy="2"/>
            </a:xfrm>
            <a:prstGeom prst="rect">
              <a:avLst/>
            </a:prstGeom>
            <a:solidFill>
              <a:srgbClr val="CC99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Text Box 567"/>
            <xdr:cNvSpPr txBox="1">
              <a:spLocks noChangeArrowheads="1"/>
            </xdr:cNvSpPr>
          </xdr:nvSpPr>
          <xdr:spPr>
            <a:xfrm>
              <a:off x="392" y="772"/>
              <a:ext cx="142" cy="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0" rIns="91440" bIns="4572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Moyenne + Ecarts-types</a:t>
              </a:r>
            </a:p>
          </xdr:txBody>
        </xdr:sp>
        <xdr:sp>
          <xdr:nvSpPr>
            <xdr:cNvPr id="12" name="Text Box 568"/>
            <xdr:cNvSpPr txBox="1">
              <a:spLocks noChangeArrowheads="1"/>
            </xdr:cNvSpPr>
          </xdr:nvSpPr>
          <xdr:spPr>
            <a:xfrm>
              <a:off x="392" y="767"/>
              <a:ext cx="142" cy="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0" rIns="91440" bIns="4572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Moyenne  –  Ecarts-types
</a:t>
              </a:r>
            </a:p>
          </xdr:txBody>
        </xdr:sp>
        <xdr:sp>
          <xdr:nvSpPr>
            <xdr:cNvPr id="13" name="Text Box 569"/>
            <xdr:cNvSpPr txBox="1">
              <a:spLocks noChangeArrowheads="1"/>
            </xdr:cNvSpPr>
          </xdr:nvSpPr>
          <xdr:spPr>
            <a:xfrm>
              <a:off x="393" y="770"/>
              <a:ext cx="88" cy="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0" rIns="91440" bIns="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Moyenne</a:t>
              </a:r>
            </a:p>
          </xdr:txBody>
        </xdr:sp>
      </xdr:grpSp>
      <xdr:sp>
        <xdr:nvSpPr>
          <xdr:cNvPr id="14" name="AutoShape 570"/>
          <xdr:cNvSpPr>
            <a:spLocks/>
          </xdr:cNvSpPr>
        </xdr:nvSpPr>
        <xdr:spPr>
          <a:xfrm>
            <a:off x="10223602" y="3174960"/>
            <a:ext cx="147679" cy="15855"/>
          </a:xfrm>
          <a:prstGeom prst="flowChartProcess">
            <a:avLst/>
          </a:prstGeom>
          <a:solidFill>
            <a:srgbClr val="000000"/>
          </a:solidFill>
          <a:ln w="31750" cmpd="sng">
            <a:solidFill>
              <a:srgbClr val="99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1</xdr:col>
      <xdr:colOff>28575</xdr:colOff>
      <xdr:row>1</xdr:row>
      <xdr:rowOff>304800</xdr:rowOff>
    </xdr:to>
    <xdr:pic>
      <xdr:nvPicPr>
        <xdr:cNvPr id="1" name="Picture 4" descr="Description : C:\Users\Jean-Pierre\Dropbox\QP04\Présentation équipe QP04\logoDIN_Formation-1d7c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287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utc.fr/Users/gue2/Downloads/pack_ISO_9001_vide_avec_liens_version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el d'utilisation"/>
      <sheetName val="Données"/>
      <sheetName val="Diagnostic"/>
      <sheetName val="Notes du diagnostic"/>
      <sheetName val="Resultats globaux"/>
      <sheetName val="Calculs Kiviat par chapitre"/>
      <sheetName val="Resultats chapitre 4"/>
      <sheetName val="Resultats chapitre 5"/>
      <sheetName val="Resultats chapitre 6"/>
      <sheetName val="Resultats chapitre 7"/>
      <sheetName val="Resultat chapitre 8"/>
      <sheetName val="Vision globale des résultats"/>
      <sheetName val="Trame pour plan d'actions"/>
    </sheetNames>
    <sheetDataSet>
      <sheetData sheetId="1">
        <row r="2">
          <cell r="A2" t="str">
            <v>Non-conforme</v>
          </cell>
        </row>
        <row r="3">
          <cell r="A3" t="str">
            <v>A améliorer</v>
          </cell>
        </row>
        <row r="4">
          <cell r="A4" t="str">
            <v>Acceptable</v>
          </cell>
        </row>
        <row r="5">
          <cell r="A5" t="str">
            <v>Conforme</v>
          </cell>
        </row>
        <row r="6">
          <cell r="A6" t="str">
            <v>Exclus (NA)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tu@utc.fr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xemple@utc.fr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zoomScale="125" zoomScaleNormal="125" workbookViewId="0" topLeftCell="A1">
      <selection activeCell="C3" sqref="C3"/>
    </sheetView>
  </sheetViews>
  <sheetFormatPr defaultColWidth="11.421875" defaultRowHeight="12.75"/>
  <cols>
    <col min="1" max="1" width="17.140625" style="0" customWidth="1"/>
    <col min="2" max="2" width="6.7109375" style="0" customWidth="1"/>
    <col min="3" max="3" width="17.140625" style="0" customWidth="1"/>
    <col min="4" max="4" width="19.28125" style="0" customWidth="1"/>
    <col min="5" max="5" width="13.421875" style="0" customWidth="1"/>
    <col min="6" max="6" width="13.8515625" style="0" customWidth="1"/>
    <col min="10" max="10" width="12.140625" style="0" customWidth="1"/>
    <col min="11" max="11" width="18.00390625" style="0" customWidth="1"/>
    <col min="12" max="12" width="15.8515625" style="0" customWidth="1"/>
  </cols>
  <sheetData>
    <row r="1" spans="1:7" ht="24.75" customHeight="1">
      <c r="A1" s="207"/>
      <c r="B1" s="419" t="s">
        <v>156</v>
      </c>
      <c r="C1" s="419"/>
      <c r="D1" s="419"/>
      <c r="E1" s="419"/>
      <c r="F1" s="187"/>
      <c r="G1" s="24"/>
    </row>
    <row r="2" spans="1:7" ht="18.75" customHeight="1">
      <c r="A2" s="210"/>
      <c r="B2" s="201" t="s">
        <v>133</v>
      </c>
      <c r="C2" s="188"/>
      <c r="D2" s="188"/>
      <c r="E2" s="188"/>
      <c r="F2" s="189"/>
      <c r="G2" s="24"/>
    </row>
    <row r="3" spans="1:8" ht="18.75" customHeight="1">
      <c r="A3" s="217"/>
      <c r="B3" s="218" t="s">
        <v>10</v>
      </c>
      <c r="C3" s="406"/>
      <c r="D3" s="213"/>
      <c r="E3" s="214"/>
      <c r="F3" s="441" t="s">
        <v>22</v>
      </c>
      <c r="G3" s="24"/>
      <c r="H3" t="s">
        <v>7</v>
      </c>
    </row>
    <row r="4" spans="1:7" ht="19.5" customHeight="1">
      <c r="A4" s="219"/>
      <c r="B4" s="220" t="s">
        <v>52</v>
      </c>
      <c r="C4" s="397" t="s">
        <v>211</v>
      </c>
      <c r="D4" s="52"/>
      <c r="E4" s="53"/>
      <c r="F4" s="442"/>
      <c r="G4" s="24"/>
    </row>
    <row r="5" spans="1:7" ht="19.5" customHeight="1">
      <c r="A5" s="219"/>
      <c r="B5" s="220" t="s">
        <v>11</v>
      </c>
      <c r="C5" s="52">
        <v>2</v>
      </c>
      <c r="D5" s="52" t="str">
        <f>IF(C5=1,$A$23,IF(C5=2,$A$24,IF(C5=3,$A$25,IF(C5=4,$A$26,IF(C5=5,$A$27,IF(C5=6,$A$28,""))))))</f>
        <v>2 : Prénom NOM</v>
      </c>
      <c r="E5" s="53"/>
      <c r="F5" s="442"/>
      <c r="G5" s="24"/>
    </row>
    <row r="6" spans="1:7" ht="19.5" customHeight="1">
      <c r="A6" s="219"/>
      <c r="B6" s="220" t="s">
        <v>23</v>
      </c>
      <c r="C6" s="221" t="str">
        <f>IF(C5=1,$C$23,IF(C5=2,$C$24,IF(C5=3,$C$25,IF(C5=4,$C$26,IF(C5=5,$C$27,IF(C5=6,$C$28,""))))))</f>
        <v>2 : Fonction </v>
      </c>
      <c r="D6" s="222"/>
      <c r="E6" s="223"/>
      <c r="F6" s="442"/>
      <c r="G6" s="24"/>
    </row>
    <row r="7" spans="1:7" ht="19.5" customHeight="1">
      <c r="A7" s="219"/>
      <c r="B7" s="220" t="s">
        <v>12</v>
      </c>
      <c r="C7" s="396" t="s">
        <v>211</v>
      </c>
      <c r="D7" s="211"/>
      <c r="E7" s="212"/>
      <c r="F7" s="443"/>
      <c r="G7" s="24"/>
    </row>
    <row r="8" spans="1:7" s="8" customFormat="1" ht="19.5" customHeight="1">
      <c r="A8" s="422" t="s">
        <v>154</v>
      </c>
      <c r="B8" s="423"/>
      <c r="C8" s="423"/>
      <c r="D8" s="423"/>
      <c r="E8" s="423"/>
      <c r="F8" s="424"/>
      <c r="G8" s="54"/>
    </row>
    <row r="9" spans="1:7" s="8" customFormat="1" ht="30.75" customHeight="1">
      <c r="A9" s="407" t="s">
        <v>214</v>
      </c>
      <c r="B9" s="434" t="s">
        <v>171</v>
      </c>
      <c r="C9" s="434"/>
      <c r="D9" s="434"/>
      <c r="E9" s="434"/>
      <c r="F9" s="435"/>
      <c r="G9" s="54"/>
    </row>
    <row r="10" spans="1:7" s="8" customFormat="1" ht="30" customHeight="1">
      <c r="A10" s="438" t="s">
        <v>155</v>
      </c>
      <c r="B10" s="446" t="s">
        <v>147</v>
      </c>
      <c r="C10" s="446"/>
      <c r="D10" s="446"/>
      <c r="E10" s="446"/>
      <c r="F10" s="447"/>
      <c r="G10" s="54"/>
    </row>
    <row r="11" spans="1:7" s="8" customFormat="1" ht="21.75" customHeight="1">
      <c r="A11" s="439"/>
      <c r="B11" s="427" t="s">
        <v>124</v>
      </c>
      <c r="C11" s="427"/>
      <c r="D11" s="427"/>
      <c r="E11" s="427"/>
      <c r="F11" s="428"/>
      <c r="G11" s="54"/>
    </row>
    <row r="12" spans="1:7" s="8" customFormat="1" ht="21.75" customHeight="1">
      <c r="A12" s="439"/>
      <c r="B12" s="427" t="s">
        <v>125</v>
      </c>
      <c r="C12" s="427"/>
      <c r="D12" s="427"/>
      <c r="E12" s="427"/>
      <c r="F12" s="428"/>
      <c r="G12" s="54"/>
    </row>
    <row r="13" spans="1:7" s="8" customFormat="1" ht="21.75" customHeight="1">
      <c r="A13" s="439"/>
      <c r="B13" s="427" t="s">
        <v>126</v>
      </c>
      <c r="C13" s="427"/>
      <c r="D13" s="427"/>
      <c r="E13" s="427"/>
      <c r="F13" s="428"/>
      <c r="G13" s="54"/>
    </row>
    <row r="14" spans="1:7" s="8" customFormat="1" ht="24.75" customHeight="1">
      <c r="A14" s="440"/>
      <c r="B14" s="429" t="s">
        <v>127</v>
      </c>
      <c r="C14" s="429"/>
      <c r="D14" s="429"/>
      <c r="E14" s="429"/>
      <c r="F14" s="430"/>
      <c r="G14" s="54"/>
    </row>
    <row r="15" spans="1:7" s="8" customFormat="1" ht="30.75" customHeight="1">
      <c r="A15" s="475" t="s">
        <v>174</v>
      </c>
      <c r="B15" s="448" t="s">
        <v>213</v>
      </c>
      <c r="C15" s="448"/>
      <c r="D15" s="448"/>
      <c r="E15" s="448"/>
      <c r="F15" s="449"/>
      <c r="G15" s="54"/>
    </row>
    <row r="16" spans="1:7" s="8" customFormat="1" ht="48" customHeight="1">
      <c r="A16" s="476"/>
      <c r="B16" s="436" t="s">
        <v>219</v>
      </c>
      <c r="C16" s="436"/>
      <c r="D16" s="436"/>
      <c r="E16" s="436"/>
      <c r="F16" s="437"/>
      <c r="G16" s="54"/>
    </row>
    <row r="17" spans="1:7" s="8" customFormat="1" ht="45" customHeight="1">
      <c r="A17" s="476"/>
      <c r="B17" s="436" t="s">
        <v>215</v>
      </c>
      <c r="C17" s="436"/>
      <c r="D17" s="436"/>
      <c r="E17" s="436"/>
      <c r="F17" s="437"/>
      <c r="G17" s="54"/>
    </row>
    <row r="18" spans="1:7" s="8" customFormat="1" ht="63.75" customHeight="1">
      <c r="A18" s="476"/>
      <c r="B18" s="436" t="s">
        <v>216</v>
      </c>
      <c r="C18" s="436"/>
      <c r="D18" s="436"/>
      <c r="E18" s="436"/>
      <c r="F18" s="437"/>
      <c r="G18" s="54"/>
    </row>
    <row r="19" spans="1:7" s="8" customFormat="1" ht="19.5" customHeight="1">
      <c r="A19" s="476"/>
      <c r="B19" s="436" t="s">
        <v>217</v>
      </c>
      <c r="C19" s="436"/>
      <c r="D19" s="436"/>
      <c r="E19" s="436"/>
      <c r="F19" s="437"/>
      <c r="G19" s="54"/>
    </row>
    <row r="20" spans="1:7" s="8" customFormat="1" ht="19.5" customHeight="1">
      <c r="A20" s="476"/>
      <c r="B20" s="473" t="s">
        <v>177</v>
      </c>
      <c r="C20" s="473"/>
      <c r="D20" s="473"/>
      <c r="E20" s="473"/>
      <c r="F20" s="474"/>
      <c r="G20" s="54"/>
    </row>
    <row r="21" spans="1:7" s="8" customFormat="1" ht="9.75" customHeight="1" thickBot="1">
      <c r="A21" s="224"/>
      <c r="B21" s="225"/>
      <c r="C21" s="225"/>
      <c r="D21" s="225"/>
      <c r="E21" s="225"/>
      <c r="F21" s="226"/>
      <c r="G21" s="54"/>
    </row>
    <row r="22" spans="1:7" s="8" customFormat="1" ht="19.5" customHeight="1" thickBot="1" thickTop="1">
      <c r="A22" s="431" t="s">
        <v>175</v>
      </c>
      <c r="B22" s="432"/>
      <c r="C22" s="433"/>
      <c r="D22" s="432" t="s">
        <v>6</v>
      </c>
      <c r="E22" s="432"/>
      <c r="F22" s="433"/>
      <c r="G22" s="54"/>
    </row>
    <row r="23" spans="1:7" s="8" customFormat="1" ht="43.5" customHeight="1" thickTop="1">
      <c r="A23" s="477" t="s">
        <v>131</v>
      </c>
      <c r="B23" s="478"/>
      <c r="C23" s="209" t="s">
        <v>163</v>
      </c>
      <c r="D23" s="425" t="s">
        <v>139</v>
      </c>
      <c r="E23" s="420" t="s">
        <v>138</v>
      </c>
      <c r="F23" s="421"/>
      <c r="G23" s="54"/>
    </row>
    <row r="24" spans="1:7" s="8" customFormat="1" ht="18" customHeight="1">
      <c r="A24" s="444" t="s">
        <v>54</v>
      </c>
      <c r="B24" s="445"/>
      <c r="C24" s="208" t="s">
        <v>158</v>
      </c>
      <c r="D24" s="426"/>
      <c r="E24" s="227" t="s">
        <v>4</v>
      </c>
      <c r="F24" s="227" t="s">
        <v>3</v>
      </c>
      <c r="G24" s="54"/>
    </row>
    <row r="25" spans="1:7" s="8" customFormat="1" ht="24.75" customHeight="1">
      <c r="A25" s="444" t="s">
        <v>55</v>
      </c>
      <c r="B25" s="445"/>
      <c r="C25" s="208" t="s">
        <v>159</v>
      </c>
      <c r="D25" s="228" t="s">
        <v>28</v>
      </c>
      <c r="E25" s="229" t="s">
        <v>24</v>
      </c>
      <c r="F25" s="230">
        <v>0</v>
      </c>
      <c r="G25" s="54"/>
    </row>
    <row r="26" spans="1:7" s="8" customFormat="1" ht="27.75" customHeight="1">
      <c r="A26" s="444" t="s">
        <v>56</v>
      </c>
      <c r="B26" s="445"/>
      <c r="C26" s="208" t="s">
        <v>160</v>
      </c>
      <c r="D26" s="228" t="s">
        <v>148</v>
      </c>
      <c r="E26" s="229" t="s">
        <v>25</v>
      </c>
      <c r="F26" s="230">
        <v>0.33</v>
      </c>
      <c r="G26" s="54"/>
    </row>
    <row r="27" spans="1:7" s="8" customFormat="1" ht="18.75" customHeight="1">
      <c r="A27" s="444" t="s">
        <v>57</v>
      </c>
      <c r="B27" s="445"/>
      <c r="C27" s="208" t="s">
        <v>161</v>
      </c>
      <c r="D27" s="228" t="s">
        <v>53</v>
      </c>
      <c r="E27" s="229" t="s">
        <v>26</v>
      </c>
      <c r="F27" s="230">
        <v>0.66</v>
      </c>
      <c r="G27" s="54"/>
    </row>
    <row r="28" spans="1:7" s="8" customFormat="1" ht="24.75" customHeight="1">
      <c r="A28" s="444" t="s">
        <v>58</v>
      </c>
      <c r="B28" s="445"/>
      <c r="C28" s="208" t="s">
        <v>162</v>
      </c>
      <c r="D28" s="228" t="s">
        <v>132</v>
      </c>
      <c r="E28" s="229" t="s">
        <v>27</v>
      </c>
      <c r="F28" s="230">
        <v>1</v>
      </c>
      <c r="G28" s="54"/>
    </row>
    <row r="29" spans="1:7" s="8" customFormat="1" ht="24" customHeight="1">
      <c r="A29" s="190"/>
      <c r="B29" s="419" t="s">
        <v>157</v>
      </c>
      <c r="C29" s="419"/>
      <c r="D29" s="419"/>
      <c r="E29" s="419"/>
      <c r="F29" s="191"/>
      <c r="G29" s="54"/>
    </row>
    <row r="30" spans="1:7" s="8" customFormat="1" ht="24.75" customHeight="1">
      <c r="A30" s="192"/>
      <c r="B30" s="201" t="s">
        <v>133</v>
      </c>
      <c r="C30" s="193"/>
      <c r="D30" s="194"/>
      <c r="E30" s="195"/>
      <c r="F30" s="196"/>
      <c r="G30" s="54"/>
    </row>
    <row r="31" spans="1:7" s="8" customFormat="1" ht="34.5" customHeight="1">
      <c r="A31" s="453" t="s">
        <v>173</v>
      </c>
      <c r="B31" s="454"/>
      <c r="C31" s="454"/>
      <c r="D31" s="454"/>
      <c r="E31" s="454"/>
      <c r="F31" s="455"/>
      <c r="G31" s="54"/>
    </row>
    <row r="32" spans="1:7" s="22" customFormat="1" ht="27.75" customHeight="1">
      <c r="A32" s="463" t="s">
        <v>181</v>
      </c>
      <c r="B32" s="466" t="s">
        <v>164</v>
      </c>
      <c r="C32" s="466"/>
      <c r="D32" s="466"/>
      <c r="E32" s="466"/>
      <c r="F32" s="467"/>
      <c r="G32" s="54"/>
    </row>
    <row r="33" spans="1:7" s="8" customFormat="1" ht="18" customHeight="1">
      <c r="A33" s="464"/>
      <c r="B33" s="456" t="s">
        <v>13</v>
      </c>
      <c r="C33" s="456"/>
      <c r="D33" s="456"/>
      <c r="E33" s="456"/>
      <c r="F33" s="457"/>
      <c r="G33" s="54"/>
    </row>
    <row r="34" spans="1:7" s="8" customFormat="1" ht="18" customHeight="1">
      <c r="A34" s="464"/>
      <c r="B34" s="235" t="s">
        <v>165</v>
      </c>
      <c r="C34" s="231"/>
      <c r="D34" s="232"/>
      <c r="E34" s="232"/>
      <c r="F34" s="233"/>
      <c r="G34" s="54"/>
    </row>
    <row r="35" spans="1:7" s="8" customFormat="1" ht="18" customHeight="1">
      <c r="A35" s="464"/>
      <c r="B35" s="456" t="s">
        <v>13</v>
      </c>
      <c r="C35" s="456"/>
      <c r="D35" s="456"/>
      <c r="E35" s="456"/>
      <c r="F35" s="457"/>
      <c r="G35" s="54"/>
    </row>
    <row r="36" spans="1:7" s="8" customFormat="1" ht="18" customHeight="1">
      <c r="A36" s="464"/>
      <c r="B36" s="235" t="s">
        <v>166</v>
      </c>
      <c r="C36" s="231"/>
      <c r="D36" s="232"/>
      <c r="E36" s="232"/>
      <c r="F36" s="233"/>
      <c r="G36" s="54"/>
    </row>
    <row r="37" spans="1:8" ht="18" customHeight="1">
      <c r="A37" s="465"/>
      <c r="B37" s="458" t="s">
        <v>13</v>
      </c>
      <c r="C37" s="458"/>
      <c r="D37" s="458"/>
      <c r="E37" s="458"/>
      <c r="F37" s="459"/>
      <c r="G37" s="24"/>
      <c r="H37" s="8"/>
    </row>
    <row r="38" spans="1:8" ht="18" customHeight="1">
      <c r="A38" s="468" t="s">
        <v>182</v>
      </c>
      <c r="B38" s="239" t="s">
        <v>167</v>
      </c>
      <c r="C38" s="240"/>
      <c r="D38" s="241"/>
      <c r="E38" s="241"/>
      <c r="F38" s="242"/>
      <c r="G38" s="24"/>
      <c r="H38" s="8"/>
    </row>
    <row r="39" spans="1:8" ht="18" customHeight="1">
      <c r="A39" s="464"/>
      <c r="B39" s="456" t="s">
        <v>13</v>
      </c>
      <c r="C39" s="456"/>
      <c r="D39" s="456"/>
      <c r="E39" s="456"/>
      <c r="F39" s="457"/>
      <c r="G39" s="24"/>
      <c r="H39" s="8"/>
    </row>
    <row r="40" spans="1:8" ht="18" customHeight="1">
      <c r="A40" s="464"/>
      <c r="B40" s="235" t="s">
        <v>168</v>
      </c>
      <c r="C40" s="231"/>
      <c r="D40" s="232"/>
      <c r="E40" s="232"/>
      <c r="F40" s="233"/>
      <c r="G40" s="24"/>
      <c r="H40" s="8"/>
    </row>
    <row r="41" spans="1:8" ht="18" customHeight="1">
      <c r="A41" s="464"/>
      <c r="B41" s="456" t="s">
        <v>13</v>
      </c>
      <c r="C41" s="456"/>
      <c r="D41" s="456"/>
      <c r="E41" s="456"/>
      <c r="F41" s="457"/>
      <c r="G41" s="24"/>
      <c r="H41" s="8"/>
    </row>
    <row r="42" spans="1:7" ht="18" customHeight="1">
      <c r="A42" s="464"/>
      <c r="B42" s="235" t="s">
        <v>169</v>
      </c>
      <c r="C42" s="231"/>
      <c r="D42" s="232"/>
      <c r="E42" s="232"/>
      <c r="F42" s="233"/>
      <c r="G42" s="24"/>
    </row>
    <row r="43" spans="1:7" ht="18" customHeight="1">
      <c r="A43" s="465"/>
      <c r="B43" s="458" t="s">
        <v>13</v>
      </c>
      <c r="C43" s="458"/>
      <c r="D43" s="458"/>
      <c r="E43" s="458"/>
      <c r="F43" s="459"/>
      <c r="G43" s="24"/>
    </row>
    <row r="44" spans="1:7" ht="18" customHeight="1">
      <c r="A44" s="464" t="s">
        <v>183</v>
      </c>
      <c r="B44" s="236" t="s">
        <v>14</v>
      </c>
      <c r="C44" s="234"/>
      <c r="D44" s="232"/>
      <c r="E44" s="232"/>
      <c r="F44" s="233"/>
      <c r="G44" s="24"/>
    </row>
    <row r="45" spans="1:7" ht="18" customHeight="1">
      <c r="A45" s="464"/>
      <c r="B45" s="456" t="s">
        <v>13</v>
      </c>
      <c r="C45" s="456"/>
      <c r="D45" s="456"/>
      <c r="E45" s="456"/>
      <c r="F45" s="457"/>
      <c r="G45" s="24"/>
    </row>
    <row r="46" spans="1:7" ht="18" customHeight="1">
      <c r="A46" s="464"/>
      <c r="B46" s="361"/>
      <c r="C46" s="197"/>
      <c r="D46" s="198"/>
      <c r="E46" s="198"/>
      <c r="F46" s="199"/>
      <c r="G46" s="24"/>
    </row>
    <row r="47" spans="1:7" ht="18" customHeight="1">
      <c r="A47" s="464"/>
      <c r="G47" s="24"/>
    </row>
    <row r="48" spans="1:7" ht="18" customHeight="1">
      <c r="A48" s="464"/>
      <c r="B48" s="235" t="s">
        <v>170</v>
      </c>
      <c r="C48" s="231"/>
      <c r="D48" s="232"/>
      <c r="E48" s="232"/>
      <c r="F48" s="233"/>
      <c r="G48" s="24"/>
    </row>
    <row r="49" spans="1:7" ht="18" customHeight="1">
      <c r="A49" s="464"/>
      <c r="B49" s="456" t="s">
        <v>13</v>
      </c>
      <c r="C49" s="456"/>
      <c r="D49" s="456"/>
      <c r="E49" s="456"/>
      <c r="F49" s="457"/>
      <c r="G49" s="24"/>
    </row>
    <row r="50" spans="1:7" ht="18" customHeight="1">
      <c r="A50" s="464"/>
      <c r="B50" s="235" t="s">
        <v>15</v>
      </c>
      <c r="C50" s="231"/>
      <c r="D50" s="232"/>
      <c r="E50" s="232"/>
      <c r="F50" s="233"/>
      <c r="G50" s="24"/>
    </row>
    <row r="51" spans="1:7" ht="18" customHeight="1">
      <c r="A51" s="464"/>
      <c r="B51" s="237"/>
      <c r="C51" s="200"/>
      <c r="D51" s="198"/>
      <c r="E51" s="198"/>
      <c r="F51" s="199"/>
      <c r="G51" s="24"/>
    </row>
    <row r="52" spans="1:7" ht="18" customHeight="1">
      <c r="A52" s="464"/>
      <c r="B52" s="237"/>
      <c r="C52" s="200"/>
      <c r="D52" s="198"/>
      <c r="E52" s="198"/>
      <c r="F52" s="199"/>
      <c r="G52" s="24"/>
    </row>
    <row r="53" spans="1:7" ht="18" customHeight="1">
      <c r="A53" s="464"/>
      <c r="B53" s="237"/>
      <c r="C53" s="200"/>
      <c r="D53" s="198"/>
      <c r="E53" s="198"/>
      <c r="F53" s="199"/>
      <c r="G53" s="24"/>
    </row>
    <row r="54" spans="1:7" ht="18" customHeight="1">
      <c r="A54" s="464"/>
      <c r="B54" s="237"/>
      <c r="C54" s="200"/>
      <c r="D54" s="198"/>
      <c r="E54" s="198"/>
      <c r="F54" s="199"/>
      <c r="G54" s="24"/>
    </row>
    <row r="55" spans="1:7" ht="18" customHeight="1">
      <c r="A55" s="464"/>
      <c r="B55" s="237"/>
      <c r="C55" s="200"/>
      <c r="D55" s="198"/>
      <c r="E55" s="198"/>
      <c r="F55" s="199"/>
      <c r="G55" s="24"/>
    </row>
    <row r="56" spans="1:7" ht="18" customHeight="1">
      <c r="A56" s="464"/>
      <c r="B56" s="237"/>
      <c r="C56" s="200"/>
      <c r="D56" s="198"/>
      <c r="E56" s="198"/>
      <c r="F56" s="199"/>
      <c r="G56" s="24"/>
    </row>
    <row r="57" spans="1:7" ht="18" customHeight="1">
      <c r="A57" s="464"/>
      <c r="B57" s="202"/>
      <c r="C57" s="202"/>
      <c r="D57" s="202"/>
      <c r="E57" s="202"/>
      <c r="F57" s="203"/>
      <c r="G57" s="24"/>
    </row>
    <row r="58" spans="1:7" ht="18" customHeight="1">
      <c r="A58" s="469"/>
      <c r="B58" s="238"/>
      <c r="C58" s="204"/>
      <c r="D58" s="205"/>
      <c r="E58" s="205"/>
      <c r="F58" s="206"/>
      <c r="G58" s="24"/>
    </row>
    <row r="59" spans="1:7" ht="16.5" customHeight="1">
      <c r="A59" s="460" t="s">
        <v>33</v>
      </c>
      <c r="B59" s="461"/>
      <c r="C59" s="461"/>
      <c r="D59" s="461"/>
      <c r="E59" s="461"/>
      <c r="F59" s="462"/>
      <c r="G59" s="24"/>
    </row>
    <row r="60" spans="1:7" ht="12.75" customHeight="1">
      <c r="A60" s="470" t="s">
        <v>172</v>
      </c>
      <c r="B60" s="471"/>
      <c r="C60" s="471"/>
      <c r="D60" s="471"/>
      <c r="E60" s="471"/>
      <c r="F60" s="472"/>
      <c r="G60" s="24"/>
    </row>
    <row r="61" spans="1:7" ht="16.5" customHeight="1">
      <c r="A61" s="450" t="s">
        <v>180</v>
      </c>
      <c r="B61" s="451"/>
      <c r="C61" s="451"/>
      <c r="D61" s="451"/>
      <c r="E61" s="451"/>
      <c r="F61" s="452"/>
      <c r="G61" s="24"/>
    </row>
    <row r="62" spans="1:7" ht="13.5">
      <c r="A62" s="24"/>
      <c r="B62" s="24"/>
      <c r="C62" s="24"/>
      <c r="D62" s="24"/>
      <c r="E62" s="24"/>
      <c r="F62" s="24"/>
      <c r="G62" s="24"/>
    </row>
  </sheetData>
  <sheetProtection/>
  <mergeCells count="44">
    <mergeCell ref="B20:F20"/>
    <mergeCell ref="A15:A20"/>
    <mergeCell ref="B29:E29"/>
    <mergeCell ref="A26:B26"/>
    <mergeCell ref="A27:B27"/>
    <mergeCell ref="A28:B28"/>
    <mergeCell ref="A23:B23"/>
    <mergeCell ref="A25:B25"/>
    <mergeCell ref="A59:F59"/>
    <mergeCell ref="A32:A37"/>
    <mergeCell ref="B32:F32"/>
    <mergeCell ref="A38:A43"/>
    <mergeCell ref="A44:A58"/>
    <mergeCell ref="A60:F60"/>
    <mergeCell ref="A61:F61"/>
    <mergeCell ref="A31:F31"/>
    <mergeCell ref="B33:F33"/>
    <mergeCell ref="B35:F35"/>
    <mergeCell ref="B37:F37"/>
    <mergeCell ref="B39:F39"/>
    <mergeCell ref="B49:F49"/>
    <mergeCell ref="B41:F41"/>
    <mergeCell ref="B43:F43"/>
    <mergeCell ref="B45:F45"/>
    <mergeCell ref="A10:A14"/>
    <mergeCell ref="F3:F7"/>
    <mergeCell ref="A24:B24"/>
    <mergeCell ref="B10:F10"/>
    <mergeCell ref="B12:F12"/>
    <mergeCell ref="B15:F15"/>
    <mergeCell ref="D22:F22"/>
    <mergeCell ref="B16:F16"/>
    <mergeCell ref="B18:F18"/>
    <mergeCell ref="B19:F19"/>
    <mergeCell ref="B1:E1"/>
    <mergeCell ref="E23:F23"/>
    <mergeCell ref="A8:F8"/>
    <mergeCell ref="D23:D24"/>
    <mergeCell ref="B11:F11"/>
    <mergeCell ref="B13:F13"/>
    <mergeCell ref="B14:F14"/>
    <mergeCell ref="A22:C22"/>
    <mergeCell ref="B9:F9"/>
    <mergeCell ref="B17:F17"/>
  </mergeCells>
  <hyperlinks>
    <hyperlink ref="C7" r:id="rId1" display="ertu@utc.fr"/>
  </hyperlinks>
  <printOptions/>
  <pageMargins left="0.25" right="0.25" top="0.7500000000000001" bottom="0.7500000000000001" header="0.30000000000000004" footer="0.30000000000000004"/>
  <pageSetup orientation="portrait" paperSize="9"/>
  <headerFooter alignWithMargins="0">
    <oddHeader>&amp;L&amp;K000000© 2012 - S. ABDOUH - F. BERRIOT - J. HOU - F. PITHAN -  M. SCHAMBERGER&amp;R&amp;K000000Autodiagnostic - ISO 22716</oddHeader>
    <oddFooter>&amp;LEdition du &amp;D&amp;R&amp;P/&amp;N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0"/>
  <sheetViews>
    <sheetView workbookViewId="0" topLeftCell="A6">
      <selection activeCell="C66" sqref="C66"/>
    </sheetView>
  </sheetViews>
  <sheetFormatPr defaultColWidth="11.421875" defaultRowHeight="33" customHeight="1" outlineLevelCol="1"/>
  <cols>
    <col min="1" max="1" width="5.421875" style="1" customWidth="1"/>
    <col min="2" max="2" width="14.421875" style="1" customWidth="1"/>
    <col min="3" max="3" width="45.8515625" style="9" customWidth="1"/>
    <col min="4" max="4" width="16.28125" style="9" customWidth="1"/>
    <col min="5" max="5" width="20.8515625" style="8" customWidth="1"/>
    <col min="6" max="6" width="26.8515625" style="8" customWidth="1"/>
    <col min="7" max="7" width="3.8515625" style="8" customWidth="1" outlineLevel="1"/>
    <col min="8" max="8" width="18.00390625" style="4" customWidth="1" outlineLevel="1"/>
    <col min="9" max="11" width="10.8515625" style="8" customWidth="1" outlineLevel="1"/>
    <col min="12" max="12" width="9.421875" style="8" customWidth="1" outlineLevel="1"/>
    <col min="13" max="13" width="11.8515625" style="6" customWidth="1" outlineLevel="1"/>
    <col min="14" max="17" width="12.7109375" style="14" customWidth="1" outlineLevel="1"/>
    <col min="18" max="18" width="19.421875" style="15" customWidth="1" outlineLevel="1"/>
    <col min="19" max="19" width="20.7109375" style="14" customWidth="1" outlineLevel="1"/>
    <col min="20" max="20" width="19.28125" style="15" customWidth="1" outlineLevel="1"/>
    <col min="21" max="25" width="10.8515625" style="8" customWidth="1" outlineLevel="1"/>
    <col min="26" max="26" width="11.8515625" style="6" customWidth="1" outlineLevel="1"/>
    <col min="27" max="27" width="20.7109375" style="14" customWidth="1" outlineLevel="1"/>
    <col min="28" max="30" width="20.7109375" style="15" customWidth="1" outlineLevel="1"/>
    <col min="31" max="31" width="20.7109375" style="16" customWidth="1" outlineLevel="1"/>
    <col min="32" max="32" width="20.7109375" style="15" customWidth="1" outlineLevel="1"/>
    <col min="33" max="39" width="20.7109375" style="8" customWidth="1" outlineLevel="1"/>
    <col min="40" max="40" width="20.7109375" style="8" customWidth="1"/>
    <col min="41" max="16384" width="10.8515625" style="8" customWidth="1"/>
  </cols>
  <sheetData>
    <row r="1" spans="1:32" ht="24.75" customHeight="1">
      <c r="A1" s="185"/>
      <c r="B1" s="183"/>
      <c r="C1" s="548" t="s">
        <v>189</v>
      </c>
      <c r="D1" s="548"/>
      <c r="E1" s="548"/>
      <c r="F1" s="549"/>
      <c r="G1" s="359"/>
      <c r="H1" s="24"/>
      <c r="I1" s="24"/>
      <c r="J1" s="24"/>
      <c r="K1" s="24"/>
      <c r="L1" s="24"/>
      <c r="M1" s="24"/>
      <c r="N1" s="24"/>
      <c r="O1" s="24"/>
      <c r="P1" s="58"/>
      <c r="Q1" s="24"/>
      <c r="R1" s="24"/>
      <c r="S1"/>
      <c r="T1"/>
      <c r="V1"/>
      <c r="W1"/>
      <c r="X1"/>
      <c r="Y1"/>
      <c r="Z1"/>
      <c r="AA1"/>
      <c r="AB1"/>
      <c r="AC1"/>
      <c r="AD1"/>
      <c r="AE1"/>
      <c r="AF1"/>
    </row>
    <row r="2" spans="1:18" s="13" customFormat="1" ht="22.5" customHeight="1">
      <c r="A2" s="186"/>
      <c r="B2" s="184"/>
      <c r="C2" s="550" t="str">
        <f>'1) Contexte'!B2</f>
        <v>AUTODIAGNOSTIC "TERRAIN" BASE SUR LA NORME ISO 22716</v>
      </c>
      <c r="D2" s="550"/>
      <c r="E2" s="550"/>
      <c r="F2" s="551"/>
      <c r="G2" s="62"/>
      <c r="H2" s="24"/>
      <c r="I2" s="24"/>
      <c r="J2" s="24"/>
      <c r="K2" s="24"/>
      <c r="L2" s="24"/>
      <c r="M2" s="24"/>
      <c r="N2" s="24"/>
      <c r="O2" s="24"/>
      <c r="P2" s="57"/>
      <c r="Q2" s="24"/>
      <c r="R2" s="60"/>
    </row>
    <row r="3" spans="1:18" s="13" customFormat="1" ht="19.5" customHeight="1">
      <c r="A3" s="506" t="str">
        <f>'1) Contexte'!B3</f>
        <v>Date :</v>
      </c>
      <c r="B3" s="507"/>
      <c r="C3" s="507"/>
      <c r="D3" s="527">
        <f>'1) Contexte'!C3</f>
        <v>0</v>
      </c>
      <c r="E3" s="528"/>
      <c r="F3" s="525" t="s">
        <v>22</v>
      </c>
      <c r="G3" s="62"/>
      <c r="H3" s="61"/>
      <c r="I3" s="61"/>
      <c r="J3" s="61"/>
      <c r="K3" s="61"/>
      <c r="L3" s="61"/>
      <c r="M3" s="61"/>
      <c r="N3" s="61"/>
      <c r="O3" s="61"/>
      <c r="P3" s="61"/>
      <c r="Q3" s="61"/>
      <c r="R3" s="63"/>
    </row>
    <row r="4" spans="1:18" s="13" customFormat="1" ht="19.5" customHeight="1" thickBot="1">
      <c r="A4" s="506" t="str">
        <f>'1) Contexte'!B4</f>
        <v>Site :</v>
      </c>
      <c r="B4" s="507"/>
      <c r="C4" s="507"/>
      <c r="D4" s="508" t="str">
        <f>'1) Contexte'!C4</f>
        <v>…</v>
      </c>
      <c r="E4" s="509"/>
      <c r="F4" s="525"/>
      <c r="G4" s="62"/>
      <c r="H4" s="64"/>
      <c r="I4" s="64"/>
      <c r="J4" s="64"/>
      <c r="K4" s="64"/>
      <c r="L4" s="64"/>
      <c r="M4" s="64"/>
      <c r="N4" s="64"/>
      <c r="O4" s="64"/>
      <c r="P4" s="64"/>
      <c r="Q4" s="64"/>
      <c r="R4" s="60"/>
    </row>
    <row r="5" spans="1:18" s="216" customFormat="1" ht="19.5" customHeight="1">
      <c r="A5" s="506" t="str">
        <f>'1) Contexte'!B5</f>
        <v>Nom de l'évaluateur :</v>
      </c>
      <c r="B5" s="507"/>
      <c r="C5" s="507"/>
      <c r="D5" s="504" t="str">
        <f>'1) Contexte'!D5</f>
        <v>2 : Prénom NOM</v>
      </c>
      <c r="E5" s="505"/>
      <c r="F5" s="525"/>
      <c r="G5" s="360"/>
      <c r="H5" s="540" t="s">
        <v>118</v>
      </c>
      <c r="I5" s="541"/>
      <c r="J5" s="541"/>
      <c r="K5" s="541"/>
      <c r="L5" s="541"/>
      <c r="M5" s="541"/>
      <c r="N5" s="541"/>
      <c r="O5" s="541"/>
      <c r="P5" s="541"/>
      <c r="Q5" s="542"/>
      <c r="R5" s="215"/>
    </row>
    <row r="6" spans="1:18" s="13" customFormat="1" ht="19.5" customHeight="1" thickBot="1">
      <c r="A6" s="506" t="str">
        <f>'1) Contexte'!B6</f>
        <v>Fonction de l'évaluateur :</v>
      </c>
      <c r="B6" s="507"/>
      <c r="C6" s="507"/>
      <c r="D6" s="508" t="str">
        <f>'1) Contexte'!C6</f>
        <v>2 : Fonction </v>
      </c>
      <c r="E6" s="509"/>
      <c r="F6" s="525"/>
      <c r="G6" s="62"/>
      <c r="H6" s="543"/>
      <c r="I6" s="543"/>
      <c r="J6" s="543"/>
      <c r="K6" s="543"/>
      <c r="L6" s="543"/>
      <c r="M6" s="543"/>
      <c r="N6" s="543"/>
      <c r="O6" s="543"/>
      <c r="P6" s="543"/>
      <c r="Q6" s="544"/>
      <c r="R6" s="60"/>
    </row>
    <row r="7" spans="1:18" s="13" customFormat="1" ht="19.5" customHeight="1">
      <c r="A7" s="529" t="str">
        <f>'1) Contexte'!B7</f>
        <v>Mail :</v>
      </c>
      <c r="B7" s="530"/>
      <c r="C7" s="530"/>
      <c r="D7" s="508" t="str">
        <f>'1) Contexte'!C7</f>
        <v>…</v>
      </c>
      <c r="E7" s="509"/>
      <c r="F7" s="526"/>
      <c r="G7" s="62"/>
      <c r="H7" s="568" t="s">
        <v>117</v>
      </c>
      <c r="I7" s="552" t="s">
        <v>30</v>
      </c>
      <c r="J7" s="553"/>
      <c r="K7" s="553"/>
      <c r="L7" s="553"/>
      <c r="M7" s="554"/>
      <c r="N7" s="558" t="s">
        <v>32</v>
      </c>
      <c r="O7" s="558"/>
      <c r="P7" s="558"/>
      <c r="Q7" s="559"/>
      <c r="R7" s="60"/>
    </row>
    <row r="8" spans="1:18" s="13" customFormat="1" ht="15.75" customHeight="1">
      <c r="A8" s="512" t="s">
        <v>179</v>
      </c>
      <c r="B8" s="513"/>
      <c r="C8" s="513"/>
      <c r="D8" s="513"/>
      <c r="E8" s="513"/>
      <c r="F8" s="514"/>
      <c r="G8" s="62"/>
      <c r="H8" s="569"/>
      <c r="I8" s="65">
        <f>'1) Contexte'!F25</f>
        <v>0</v>
      </c>
      <c r="J8" s="66">
        <f>'1) Contexte'!F26</f>
        <v>0.33</v>
      </c>
      <c r="K8" s="66">
        <f>'1) Contexte'!F27</f>
        <v>0.66</v>
      </c>
      <c r="L8" s="67">
        <f>'1) Contexte'!F28</f>
        <v>1</v>
      </c>
      <c r="M8" s="571" t="s">
        <v>31</v>
      </c>
      <c r="N8" s="560"/>
      <c r="O8" s="560"/>
      <c r="P8" s="560"/>
      <c r="Q8" s="561"/>
      <c r="R8" s="60"/>
    </row>
    <row r="9" spans="1:18" s="13" customFormat="1" ht="15.75" customHeight="1" thickBot="1">
      <c r="A9" s="515"/>
      <c r="B9" s="516"/>
      <c r="C9" s="516"/>
      <c r="D9" s="516"/>
      <c r="E9" s="516"/>
      <c r="F9" s="517"/>
      <c r="G9" s="62"/>
      <c r="H9" s="570"/>
      <c r="I9" s="68" t="str">
        <f>'1) Contexte'!E25</f>
        <v>Faux</v>
      </c>
      <c r="J9" s="69" t="str">
        <f>'1) Contexte'!E26</f>
        <v>Plutôt Faux</v>
      </c>
      <c r="K9" s="69" t="str">
        <f>'1) Contexte'!E27</f>
        <v>Plutôt Vrai</v>
      </c>
      <c r="L9" s="69" t="str">
        <f>'1) Contexte'!E28</f>
        <v>Vrai</v>
      </c>
      <c r="M9" s="572"/>
      <c r="N9" s="562" t="s">
        <v>37</v>
      </c>
      <c r="O9" s="563"/>
      <c r="P9" s="563" t="s">
        <v>36</v>
      </c>
      <c r="Q9" s="566"/>
      <c r="R9" s="60"/>
    </row>
    <row r="10" spans="1:18" s="13" customFormat="1" ht="40.5" customHeight="1" thickBot="1">
      <c r="A10" s="533" t="s">
        <v>5</v>
      </c>
      <c r="B10" s="534"/>
      <c r="C10" s="534"/>
      <c r="D10" s="127" t="s">
        <v>16</v>
      </c>
      <c r="E10" s="128" t="s">
        <v>17</v>
      </c>
      <c r="F10" s="362" t="s">
        <v>18</v>
      </c>
      <c r="G10" s="62"/>
      <c r="H10" s="573" t="str">
        <f>A10</f>
        <v>PROCESSUS MANAGEMENT</v>
      </c>
      <c r="I10" s="573"/>
      <c r="J10" s="573"/>
      <c r="K10" s="573"/>
      <c r="L10" s="573"/>
      <c r="M10" s="245">
        <f>SUM(M11:M36)/COUNT(M11:M36)</f>
        <v>0.43192307692307697</v>
      </c>
      <c r="N10" s="564"/>
      <c r="O10" s="565"/>
      <c r="P10" s="565"/>
      <c r="Q10" s="567"/>
      <c r="R10" s="60"/>
    </row>
    <row r="11" spans="1:18" s="13" customFormat="1" ht="88.5" customHeight="1" thickBot="1">
      <c r="A11" s="510" t="s">
        <v>220</v>
      </c>
      <c r="B11" s="169" t="s">
        <v>178</v>
      </c>
      <c r="C11" s="170" t="s">
        <v>59</v>
      </c>
      <c r="D11" s="171"/>
      <c r="E11" s="172"/>
      <c r="F11" s="172"/>
      <c r="G11" s="62"/>
      <c r="H11" s="352">
        <v>3</v>
      </c>
      <c r="I11" s="70">
        <f aca="true" t="shared" si="0" ref="I11:I36">IF(H11=1,$I$8,"")</f>
      </c>
      <c r="J11" s="71">
        <f aca="true" t="shared" si="1" ref="J11:J36">IF(H11=2,$J$8,"")</f>
      </c>
      <c r="K11" s="71">
        <f aca="true" t="shared" si="2" ref="K11:K36">IF(H11=3,$K$8,"")</f>
        <v>0.66</v>
      </c>
      <c r="L11" s="71">
        <f aca="true" t="shared" si="3" ref="L11:L36">IF(H11=4,$L$8,"")</f>
      </c>
      <c r="M11" s="72">
        <f aca="true" t="shared" si="4" ref="M11:M29">SUM(I11:L11)</f>
        <v>0.66</v>
      </c>
      <c r="N11" s="73">
        <f>SUM(M11)/COUNT(M11)</f>
        <v>0.66</v>
      </c>
      <c r="O11" s="74" t="s">
        <v>50</v>
      </c>
      <c r="P11" s="492">
        <f>SUM(M11:M23)/COUNT(M11:M23)</f>
        <v>0.5330769230769231</v>
      </c>
      <c r="Q11" s="489" t="str">
        <f>A11</f>
        <v>Management du Système de la Qualité</v>
      </c>
      <c r="R11" s="60"/>
    </row>
    <row r="12" spans="1:18" s="13" customFormat="1" ht="36.75" customHeight="1">
      <c r="A12" s="518"/>
      <c r="B12" s="510" t="s">
        <v>184</v>
      </c>
      <c r="C12" s="173" t="s">
        <v>74</v>
      </c>
      <c r="D12" s="174"/>
      <c r="E12" s="175"/>
      <c r="F12" s="363"/>
      <c r="G12" s="62"/>
      <c r="H12" s="353">
        <v>2</v>
      </c>
      <c r="I12" s="76">
        <f t="shared" si="0"/>
      </c>
      <c r="J12" s="77">
        <f t="shared" si="1"/>
        <v>0.33</v>
      </c>
      <c r="K12" s="77">
        <f t="shared" si="2"/>
      </c>
      <c r="L12" s="77">
        <f t="shared" si="3"/>
      </c>
      <c r="M12" s="78">
        <f t="shared" si="4"/>
        <v>0.33</v>
      </c>
      <c r="N12" s="501">
        <f>SUM(M12:M15)/COUNT(M12:M15)</f>
        <v>0.495</v>
      </c>
      <c r="O12" s="492" t="s">
        <v>116</v>
      </c>
      <c r="P12" s="493"/>
      <c r="Q12" s="490"/>
      <c r="R12" s="60"/>
    </row>
    <row r="13" spans="1:18" s="13" customFormat="1" ht="36.75" customHeight="1">
      <c r="A13" s="518"/>
      <c r="B13" s="518"/>
      <c r="C13" s="176" t="s">
        <v>75</v>
      </c>
      <c r="D13" s="177"/>
      <c r="E13" s="178"/>
      <c r="F13" s="364"/>
      <c r="G13" s="62"/>
      <c r="H13" s="354">
        <v>2</v>
      </c>
      <c r="I13" s="80">
        <f t="shared" si="0"/>
      </c>
      <c r="J13" s="81">
        <f t="shared" si="1"/>
        <v>0.33</v>
      </c>
      <c r="K13" s="81">
        <f t="shared" si="2"/>
      </c>
      <c r="L13" s="81">
        <f t="shared" si="3"/>
      </c>
      <c r="M13" s="82">
        <f t="shared" si="4"/>
        <v>0.33</v>
      </c>
      <c r="N13" s="502"/>
      <c r="O13" s="493"/>
      <c r="P13" s="493"/>
      <c r="Q13" s="490"/>
      <c r="R13" s="60"/>
    </row>
    <row r="14" spans="1:18" s="13" customFormat="1" ht="36.75" customHeight="1">
      <c r="A14" s="518"/>
      <c r="B14" s="518"/>
      <c r="C14" s="176" t="s">
        <v>76</v>
      </c>
      <c r="D14" s="177"/>
      <c r="E14" s="178"/>
      <c r="F14" s="364"/>
      <c r="G14" s="62"/>
      <c r="H14" s="354">
        <v>3</v>
      </c>
      <c r="I14" s="80">
        <f t="shared" si="0"/>
      </c>
      <c r="J14" s="81">
        <f t="shared" si="1"/>
      </c>
      <c r="K14" s="81">
        <f t="shared" si="2"/>
        <v>0.66</v>
      </c>
      <c r="L14" s="81">
        <f t="shared" si="3"/>
      </c>
      <c r="M14" s="82">
        <f t="shared" si="4"/>
        <v>0.66</v>
      </c>
      <c r="N14" s="502"/>
      <c r="O14" s="493"/>
      <c r="P14" s="493"/>
      <c r="Q14" s="490"/>
      <c r="R14" s="60"/>
    </row>
    <row r="15" spans="1:18" s="13" customFormat="1" ht="36.75" customHeight="1" thickBot="1">
      <c r="A15" s="511"/>
      <c r="B15" s="511"/>
      <c r="C15" s="179" t="s">
        <v>77</v>
      </c>
      <c r="D15" s="180"/>
      <c r="E15" s="181"/>
      <c r="F15" s="365"/>
      <c r="G15" s="62"/>
      <c r="H15" s="355">
        <v>3</v>
      </c>
      <c r="I15" s="84">
        <f t="shared" si="0"/>
      </c>
      <c r="J15" s="85">
        <f t="shared" si="1"/>
      </c>
      <c r="K15" s="85">
        <f t="shared" si="2"/>
        <v>0.66</v>
      </c>
      <c r="L15" s="85">
        <f t="shared" si="3"/>
      </c>
      <c r="M15" s="86">
        <f t="shared" si="4"/>
        <v>0.66</v>
      </c>
      <c r="N15" s="503"/>
      <c r="O15" s="494"/>
      <c r="P15" s="493"/>
      <c r="Q15" s="490"/>
      <c r="R15" s="60"/>
    </row>
    <row r="16" spans="1:18" s="13" customFormat="1" ht="36.75" customHeight="1">
      <c r="A16" s="510" t="s">
        <v>221</v>
      </c>
      <c r="B16" s="510" t="s">
        <v>185</v>
      </c>
      <c r="C16" s="173" t="s">
        <v>60</v>
      </c>
      <c r="D16" s="174"/>
      <c r="E16" s="175"/>
      <c r="F16" s="366"/>
      <c r="G16" s="62"/>
      <c r="H16" s="356">
        <v>2</v>
      </c>
      <c r="I16" s="87">
        <f t="shared" si="0"/>
      </c>
      <c r="J16" s="88">
        <f t="shared" si="1"/>
        <v>0.33</v>
      </c>
      <c r="K16" s="88">
        <f t="shared" si="2"/>
      </c>
      <c r="L16" s="88">
        <f t="shared" si="3"/>
      </c>
      <c r="M16" s="89">
        <f t="shared" si="4"/>
        <v>0.33</v>
      </c>
      <c r="N16" s="501">
        <f>SUM(M16:M17)/COUNT(M16:M17)</f>
        <v>0.495</v>
      </c>
      <c r="O16" s="492" t="s">
        <v>45</v>
      </c>
      <c r="P16" s="493"/>
      <c r="Q16" s="490"/>
      <c r="R16" s="60"/>
    </row>
    <row r="17" spans="1:18" s="13" customFormat="1" ht="49.5" customHeight="1" thickBot="1">
      <c r="A17" s="518"/>
      <c r="B17" s="511"/>
      <c r="C17" s="179" t="s">
        <v>61</v>
      </c>
      <c r="D17" s="180"/>
      <c r="E17" s="181"/>
      <c r="F17" s="365"/>
      <c r="G17" s="62"/>
      <c r="H17" s="355">
        <v>3</v>
      </c>
      <c r="I17" s="84">
        <f t="shared" si="0"/>
      </c>
      <c r="J17" s="85">
        <f t="shared" si="1"/>
      </c>
      <c r="K17" s="85">
        <f t="shared" si="2"/>
        <v>0.66</v>
      </c>
      <c r="L17" s="85">
        <f t="shared" si="3"/>
      </c>
      <c r="M17" s="86">
        <f t="shared" si="4"/>
        <v>0.66</v>
      </c>
      <c r="N17" s="503"/>
      <c r="O17" s="494"/>
      <c r="P17" s="493"/>
      <c r="Q17" s="490"/>
      <c r="R17" s="60"/>
    </row>
    <row r="18" spans="1:18" s="13" customFormat="1" ht="73.5" customHeight="1" thickBot="1">
      <c r="A18" s="518"/>
      <c r="B18" s="182" t="s">
        <v>186</v>
      </c>
      <c r="C18" s="170" t="s">
        <v>62</v>
      </c>
      <c r="D18" s="171"/>
      <c r="E18" s="172"/>
      <c r="F18" s="367"/>
      <c r="G18" s="62"/>
      <c r="H18" s="357">
        <v>3</v>
      </c>
      <c r="I18" s="70">
        <f t="shared" si="0"/>
      </c>
      <c r="J18" s="71">
        <f t="shared" si="1"/>
      </c>
      <c r="K18" s="71">
        <f t="shared" si="2"/>
        <v>0.66</v>
      </c>
      <c r="L18" s="71">
        <f t="shared" si="3"/>
      </c>
      <c r="M18" s="72">
        <f t="shared" si="4"/>
        <v>0.66</v>
      </c>
      <c r="N18" s="91">
        <f>SUM(M18:M18)/COUNT(M18:M18)</f>
        <v>0.66</v>
      </c>
      <c r="O18" s="92" t="s">
        <v>46</v>
      </c>
      <c r="P18" s="493"/>
      <c r="Q18" s="490"/>
      <c r="R18" s="60"/>
    </row>
    <row r="19" spans="1:18" s="13" customFormat="1" ht="70.5" customHeight="1" thickBot="1">
      <c r="A19" s="518"/>
      <c r="B19" s="182" t="s">
        <v>187</v>
      </c>
      <c r="C19" s="170" t="s">
        <v>63</v>
      </c>
      <c r="D19" s="171"/>
      <c r="E19" s="172"/>
      <c r="F19" s="367"/>
      <c r="G19" s="62"/>
      <c r="H19" s="357">
        <v>2</v>
      </c>
      <c r="I19" s="70">
        <f t="shared" si="0"/>
      </c>
      <c r="J19" s="71">
        <f t="shared" si="1"/>
        <v>0.33</v>
      </c>
      <c r="K19" s="71">
        <f t="shared" si="2"/>
      </c>
      <c r="L19" s="71">
        <f t="shared" si="3"/>
      </c>
      <c r="M19" s="72">
        <f t="shared" si="4"/>
        <v>0.33</v>
      </c>
      <c r="N19" s="91">
        <f>SUM(M19:M19)/COUNT(M19:M19)</f>
        <v>0.33</v>
      </c>
      <c r="O19" s="92" t="s">
        <v>47</v>
      </c>
      <c r="P19" s="493"/>
      <c r="Q19" s="490"/>
      <c r="R19" s="60"/>
    </row>
    <row r="20" spans="1:18" s="13" customFormat="1" ht="51.75" customHeight="1">
      <c r="A20" s="518"/>
      <c r="B20" s="510" t="s">
        <v>209</v>
      </c>
      <c r="C20" s="173" t="s">
        <v>64</v>
      </c>
      <c r="D20" s="174"/>
      <c r="E20" s="175"/>
      <c r="F20" s="366"/>
      <c r="G20" s="62"/>
      <c r="H20" s="353">
        <v>3</v>
      </c>
      <c r="I20" s="76">
        <f t="shared" si="0"/>
      </c>
      <c r="J20" s="77">
        <f t="shared" si="1"/>
      </c>
      <c r="K20" s="77">
        <f t="shared" si="2"/>
        <v>0.66</v>
      </c>
      <c r="L20" s="77">
        <f t="shared" si="3"/>
      </c>
      <c r="M20" s="78">
        <f t="shared" si="4"/>
        <v>0.66</v>
      </c>
      <c r="N20" s="501">
        <f>SUM(M20:M23)/COUNT(M20:M23)</f>
        <v>0.5775</v>
      </c>
      <c r="O20" s="492" t="s">
        <v>38</v>
      </c>
      <c r="P20" s="493"/>
      <c r="Q20" s="490"/>
      <c r="R20" s="60"/>
    </row>
    <row r="21" spans="1:18" s="13" customFormat="1" ht="63" customHeight="1">
      <c r="A21" s="518"/>
      <c r="B21" s="518"/>
      <c r="C21" s="176" t="s">
        <v>65</v>
      </c>
      <c r="D21" s="177"/>
      <c r="E21" s="178"/>
      <c r="F21" s="364"/>
      <c r="G21" s="62"/>
      <c r="H21" s="354">
        <v>3</v>
      </c>
      <c r="I21" s="80">
        <f t="shared" si="0"/>
      </c>
      <c r="J21" s="81">
        <f t="shared" si="1"/>
      </c>
      <c r="K21" s="81">
        <f t="shared" si="2"/>
        <v>0.66</v>
      </c>
      <c r="L21" s="81">
        <f t="shared" si="3"/>
      </c>
      <c r="M21" s="82">
        <f t="shared" si="4"/>
        <v>0.66</v>
      </c>
      <c r="N21" s="502"/>
      <c r="O21" s="493"/>
      <c r="P21" s="493"/>
      <c r="Q21" s="490"/>
      <c r="R21" s="60"/>
    </row>
    <row r="22" spans="1:18" s="13" customFormat="1" ht="69" customHeight="1">
      <c r="A22" s="518"/>
      <c r="B22" s="518"/>
      <c r="C22" s="176" t="s">
        <v>66</v>
      </c>
      <c r="D22" s="177"/>
      <c r="E22" s="178"/>
      <c r="F22" s="364"/>
      <c r="G22" s="62"/>
      <c r="H22" s="354">
        <v>2</v>
      </c>
      <c r="I22" s="80">
        <f t="shared" si="0"/>
      </c>
      <c r="J22" s="81">
        <f t="shared" si="1"/>
        <v>0.33</v>
      </c>
      <c r="K22" s="81">
        <f t="shared" si="2"/>
      </c>
      <c r="L22" s="81">
        <f t="shared" si="3"/>
      </c>
      <c r="M22" s="82">
        <f t="shared" si="4"/>
        <v>0.33</v>
      </c>
      <c r="N22" s="502"/>
      <c r="O22" s="493"/>
      <c r="P22" s="493"/>
      <c r="Q22" s="490"/>
      <c r="R22" s="60"/>
    </row>
    <row r="23" spans="1:18" s="13" customFormat="1" ht="45" customHeight="1" thickBot="1">
      <c r="A23" s="511"/>
      <c r="B23" s="511"/>
      <c r="C23" s="179" t="s">
        <v>67</v>
      </c>
      <c r="D23" s="180"/>
      <c r="E23" s="181"/>
      <c r="F23" s="365"/>
      <c r="G23" s="62"/>
      <c r="H23" s="355">
        <v>3</v>
      </c>
      <c r="I23" s="84">
        <f t="shared" si="0"/>
      </c>
      <c r="J23" s="85">
        <f t="shared" si="1"/>
      </c>
      <c r="K23" s="85">
        <f t="shared" si="2"/>
        <v>0.66</v>
      </c>
      <c r="L23" s="85">
        <f t="shared" si="3"/>
      </c>
      <c r="M23" s="86">
        <f t="shared" si="4"/>
        <v>0.66</v>
      </c>
      <c r="N23" s="503"/>
      <c r="O23" s="494"/>
      <c r="P23" s="494"/>
      <c r="Q23" s="491"/>
      <c r="R23" s="60"/>
    </row>
    <row r="24" spans="1:18" s="13" customFormat="1" ht="30.75" customHeight="1">
      <c r="A24" s="510" t="s">
        <v>120</v>
      </c>
      <c r="B24" s="510" t="s">
        <v>208</v>
      </c>
      <c r="C24" s="173" t="s">
        <v>68</v>
      </c>
      <c r="D24" s="174"/>
      <c r="E24" s="175"/>
      <c r="F24" s="366"/>
      <c r="G24" s="62"/>
      <c r="H24" s="353">
        <v>1</v>
      </c>
      <c r="I24" s="76">
        <f t="shared" si="0"/>
        <v>0</v>
      </c>
      <c r="J24" s="77">
        <f t="shared" si="1"/>
      </c>
      <c r="K24" s="77">
        <f t="shared" si="2"/>
      </c>
      <c r="L24" s="77">
        <f t="shared" si="3"/>
      </c>
      <c r="M24" s="78">
        <f t="shared" si="4"/>
        <v>0</v>
      </c>
      <c r="N24" s="501">
        <f>SUM(M24:M29)/COUNT(M24:M29)</f>
        <v>0.275</v>
      </c>
      <c r="O24" s="492" t="s">
        <v>39</v>
      </c>
      <c r="P24" s="495">
        <f>N24</f>
        <v>0.275</v>
      </c>
      <c r="Q24" s="489" t="str">
        <f>A24</f>
        <v>Management de la Relation client</v>
      </c>
      <c r="R24" s="60"/>
    </row>
    <row r="25" spans="1:18" s="13" customFormat="1" ht="33" customHeight="1">
      <c r="A25" s="518"/>
      <c r="B25" s="518"/>
      <c r="C25" s="176" t="s">
        <v>69</v>
      </c>
      <c r="D25" s="177"/>
      <c r="E25" s="178"/>
      <c r="F25" s="364"/>
      <c r="G25" s="62"/>
      <c r="H25" s="354">
        <v>2</v>
      </c>
      <c r="I25" s="80">
        <f t="shared" si="0"/>
      </c>
      <c r="J25" s="81">
        <f t="shared" si="1"/>
        <v>0.33</v>
      </c>
      <c r="K25" s="81">
        <f t="shared" si="2"/>
      </c>
      <c r="L25" s="81">
        <f t="shared" si="3"/>
      </c>
      <c r="M25" s="82">
        <f t="shared" si="4"/>
        <v>0.33</v>
      </c>
      <c r="N25" s="502"/>
      <c r="O25" s="493"/>
      <c r="P25" s="496"/>
      <c r="Q25" s="490"/>
      <c r="R25" s="60"/>
    </row>
    <row r="26" spans="1:18" s="13" customFormat="1" ht="30" customHeight="1">
      <c r="A26" s="518"/>
      <c r="B26" s="518"/>
      <c r="C26" s="176" t="s">
        <v>70</v>
      </c>
      <c r="D26" s="177"/>
      <c r="E26" s="178"/>
      <c r="F26" s="364"/>
      <c r="G26" s="62"/>
      <c r="H26" s="354">
        <v>2</v>
      </c>
      <c r="I26" s="80">
        <f t="shared" si="0"/>
      </c>
      <c r="J26" s="81">
        <f t="shared" si="1"/>
        <v>0.33</v>
      </c>
      <c r="K26" s="81">
        <f t="shared" si="2"/>
      </c>
      <c r="L26" s="81">
        <f t="shared" si="3"/>
      </c>
      <c r="M26" s="82">
        <f t="shared" si="4"/>
        <v>0.33</v>
      </c>
      <c r="N26" s="502"/>
      <c r="O26" s="493"/>
      <c r="P26" s="496"/>
      <c r="Q26" s="490"/>
      <c r="R26" s="60"/>
    </row>
    <row r="27" spans="1:18" s="13" customFormat="1" ht="30" customHeight="1">
      <c r="A27" s="518"/>
      <c r="B27" s="518"/>
      <c r="C27" s="176" t="s">
        <v>71</v>
      </c>
      <c r="D27" s="177"/>
      <c r="E27" s="178"/>
      <c r="F27" s="364"/>
      <c r="G27" s="62"/>
      <c r="H27" s="354">
        <v>2</v>
      </c>
      <c r="I27" s="80">
        <f t="shared" si="0"/>
      </c>
      <c r="J27" s="81">
        <f t="shared" si="1"/>
        <v>0.33</v>
      </c>
      <c r="K27" s="81">
        <f t="shared" si="2"/>
      </c>
      <c r="L27" s="81">
        <f t="shared" si="3"/>
      </c>
      <c r="M27" s="82">
        <f t="shared" si="4"/>
        <v>0.33</v>
      </c>
      <c r="N27" s="502"/>
      <c r="O27" s="493"/>
      <c r="P27" s="496"/>
      <c r="Q27" s="490"/>
      <c r="R27" s="60"/>
    </row>
    <row r="28" spans="1:18" s="13" customFormat="1" ht="30.75" customHeight="1">
      <c r="A28" s="518"/>
      <c r="B28" s="518"/>
      <c r="C28" s="176" t="s">
        <v>72</v>
      </c>
      <c r="D28" s="177"/>
      <c r="E28" s="178"/>
      <c r="F28" s="364"/>
      <c r="G28" s="62"/>
      <c r="H28" s="354">
        <v>2</v>
      </c>
      <c r="I28" s="80">
        <f t="shared" si="0"/>
      </c>
      <c r="J28" s="81">
        <f t="shared" si="1"/>
        <v>0.33</v>
      </c>
      <c r="K28" s="81">
        <f t="shared" si="2"/>
      </c>
      <c r="L28" s="81">
        <f t="shared" si="3"/>
      </c>
      <c r="M28" s="82">
        <f t="shared" si="4"/>
        <v>0.33</v>
      </c>
      <c r="N28" s="502"/>
      <c r="O28" s="493"/>
      <c r="P28" s="496"/>
      <c r="Q28" s="490"/>
      <c r="R28" s="60"/>
    </row>
    <row r="29" spans="1:18" s="13" customFormat="1" ht="45" customHeight="1" thickBot="1">
      <c r="A29" s="511"/>
      <c r="B29" s="511"/>
      <c r="C29" s="179" t="s">
        <v>73</v>
      </c>
      <c r="D29" s="180"/>
      <c r="E29" s="181"/>
      <c r="F29" s="365"/>
      <c r="G29" s="62"/>
      <c r="H29" s="355">
        <v>2</v>
      </c>
      <c r="I29" s="84">
        <f t="shared" si="0"/>
      </c>
      <c r="J29" s="85">
        <f t="shared" si="1"/>
        <v>0.33</v>
      </c>
      <c r="K29" s="85">
        <f t="shared" si="2"/>
      </c>
      <c r="L29" s="85">
        <f t="shared" si="3"/>
      </c>
      <c r="M29" s="86">
        <f t="shared" si="4"/>
        <v>0.33</v>
      </c>
      <c r="N29" s="503"/>
      <c r="O29" s="494"/>
      <c r="P29" s="497"/>
      <c r="Q29" s="491"/>
      <c r="R29" s="60"/>
    </row>
    <row r="30" spans="1:18" s="13" customFormat="1" ht="33" customHeight="1">
      <c r="A30" s="510" t="s">
        <v>84</v>
      </c>
      <c r="B30" s="510" t="s">
        <v>207</v>
      </c>
      <c r="C30" s="173" t="s">
        <v>78</v>
      </c>
      <c r="D30" s="174"/>
      <c r="E30" s="175"/>
      <c r="F30" s="366"/>
      <c r="G30" s="62"/>
      <c r="H30" s="353">
        <v>2</v>
      </c>
      <c r="I30" s="76">
        <f t="shared" si="0"/>
      </c>
      <c r="J30" s="77">
        <f t="shared" si="1"/>
        <v>0.33</v>
      </c>
      <c r="K30" s="77">
        <f t="shared" si="2"/>
      </c>
      <c r="L30" s="77">
        <f t="shared" si="3"/>
      </c>
      <c r="M30" s="78">
        <f aca="true" t="shared" si="5" ref="M30:M36">SUM(I30:L30)</f>
        <v>0.33</v>
      </c>
      <c r="N30" s="501">
        <f>SUM(M30:M36)/COUNT(M30:M36)</f>
        <v>0.3785714285714286</v>
      </c>
      <c r="O30" s="492" t="s">
        <v>51</v>
      </c>
      <c r="P30" s="492">
        <f>SUM(M32:M36)/COUNT(M32:M36)</f>
        <v>0.4640000000000001</v>
      </c>
      <c r="Q30" s="489" t="str">
        <f>A30</f>
        <v>Management des Ressources Humaines</v>
      </c>
      <c r="R30" s="60"/>
    </row>
    <row r="31" spans="1:18" s="13" customFormat="1" ht="33" customHeight="1">
      <c r="A31" s="518"/>
      <c r="B31" s="518"/>
      <c r="C31" s="176" t="s">
        <v>79</v>
      </c>
      <c r="D31" s="177"/>
      <c r="E31" s="178"/>
      <c r="F31" s="364"/>
      <c r="G31" s="62"/>
      <c r="H31" s="354">
        <v>1</v>
      </c>
      <c r="I31" s="80">
        <f t="shared" si="0"/>
        <v>0</v>
      </c>
      <c r="J31" s="81">
        <f t="shared" si="1"/>
      </c>
      <c r="K31" s="81">
        <f t="shared" si="2"/>
      </c>
      <c r="L31" s="81">
        <f t="shared" si="3"/>
      </c>
      <c r="M31" s="82">
        <f t="shared" si="5"/>
        <v>0</v>
      </c>
      <c r="N31" s="502"/>
      <c r="O31" s="493"/>
      <c r="P31" s="493"/>
      <c r="Q31" s="490"/>
      <c r="R31" s="60"/>
    </row>
    <row r="32" spans="1:18" s="13" customFormat="1" ht="57.75" customHeight="1">
      <c r="A32" s="518"/>
      <c r="B32" s="518"/>
      <c r="C32" s="176" t="s">
        <v>80</v>
      </c>
      <c r="D32" s="177"/>
      <c r="E32" s="178"/>
      <c r="F32" s="364"/>
      <c r="G32" s="62"/>
      <c r="H32" s="354">
        <v>1</v>
      </c>
      <c r="I32" s="80">
        <f t="shared" si="0"/>
        <v>0</v>
      </c>
      <c r="J32" s="81">
        <f t="shared" si="1"/>
      </c>
      <c r="K32" s="81">
        <f t="shared" si="2"/>
      </c>
      <c r="L32" s="81">
        <f t="shared" si="3"/>
      </c>
      <c r="M32" s="82">
        <f t="shared" si="5"/>
        <v>0</v>
      </c>
      <c r="N32" s="502"/>
      <c r="O32" s="493"/>
      <c r="P32" s="493"/>
      <c r="Q32" s="490"/>
      <c r="R32" s="60"/>
    </row>
    <row r="33" spans="1:18" s="13" customFormat="1" ht="39" customHeight="1">
      <c r="A33" s="518"/>
      <c r="B33" s="518"/>
      <c r="C33" s="176" t="s">
        <v>81</v>
      </c>
      <c r="D33" s="177"/>
      <c r="E33" s="178"/>
      <c r="F33" s="364"/>
      <c r="G33" s="62"/>
      <c r="H33" s="354">
        <v>3</v>
      </c>
      <c r="I33" s="80">
        <f t="shared" si="0"/>
      </c>
      <c r="J33" s="81">
        <f t="shared" si="1"/>
      </c>
      <c r="K33" s="81">
        <f t="shared" si="2"/>
        <v>0.66</v>
      </c>
      <c r="L33" s="81">
        <f t="shared" si="3"/>
      </c>
      <c r="M33" s="82">
        <f t="shared" si="5"/>
        <v>0.66</v>
      </c>
      <c r="N33" s="502"/>
      <c r="O33" s="493"/>
      <c r="P33" s="493"/>
      <c r="Q33" s="490"/>
      <c r="R33" s="60"/>
    </row>
    <row r="34" spans="1:18" s="13" customFormat="1" ht="39" customHeight="1">
      <c r="A34" s="518"/>
      <c r="B34" s="518"/>
      <c r="C34" s="176" t="s">
        <v>82</v>
      </c>
      <c r="D34" s="177"/>
      <c r="E34" s="178"/>
      <c r="F34" s="364"/>
      <c r="G34" s="62"/>
      <c r="H34" s="354">
        <v>2</v>
      </c>
      <c r="I34" s="80">
        <f t="shared" si="0"/>
      </c>
      <c r="J34" s="81">
        <f t="shared" si="1"/>
        <v>0.33</v>
      </c>
      <c r="K34" s="81">
        <f t="shared" si="2"/>
      </c>
      <c r="L34" s="81">
        <f t="shared" si="3"/>
      </c>
      <c r="M34" s="82">
        <f t="shared" si="5"/>
        <v>0.33</v>
      </c>
      <c r="N34" s="502"/>
      <c r="O34" s="493"/>
      <c r="P34" s="493"/>
      <c r="Q34" s="490"/>
      <c r="R34" s="60"/>
    </row>
    <row r="35" spans="1:18" s="13" customFormat="1" ht="45" customHeight="1">
      <c r="A35" s="518"/>
      <c r="B35" s="518"/>
      <c r="C35" s="176" t="s">
        <v>83</v>
      </c>
      <c r="D35" s="177"/>
      <c r="E35" s="178"/>
      <c r="F35" s="364"/>
      <c r="G35" s="62"/>
      <c r="H35" s="354">
        <v>2</v>
      </c>
      <c r="I35" s="80">
        <f t="shared" si="0"/>
      </c>
      <c r="J35" s="81">
        <f t="shared" si="1"/>
        <v>0.33</v>
      </c>
      <c r="K35" s="81">
        <f t="shared" si="2"/>
      </c>
      <c r="L35" s="81">
        <f t="shared" si="3"/>
      </c>
      <c r="M35" s="82">
        <f t="shared" si="5"/>
        <v>0.33</v>
      </c>
      <c r="N35" s="502"/>
      <c r="O35" s="493"/>
      <c r="P35" s="493"/>
      <c r="Q35" s="490"/>
      <c r="R35" s="60"/>
    </row>
    <row r="36" spans="1:18" s="13" customFormat="1" ht="39" customHeight="1" thickBot="1">
      <c r="A36" s="511"/>
      <c r="B36" s="511"/>
      <c r="C36" s="179" t="s">
        <v>149</v>
      </c>
      <c r="D36" s="180"/>
      <c r="E36" s="181"/>
      <c r="F36" s="365"/>
      <c r="G36" s="62"/>
      <c r="H36" s="355">
        <v>4</v>
      </c>
      <c r="I36" s="84">
        <f t="shared" si="0"/>
      </c>
      <c r="J36" s="85">
        <f t="shared" si="1"/>
      </c>
      <c r="K36" s="85">
        <f t="shared" si="2"/>
      </c>
      <c r="L36" s="85">
        <f t="shared" si="3"/>
        <v>1</v>
      </c>
      <c r="M36" s="86">
        <f t="shared" si="5"/>
        <v>1</v>
      </c>
      <c r="N36" s="503"/>
      <c r="O36" s="494"/>
      <c r="P36" s="494"/>
      <c r="Q36" s="491"/>
      <c r="R36" s="60"/>
    </row>
    <row r="37" spans="1:18" s="13" customFormat="1" ht="40.5" customHeight="1" thickBot="1">
      <c r="A37" s="531" t="s">
        <v>34</v>
      </c>
      <c r="B37" s="532"/>
      <c r="C37" s="532"/>
      <c r="D37" s="129" t="s">
        <v>16</v>
      </c>
      <c r="E37" s="130" t="s">
        <v>17</v>
      </c>
      <c r="F37" s="130" t="s">
        <v>18</v>
      </c>
      <c r="G37" s="62"/>
      <c r="H37" s="488" t="str">
        <f>A37</f>
        <v>PROCESSUS REALISATION PRODUIT</v>
      </c>
      <c r="I37" s="488"/>
      <c r="J37" s="488"/>
      <c r="K37" s="488"/>
      <c r="L37" s="488"/>
      <c r="M37" s="244">
        <f>SUM(M38:M53)/COUNT(M38:M53)</f>
        <v>0.248125</v>
      </c>
      <c r="N37" s="574" t="s">
        <v>37</v>
      </c>
      <c r="O37" s="575"/>
      <c r="P37" s="579" t="s">
        <v>36</v>
      </c>
      <c r="Q37" s="580"/>
      <c r="R37" s="60"/>
    </row>
    <row r="38" spans="1:18" s="13" customFormat="1" ht="35.25" customHeight="1" thickBot="1">
      <c r="A38" s="522" t="s">
        <v>123</v>
      </c>
      <c r="B38" s="519" t="s">
        <v>188</v>
      </c>
      <c r="C38" s="151" t="s">
        <v>85</v>
      </c>
      <c r="D38" s="152"/>
      <c r="E38" s="153"/>
      <c r="F38" s="153"/>
      <c r="G38" s="62"/>
      <c r="H38" s="353">
        <v>2</v>
      </c>
      <c r="I38" s="76">
        <f aca="true" t="shared" si="6" ref="I38:I53">IF(H38=1,$I$8,"")</f>
      </c>
      <c r="J38" s="77">
        <f aca="true" t="shared" si="7" ref="J38:J53">IF(H38=2,$J$8,"")</f>
        <v>0.33</v>
      </c>
      <c r="K38" s="77">
        <f aca="true" t="shared" si="8" ref="K38:K53">IF(H38=3,$K$8,"")</f>
      </c>
      <c r="L38" s="77">
        <f aca="true" t="shared" si="9" ref="L38:L53">IF(H38=4,$L$8,"")</f>
      </c>
      <c r="M38" s="78">
        <f aca="true" t="shared" si="10" ref="M38:M53">SUM(I38:L38)</f>
        <v>0.33</v>
      </c>
      <c r="N38" s="576">
        <f>SUM(M38:M40)/COUNT(M38:M40)</f>
        <v>0.33</v>
      </c>
      <c r="O38" s="498" t="s">
        <v>40</v>
      </c>
      <c r="P38" s="498">
        <f>N38</f>
        <v>0.33</v>
      </c>
      <c r="Q38" s="583" t="str">
        <f>A38</f>
        <v>Réception</v>
      </c>
      <c r="R38" s="60"/>
    </row>
    <row r="39" spans="1:18" s="13" customFormat="1" ht="43.5" customHeight="1" thickBot="1">
      <c r="A39" s="523"/>
      <c r="B39" s="520"/>
      <c r="C39" s="154" t="s">
        <v>86</v>
      </c>
      <c r="D39" s="155"/>
      <c r="E39" s="153"/>
      <c r="F39" s="162"/>
      <c r="G39" s="62"/>
      <c r="H39" s="354">
        <v>1</v>
      </c>
      <c r="I39" s="80">
        <f t="shared" si="6"/>
        <v>0</v>
      </c>
      <c r="J39" s="81">
        <f t="shared" si="7"/>
      </c>
      <c r="K39" s="81">
        <f t="shared" si="8"/>
      </c>
      <c r="L39" s="81">
        <f t="shared" si="9"/>
      </c>
      <c r="M39" s="82">
        <f t="shared" si="10"/>
        <v>0</v>
      </c>
      <c r="N39" s="577"/>
      <c r="O39" s="499"/>
      <c r="P39" s="499"/>
      <c r="Q39" s="584"/>
      <c r="R39" s="60"/>
    </row>
    <row r="40" spans="1:18" s="13" customFormat="1" ht="43.5" customHeight="1" thickBot="1">
      <c r="A40" s="524"/>
      <c r="B40" s="521"/>
      <c r="C40" s="156" t="s">
        <v>87</v>
      </c>
      <c r="D40" s="157"/>
      <c r="E40" s="153"/>
      <c r="F40" s="166"/>
      <c r="G40" s="62"/>
      <c r="H40" s="355">
        <v>3</v>
      </c>
      <c r="I40" s="84">
        <f t="shared" si="6"/>
      </c>
      <c r="J40" s="85">
        <f t="shared" si="7"/>
      </c>
      <c r="K40" s="85">
        <f t="shared" si="8"/>
        <v>0.66</v>
      </c>
      <c r="L40" s="85">
        <f t="shared" si="9"/>
      </c>
      <c r="M40" s="86">
        <f t="shared" si="10"/>
        <v>0.66</v>
      </c>
      <c r="N40" s="578"/>
      <c r="O40" s="500"/>
      <c r="P40" s="500"/>
      <c r="Q40" s="585"/>
      <c r="R40" s="60"/>
    </row>
    <row r="41" spans="1:18" s="13" customFormat="1" ht="42.75" customHeight="1">
      <c r="A41" s="537" t="s">
        <v>222</v>
      </c>
      <c r="B41" s="519" t="s">
        <v>206</v>
      </c>
      <c r="C41" s="370" t="s">
        <v>150</v>
      </c>
      <c r="D41" s="152"/>
      <c r="E41" s="153"/>
      <c r="F41" s="153"/>
      <c r="G41" s="62"/>
      <c r="H41" s="358">
        <v>1</v>
      </c>
      <c r="I41" s="80">
        <f t="shared" si="6"/>
        <v>0</v>
      </c>
      <c r="J41" s="81">
        <f t="shared" si="7"/>
      </c>
      <c r="K41" s="81">
        <f t="shared" si="8"/>
      </c>
      <c r="L41" s="81">
        <f t="shared" si="9"/>
      </c>
      <c r="M41" s="82">
        <f t="shared" si="10"/>
        <v>0</v>
      </c>
      <c r="N41" s="576">
        <f>SUM(M41:M51)/COUNT(M41:M51)</f>
        <v>0.27090909090909093</v>
      </c>
      <c r="O41" s="498" t="s">
        <v>41</v>
      </c>
      <c r="P41" s="498">
        <f>N41</f>
        <v>0.27090909090909093</v>
      </c>
      <c r="Q41" s="583" t="str">
        <f>A41</f>
        <v>Production </v>
      </c>
      <c r="R41" s="60"/>
    </row>
    <row r="42" spans="1:18" s="13" customFormat="1" ht="87.75" customHeight="1">
      <c r="A42" s="538"/>
      <c r="B42" s="520"/>
      <c r="C42" s="160" t="s">
        <v>151</v>
      </c>
      <c r="D42" s="155"/>
      <c r="E42" s="161"/>
      <c r="F42" s="162"/>
      <c r="G42" s="62"/>
      <c r="H42" s="354">
        <v>4</v>
      </c>
      <c r="I42" s="80">
        <f t="shared" si="6"/>
      </c>
      <c r="J42" s="81">
        <f t="shared" si="7"/>
      </c>
      <c r="K42" s="81">
        <f t="shared" si="8"/>
      </c>
      <c r="L42" s="81">
        <f t="shared" si="9"/>
        <v>1</v>
      </c>
      <c r="M42" s="82">
        <f t="shared" si="10"/>
        <v>1</v>
      </c>
      <c r="N42" s="577"/>
      <c r="O42" s="499"/>
      <c r="P42" s="499"/>
      <c r="Q42" s="584"/>
      <c r="R42" s="60"/>
    </row>
    <row r="43" spans="1:18" s="13" customFormat="1" ht="43.5" customHeight="1">
      <c r="A43" s="538"/>
      <c r="B43" s="520"/>
      <c r="C43" s="163" t="s">
        <v>128</v>
      </c>
      <c r="D43" s="164"/>
      <c r="E43" s="161"/>
      <c r="F43" s="369"/>
      <c r="G43" s="62"/>
      <c r="H43" s="356">
        <v>1</v>
      </c>
      <c r="I43" s="80">
        <f t="shared" si="6"/>
        <v>0</v>
      </c>
      <c r="J43" s="81">
        <f t="shared" si="7"/>
      </c>
      <c r="K43" s="81">
        <f t="shared" si="8"/>
      </c>
      <c r="L43" s="81">
        <f t="shared" si="9"/>
      </c>
      <c r="M43" s="82">
        <f t="shared" si="10"/>
        <v>0</v>
      </c>
      <c r="N43" s="577"/>
      <c r="O43" s="499"/>
      <c r="P43" s="499"/>
      <c r="Q43" s="584"/>
      <c r="R43" s="60"/>
    </row>
    <row r="44" spans="1:18" s="13" customFormat="1" ht="43.5" customHeight="1">
      <c r="A44" s="538"/>
      <c r="B44" s="520"/>
      <c r="C44" s="163" t="s">
        <v>129</v>
      </c>
      <c r="D44" s="164"/>
      <c r="E44" s="161"/>
      <c r="F44" s="369"/>
      <c r="G44" s="62"/>
      <c r="H44" s="356">
        <v>2</v>
      </c>
      <c r="I44" s="80">
        <f t="shared" si="6"/>
      </c>
      <c r="J44" s="81">
        <f t="shared" si="7"/>
        <v>0.33</v>
      </c>
      <c r="K44" s="81">
        <f t="shared" si="8"/>
      </c>
      <c r="L44" s="81">
        <f t="shared" si="9"/>
      </c>
      <c r="M44" s="82">
        <f t="shared" si="10"/>
        <v>0.33</v>
      </c>
      <c r="N44" s="577"/>
      <c r="O44" s="499"/>
      <c r="P44" s="499"/>
      <c r="Q44" s="584"/>
      <c r="R44" s="60"/>
    </row>
    <row r="45" spans="1:18" s="13" customFormat="1" ht="43.5" customHeight="1">
      <c r="A45" s="538"/>
      <c r="B45" s="520"/>
      <c r="C45" s="163" t="s">
        <v>130</v>
      </c>
      <c r="D45" s="164"/>
      <c r="E45" s="161"/>
      <c r="F45" s="369"/>
      <c r="G45" s="62"/>
      <c r="H45" s="356">
        <v>1</v>
      </c>
      <c r="I45" s="80">
        <f t="shared" si="6"/>
        <v>0</v>
      </c>
      <c r="J45" s="81">
        <f t="shared" si="7"/>
      </c>
      <c r="K45" s="81">
        <f t="shared" si="8"/>
      </c>
      <c r="L45" s="81">
        <f t="shared" si="9"/>
      </c>
      <c r="M45" s="82">
        <f t="shared" si="10"/>
        <v>0</v>
      </c>
      <c r="N45" s="577"/>
      <c r="O45" s="499"/>
      <c r="P45" s="499"/>
      <c r="Q45" s="584"/>
      <c r="R45" s="60"/>
    </row>
    <row r="46" spans="1:18" s="13" customFormat="1" ht="43.5" customHeight="1" thickBot="1">
      <c r="A46" s="538"/>
      <c r="B46" s="520"/>
      <c r="C46" s="158" t="s">
        <v>152</v>
      </c>
      <c r="D46" s="159"/>
      <c r="E46" s="161"/>
      <c r="F46" s="368"/>
      <c r="G46" s="62"/>
      <c r="H46" s="356">
        <v>3</v>
      </c>
      <c r="I46" s="80">
        <f t="shared" si="6"/>
      </c>
      <c r="J46" s="81">
        <f t="shared" si="7"/>
      </c>
      <c r="K46" s="81">
        <f t="shared" si="8"/>
        <v>0.66</v>
      </c>
      <c r="L46" s="81">
        <f t="shared" si="9"/>
      </c>
      <c r="M46" s="82">
        <f t="shared" si="10"/>
        <v>0.66</v>
      </c>
      <c r="N46" s="577"/>
      <c r="O46" s="499"/>
      <c r="P46" s="499"/>
      <c r="Q46" s="584"/>
      <c r="R46" s="60"/>
    </row>
    <row r="47" spans="1:18" s="13" customFormat="1" ht="30" customHeight="1">
      <c r="A47" s="537" t="s">
        <v>223</v>
      </c>
      <c r="B47" s="519" t="s">
        <v>206</v>
      </c>
      <c r="C47" s="151" t="s">
        <v>88</v>
      </c>
      <c r="D47" s="167"/>
      <c r="E47" s="153"/>
      <c r="F47" s="168"/>
      <c r="G47" s="62"/>
      <c r="H47" s="354">
        <v>1</v>
      </c>
      <c r="I47" s="80">
        <f t="shared" si="6"/>
        <v>0</v>
      </c>
      <c r="J47" s="81">
        <f t="shared" si="7"/>
      </c>
      <c r="K47" s="81">
        <f t="shared" si="8"/>
      </c>
      <c r="L47" s="81">
        <f t="shared" si="9"/>
      </c>
      <c r="M47" s="82">
        <f t="shared" si="10"/>
        <v>0</v>
      </c>
      <c r="N47" s="577"/>
      <c r="O47" s="499"/>
      <c r="P47" s="499"/>
      <c r="Q47" s="584"/>
      <c r="R47" s="60"/>
    </row>
    <row r="48" spans="1:18" s="13" customFormat="1" ht="45.75" customHeight="1">
      <c r="A48" s="538"/>
      <c r="B48" s="520"/>
      <c r="C48" s="154" t="s">
        <v>89</v>
      </c>
      <c r="D48" s="155"/>
      <c r="E48" s="161"/>
      <c r="F48" s="162"/>
      <c r="G48" s="62"/>
      <c r="H48" s="354">
        <v>3</v>
      </c>
      <c r="I48" s="80">
        <f t="shared" si="6"/>
      </c>
      <c r="J48" s="81">
        <f t="shared" si="7"/>
      </c>
      <c r="K48" s="81">
        <f t="shared" si="8"/>
        <v>0.66</v>
      </c>
      <c r="L48" s="81">
        <f t="shared" si="9"/>
      </c>
      <c r="M48" s="82">
        <f t="shared" si="10"/>
        <v>0.66</v>
      </c>
      <c r="N48" s="577"/>
      <c r="O48" s="499"/>
      <c r="P48" s="499"/>
      <c r="Q48" s="584"/>
      <c r="R48" s="60"/>
    </row>
    <row r="49" spans="1:18" s="13" customFormat="1" ht="30" customHeight="1">
      <c r="A49" s="538"/>
      <c r="B49" s="520"/>
      <c r="C49" s="154" t="s">
        <v>90</v>
      </c>
      <c r="D49" s="155"/>
      <c r="E49" s="161"/>
      <c r="F49" s="162"/>
      <c r="G49" s="62"/>
      <c r="H49" s="354">
        <v>2</v>
      </c>
      <c r="I49" s="80">
        <f t="shared" si="6"/>
      </c>
      <c r="J49" s="81">
        <f t="shared" si="7"/>
        <v>0.33</v>
      </c>
      <c r="K49" s="81">
        <f t="shared" si="8"/>
      </c>
      <c r="L49" s="81">
        <f t="shared" si="9"/>
      </c>
      <c r="M49" s="82">
        <f t="shared" si="10"/>
        <v>0.33</v>
      </c>
      <c r="N49" s="577"/>
      <c r="O49" s="499"/>
      <c r="P49" s="499"/>
      <c r="Q49" s="584"/>
      <c r="R49" s="60"/>
    </row>
    <row r="50" spans="1:18" s="13" customFormat="1" ht="31.5" customHeight="1">
      <c r="A50" s="538"/>
      <c r="B50" s="520"/>
      <c r="C50" s="154" t="s">
        <v>153</v>
      </c>
      <c r="D50" s="155"/>
      <c r="E50" s="161"/>
      <c r="F50" s="162"/>
      <c r="G50" s="62"/>
      <c r="H50" s="354">
        <v>1</v>
      </c>
      <c r="I50" s="80">
        <f t="shared" si="6"/>
        <v>0</v>
      </c>
      <c r="J50" s="81">
        <f t="shared" si="7"/>
      </c>
      <c r="K50" s="81">
        <f t="shared" si="8"/>
      </c>
      <c r="L50" s="81">
        <f t="shared" si="9"/>
      </c>
      <c r="M50" s="82">
        <f t="shared" si="10"/>
        <v>0</v>
      </c>
      <c r="N50" s="577"/>
      <c r="O50" s="499"/>
      <c r="P50" s="499"/>
      <c r="Q50" s="584"/>
      <c r="R50" s="60"/>
    </row>
    <row r="51" spans="1:18" s="13" customFormat="1" ht="31.5" customHeight="1" thickBot="1">
      <c r="A51" s="539"/>
      <c r="B51" s="521"/>
      <c r="C51" s="165" t="s">
        <v>91</v>
      </c>
      <c r="D51" s="157"/>
      <c r="E51" s="166"/>
      <c r="F51" s="166"/>
      <c r="G51" s="62"/>
      <c r="H51" s="355">
        <v>1</v>
      </c>
      <c r="I51" s="84">
        <f t="shared" si="6"/>
        <v>0</v>
      </c>
      <c r="J51" s="85">
        <f t="shared" si="7"/>
      </c>
      <c r="K51" s="85">
        <f t="shared" si="8"/>
      </c>
      <c r="L51" s="85">
        <f t="shared" si="9"/>
      </c>
      <c r="M51" s="86">
        <f t="shared" si="10"/>
        <v>0</v>
      </c>
      <c r="N51" s="578"/>
      <c r="O51" s="500"/>
      <c r="P51" s="500"/>
      <c r="Q51" s="585"/>
      <c r="R51" s="60"/>
    </row>
    <row r="52" spans="1:18" s="13" customFormat="1" ht="57.75" customHeight="1">
      <c r="A52" s="535" t="s">
        <v>122</v>
      </c>
      <c r="B52" s="519" t="s">
        <v>205</v>
      </c>
      <c r="C52" s="151" t="s">
        <v>92</v>
      </c>
      <c r="D52" s="167"/>
      <c r="E52" s="168"/>
      <c r="F52" s="168"/>
      <c r="G52" s="62"/>
      <c r="H52" s="353">
        <v>1</v>
      </c>
      <c r="I52" s="76">
        <f t="shared" si="6"/>
        <v>0</v>
      </c>
      <c r="J52" s="77">
        <f t="shared" si="7"/>
      </c>
      <c r="K52" s="77">
        <f t="shared" si="8"/>
      </c>
      <c r="L52" s="77">
        <f t="shared" si="9"/>
      </c>
      <c r="M52" s="78">
        <f t="shared" si="10"/>
        <v>0</v>
      </c>
      <c r="N52" s="576">
        <f>SUM(M52:M53)/COUNT(M52:M53)</f>
        <v>0</v>
      </c>
      <c r="O52" s="498" t="s">
        <v>42</v>
      </c>
      <c r="P52" s="498">
        <f>N52</f>
        <v>0</v>
      </c>
      <c r="Q52" s="581" t="str">
        <f>A52</f>
        <v>Gestion produit fini</v>
      </c>
      <c r="R52" s="60"/>
    </row>
    <row r="53" spans="1:18" s="13" customFormat="1" ht="57.75" customHeight="1" thickBot="1">
      <c r="A53" s="536"/>
      <c r="B53" s="521"/>
      <c r="C53" s="165" t="s">
        <v>93</v>
      </c>
      <c r="D53" s="157"/>
      <c r="E53" s="166"/>
      <c r="F53" s="166"/>
      <c r="G53" s="62"/>
      <c r="H53" s="355">
        <v>1</v>
      </c>
      <c r="I53" s="84">
        <f t="shared" si="6"/>
        <v>0</v>
      </c>
      <c r="J53" s="85">
        <f t="shared" si="7"/>
      </c>
      <c r="K53" s="85">
        <f t="shared" si="8"/>
      </c>
      <c r="L53" s="85">
        <f t="shared" si="9"/>
      </c>
      <c r="M53" s="86">
        <f t="shared" si="10"/>
        <v>0</v>
      </c>
      <c r="N53" s="578"/>
      <c r="O53" s="500"/>
      <c r="P53" s="500"/>
      <c r="Q53" s="582"/>
      <c r="R53" s="60"/>
    </row>
    <row r="54" spans="1:32" ht="40.5" customHeight="1" thickBot="1">
      <c r="A54" s="555" t="s">
        <v>35</v>
      </c>
      <c r="B54" s="556"/>
      <c r="C54" s="557"/>
      <c r="D54" s="131" t="s">
        <v>16</v>
      </c>
      <c r="E54" s="132" t="s">
        <v>17</v>
      </c>
      <c r="F54" s="132" t="s">
        <v>18</v>
      </c>
      <c r="G54" s="359"/>
      <c r="H54" s="485" t="str">
        <f>A54</f>
        <v>PROCESSUS SUPPORT</v>
      </c>
      <c r="I54" s="485"/>
      <c r="J54" s="485"/>
      <c r="K54" s="485"/>
      <c r="L54" s="485"/>
      <c r="M54" s="243">
        <f>SUM(M55:M75)/COUNT(M55:M75)</f>
        <v>0.39285714285714285</v>
      </c>
      <c r="N54" s="486" t="s">
        <v>37</v>
      </c>
      <c r="O54" s="487"/>
      <c r="P54" s="592" t="s">
        <v>36</v>
      </c>
      <c r="Q54" s="593"/>
      <c r="R54" s="54"/>
      <c r="S54" s="8"/>
      <c r="T54" s="8"/>
      <c r="Z54" s="8"/>
      <c r="AA54" s="8"/>
      <c r="AB54" s="8"/>
      <c r="AC54" s="8"/>
      <c r="AD54" s="8"/>
      <c r="AE54" s="8"/>
      <c r="AF54" s="8"/>
    </row>
    <row r="55" spans="1:32" ht="30" customHeight="1">
      <c r="A55" s="482" t="s">
        <v>224</v>
      </c>
      <c r="B55" s="479" t="s">
        <v>94</v>
      </c>
      <c r="C55" s="133" t="s">
        <v>95</v>
      </c>
      <c r="D55" s="134"/>
      <c r="E55" s="135"/>
      <c r="F55" s="135"/>
      <c r="G55" s="359"/>
      <c r="H55" s="353">
        <v>2</v>
      </c>
      <c r="I55" s="76">
        <f aca="true" t="shared" si="11" ref="I55:I75">IF(H55=1,$I$8,"")</f>
      </c>
      <c r="J55" s="77">
        <f aca="true" t="shared" si="12" ref="J55:J75">IF(H55=2,$J$8,"")</f>
        <v>0.33</v>
      </c>
      <c r="K55" s="77">
        <f aca="true" t="shared" si="13" ref="K55:K75">IF(H55=3,$K$8,"")</f>
      </c>
      <c r="L55" s="77">
        <f aca="true" t="shared" si="14" ref="L55:L75">IF(H55=4,$L$8,"")</f>
      </c>
      <c r="M55" s="78">
        <f aca="true" t="shared" si="15" ref="M55:M75">SUM(I55:L55)</f>
        <v>0.33</v>
      </c>
      <c r="N55" s="586">
        <f>SUM(M55:M64)/COUNT(M55:M64)</f>
        <v>0.396</v>
      </c>
      <c r="O55" s="589" t="s">
        <v>44</v>
      </c>
      <c r="P55" s="589">
        <f>N55</f>
        <v>0.396</v>
      </c>
      <c r="Q55" s="594" t="str">
        <f>A55</f>
        <v>Locaux</v>
      </c>
      <c r="R55" s="54"/>
      <c r="S55" s="8"/>
      <c r="T55" s="8"/>
      <c r="Z55" s="8"/>
      <c r="AA55" s="8"/>
      <c r="AB55" s="8"/>
      <c r="AC55" s="8"/>
      <c r="AD55" s="8"/>
      <c r="AE55" s="8"/>
      <c r="AF55" s="8"/>
    </row>
    <row r="56" spans="1:32" ht="32.25" customHeight="1">
      <c r="A56" s="483"/>
      <c r="B56" s="481"/>
      <c r="C56" s="136" t="s">
        <v>96</v>
      </c>
      <c r="D56" s="137"/>
      <c r="E56" s="138"/>
      <c r="F56" s="138"/>
      <c r="G56" s="359"/>
      <c r="H56" s="354">
        <v>3</v>
      </c>
      <c r="I56" s="80">
        <f t="shared" si="11"/>
      </c>
      <c r="J56" s="81">
        <f t="shared" si="12"/>
      </c>
      <c r="K56" s="81">
        <f t="shared" si="13"/>
        <v>0.66</v>
      </c>
      <c r="L56" s="81">
        <f t="shared" si="14"/>
      </c>
      <c r="M56" s="82">
        <f t="shared" si="15"/>
        <v>0.66</v>
      </c>
      <c r="N56" s="587"/>
      <c r="O56" s="590"/>
      <c r="P56" s="590"/>
      <c r="Q56" s="595"/>
      <c r="R56" s="54"/>
      <c r="S56" s="8"/>
      <c r="T56" s="8"/>
      <c r="Z56" s="8"/>
      <c r="AA56" s="8"/>
      <c r="AB56" s="8"/>
      <c r="AC56" s="8"/>
      <c r="AD56" s="8"/>
      <c r="AE56" s="8"/>
      <c r="AF56" s="8"/>
    </row>
    <row r="57" spans="1:32" ht="37.5" customHeight="1">
      <c r="A57" s="483"/>
      <c r="B57" s="481"/>
      <c r="C57" s="136" t="s">
        <v>97</v>
      </c>
      <c r="D57" s="139"/>
      <c r="E57" s="140"/>
      <c r="F57" s="140"/>
      <c r="G57" s="359"/>
      <c r="H57" s="354">
        <v>2</v>
      </c>
      <c r="I57" s="80">
        <f t="shared" si="11"/>
      </c>
      <c r="J57" s="81">
        <f t="shared" si="12"/>
        <v>0.33</v>
      </c>
      <c r="K57" s="81">
        <f t="shared" si="13"/>
      </c>
      <c r="L57" s="81">
        <f t="shared" si="14"/>
      </c>
      <c r="M57" s="82">
        <f t="shared" si="15"/>
        <v>0.33</v>
      </c>
      <c r="N57" s="587"/>
      <c r="O57" s="590"/>
      <c r="P57" s="590"/>
      <c r="Q57" s="595"/>
      <c r="R57" s="54"/>
      <c r="S57" s="8"/>
      <c r="T57" s="8"/>
      <c r="Z57" s="8"/>
      <c r="AA57" s="8"/>
      <c r="AB57" s="8"/>
      <c r="AC57" s="8"/>
      <c r="AD57" s="8"/>
      <c r="AE57" s="8"/>
      <c r="AF57" s="8"/>
    </row>
    <row r="58" spans="1:32" ht="48" customHeight="1" thickBot="1">
      <c r="A58" s="483"/>
      <c r="B58" s="481"/>
      <c r="C58" s="246" t="s">
        <v>98</v>
      </c>
      <c r="D58" s="139"/>
      <c r="E58" s="140"/>
      <c r="F58" s="140"/>
      <c r="G58" s="359"/>
      <c r="H58" s="354">
        <v>2</v>
      </c>
      <c r="I58" s="80">
        <f t="shared" si="11"/>
      </c>
      <c r="J58" s="81">
        <f t="shared" si="12"/>
        <v>0.33</v>
      </c>
      <c r="K58" s="81">
        <f t="shared" si="13"/>
      </c>
      <c r="L58" s="81">
        <f t="shared" si="14"/>
      </c>
      <c r="M58" s="82">
        <f t="shared" si="15"/>
        <v>0.33</v>
      </c>
      <c r="N58" s="587"/>
      <c r="O58" s="590"/>
      <c r="P58" s="590"/>
      <c r="Q58" s="595"/>
      <c r="R58" s="54"/>
      <c r="S58" s="8"/>
      <c r="T58" s="8"/>
      <c r="Z58" s="8"/>
      <c r="AA58" s="8"/>
      <c r="AB58" s="8"/>
      <c r="AC58" s="8"/>
      <c r="AD58" s="8"/>
      <c r="AE58" s="8"/>
      <c r="AF58" s="8"/>
    </row>
    <row r="59" spans="1:32" ht="32.25" customHeight="1">
      <c r="A59" s="482" t="s">
        <v>225</v>
      </c>
      <c r="B59" s="479" t="s">
        <v>94</v>
      </c>
      <c r="C59" s="133" t="s">
        <v>99</v>
      </c>
      <c r="D59" s="144"/>
      <c r="E59" s="145"/>
      <c r="F59" s="145"/>
      <c r="G59" s="359"/>
      <c r="H59" s="354">
        <v>1</v>
      </c>
      <c r="I59" s="80">
        <f t="shared" si="11"/>
        <v>0</v>
      </c>
      <c r="J59" s="81">
        <f t="shared" si="12"/>
      </c>
      <c r="K59" s="81">
        <f t="shared" si="13"/>
      </c>
      <c r="L59" s="81">
        <f t="shared" si="14"/>
      </c>
      <c r="M59" s="82">
        <f t="shared" si="15"/>
        <v>0</v>
      </c>
      <c r="N59" s="587"/>
      <c r="O59" s="590"/>
      <c r="P59" s="590"/>
      <c r="Q59" s="595"/>
      <c r="R59" s="54"/>
      <c r="S59" s="8"/>
      <c r="T59" s="8"/>
      <c r="Z59" s="8"/>
      <c r="AA59" s="8"/>
      <c r="AB59" s="8"/>
      <c r="AC59" s="8"/>
      <c r="AD59" s="8"/>
      <c r="AE59" s="8"/>
      <c r="AF59" s="8"/>
    </row>
    <row r="60" spans="1:32" ht="32.25" customHeight="1">
      <c r="A60" s="483"/>
      <c r="B60" s="481"/>
      <c r="C60" s="136" t="s">
        <v>100</v>
      </c>
      <c r="D60" s="139"/>
      <c r="E60" s="140"/>
      <c r="F60" s="140"/>
      <c r="G60" s="359"/>
      <c r="H60" s="354">
        <v>3</v>
      </c>
      <c r="I60" s="80">
        <f t="shared" si="11"/>
      </c>
      <c r="J60" s="81">
        <f t="shared" si="12"/>
      </c>
      <c r="K60" s="81">
        <f t="shared" si="13"/>
        <v>0.66</v>
      </c>
      <c r="L60" s="81">
        <f t="shared" si="14"/>
      </c>
      <c r="M60" s="82">
        <f t="shared" si="15"/>
        <v>0.66</v>
      </c>
      <c r="N60" s="587"/>
      <c r="O60" s="590"/>
      <c r="P60" s="590"/>
      <c r="Q60" s="595"/>
      <c r="R60" s="54"/>
      <c r="S60" s="8"/>
      <c r="T60" s="8"/>
      <c r="Z60" s="8"/>
      <c r="AA60" s="8"/>
      <c r="AB60" s="8"/>
      <c r="AC60" s="8"/>
      <c r="AD60" s="8"/>
      <c r="AE60" s="8"/>
      <c r="AF60" s="8"/>
    </row>
    <row r="61" spans="1:32" ht="32.25" customHeight="1">
      <c r="A61" s="483"/>
      <c r="B61" s="481"/>
      <c r="C61" s="136" t="s">
        <v>101</v>
      </c>
      <c r="D61" s="139"/>
      <c r="E61" s="140"/>
      <c r="F61" s="140"/>
      <c r="G61" s="359"/>
      <c r="H61" s="354">
        <v>2</v>
      </c>
      <c r="I61" s="80">
        <f t="shared" si="11"/>
      </c>
      <c r="J61" s="81">
        <f t="shared" si="12"/>
        <v>0.33</v>
      </c>
      <c r="K61" s="81">
        <f t="shared" si="13"/>
      </c>
      <c r="L61" s="81">
        <f t="shared" si="14"/>
      </c>
      <c r="M61" s="82">
        <f t="shared" si="15"/>
        <v>0.33</v>
      </c>
      <c r="N61" s="587"/>
      <c r="O61" s="590"/>
      <c r="P61" s="590"/>
      <c r="Q61" s="595"/>
      <c r="R61" s="54"/>
      <c r="S61" s="8"/>
      <c r="T61" s="8"/>
      <c r="Z61" s="8"/>
      <c r="AA61" s="8"/>
      <c r="AB61" s="8"/>
      <c r="AC61" s="8"/>
      <c r="AD61" s="8"/>
      <c r="AE61" s="8"/>
      <c r="AF61" s="8"/>
    </row>
    <row r="62" spans="1:32" ht="32.25" customHeight="1">
      <c r="A62" s="483"/>
      <c r="B62" s="481"/>
      <c r="C62" s="136" t="s">
        <v>102</v>
      </c>
      <c r="D62" s="139"/>
      <c r="E62" s="140"/>
      <c r="F62" s="140"/>
      <c r="G62" s="359"/>
      <c r="H62" s="354">
        <v>3</v>
      </c>
      <c r="I62" s="80">
        <f t="shared" si="11"/>
      </c>
      <c r="J62" s="81">
        <f t="shared" si="12"/>
      </c>
      <c r="K62" s="81">
        <f t="shared" si="13"/>
        <v>0.66</v>
      </c>
      <c r="L62" s="81">
        <f t="shared" si="14"/>
      </c>
      <c r="M62" s="82">
        <f t="shared" si="15"/>
        <v>0.66</v>
      </c>
      <c r="N62" s="587"/>
      <c r="O62" s="590"/>
      <c r="P62" s="590"/>
      <c r="Q62" s="595"/>
      <c r="R62" s="54"/>
      <c r="S62" s="8"/>
      <c r="T62" s="8"/>
      <c r="Z62" s="8"/>
      <c r="AA62" s="8"/>
      <c r="AB62" s="8"/>
      <c r="AC62" s="8"/>
      <c r="AD62" s="8"/>
      <c r="AE62" s="8"/>
      <c r="AF62" s="8"/>
    </row>
    <row r="63" spans="1:32" ht="32.25" customHeight="1">
      <c r="A63" s="483"/>
      <c r="B63" s="481"/>
      <c r="C63" s="136" t="s">
        <v>103</v>
      </c>
      <c r="D63" s="139"/>
      <c r="E63" s="140"/>
      <c r="F63" s="140"/>
      <c r="G63" s="359"/>
      <c r="H63" s="354">
        <v>3</v>
      </c>
      <c r="I63" s="80">
        <f t="shared" si="11"/>
      </c>
      <c r="J63" s="81">
        <f t="shared" si="12"/>
      </c>
      <c r="K63" s="81">
        <f t="shared" si="13"/>
        <v>0.66</v>
      </c>
      <c r="L63" s="81">
        <f t="shared" si="14"/>
      </c>
      <c r="M63" s="82">
        <f t="shared" si="15"/>
        <v>0.66</v>
      </c>
      <c r="N63" s="587"/>
      <c r="O63" s="590"/>
      <c r="P63" s="590"/>
      <c r="Q63" s="595"/>
      <c r="R63" s="54"/>
      <c r="S63" s="8"/>
      <c r="T63" s="8"/>
      <c r="Z63" s="8"/>
      <c r="AA63" s="8"/>
      <c r="AB63" s="8"/>
      <c r="AC63" s="8"/>
      <c r="AD63" s="8"/>
      <c r="AE63" s="8"/>
      <c r="AF63" s="8"/>
    </row>
    <row r="64" spans="1:32" ht="32.25" customHeight="1" thickBot="1">
      <c r="A64" s="484"/>
      <c r="B64" s="480"/>
      <c r="C64" s="141" t="s">
        <v>104</v>
      </c>
      <c r="D64" s="142"/>
      <c r="E64" s="143"/>
      <c r="F64" s="143"/>
      <c r="G64" s="359"/>
      <c r="H64" s="355">
        <v>1</v>
      </c>
      <c r="I64" s="84">
        <f t="shared" si="11"/>
        <v>0</v>
      </c>
      <c r="J64" s="85">
        <f t="shared" si="12"/>
      </c>
      <c r="K64" s="85">
        <f t="shared" si="13"/>
      </c>
      <c r="L64" s="85">
        <f t="shared" si="14"/>
      </c>
      <c r="M64" s="86">
        <f t="shared" si="15"/>
        <v>0</v>
      </c>
      <c r="N64" s="588"/>
      <c r="O64" s="591"/>
      <c r="P64" s="591"/>
      <c r="Q64" s="596"/>
      <c r="R64" s="54"/>
      <c r="S64" s="8"/>
      <c r="T64" s="8"/>
      <c r="Z64" s="8"/>
      <c r="AA64" s="8"/>
      <c r="AB64" s="8"/>
      <c r="AC64" s="8"/>
      <c r="AD64" s="8"/>
      <c r="AE64" s="8"/>
      <c r="AF64" s="8"/>
    </row>
    <row r="65" spans="1:32" ht="32.25" customHeight="1">
      <c r="A65" s="482" t="s">
        <v>226</v>
      </c>
      <c r="B65" s="479" t="s">
        <v>119</v>
      </c>
      <c r="C65" s="133" t="s">
        <v>105</v>
      </c>
      <c r="D65" s="144"/>
      <c r="E65" s="145"/>
      <c r="F65" s="145"/>
      <c r="G65" s="359"/>
      <c r="H65" s="353">
        <v>3</v>
      </c>
      <c r="I65" s="76">
        <f t="shared" si="11"/>
      </c>
      <c r="J65" s="77">
        <f t="shared" si="12"/>
      </c>
      <c r="K65" s="77">
        <f t="shared" si="13"/>
        <v>0.66</v>
      </c>
      <c r="L65" s="77">
        <f t="shared" si="14"/>
      </c>
      <c r="M65" s="78">
        <f t="shared" si="15"/>
        <v>0.66</v>
      </c>
      <c r="N65" s="586">
        <f>SUM(M65:M71)/COUNT(M65:M71)</f>
        <v>0.37714285714285717</v>
      </c>
      <c r="O65" s="589" t="s">
        <v>43</v>
      </c>
      <c r="P65" s="589">
        <f>N65</f>
        <v>0.37714285714285717</v>
      </c>
      <c r="Q65" s="600" t="str">
        <f>A65</f>
        <v>Equipements </v>
      </c>
      <c r="R65" s="54"/>
      <c r="S65" s="8"/>
      <c r="T65" s="8"/>
      <c r="Z65" s="8"/>
      <c r="AA65" s="8"/>
      <c r="AB65" s="8"/>
      <c r="AC65" s="8"/>
      <c r="AD65" s="8"/>
      <c r="AE65" s="8"/>
      <c r="AF65" s="8"/>
    </row>
    <row r="66" spans="1:32" ht="32.25" customHeight="1">
      <c r="A66" s="483"/>
      <c r="B66" s="481"/>
      <c r="C66" s="136" t="s">
        <v>106</v>
      </c>
      <c r="D66" s="139"/>
      <c r="E66" s="140"/>
      <c r="F66" s="140"/>
      <c r="G66" s="359"/>
      <c r="H66" s="354">
        <v>3</v>
      </c>
      <c r="I66" s="80">
        <f t="shared" si="11"/>
      </c>
      <c r="J66" s="81">
        <f t="shared" si="12"/>
      </c>
      <c r="K66" s="81">
        <f t="shared" si="13"/>
        <v>0.66</v>
      </c>
      <c r="L66" s="81">
        <f t="shared" si="14"/>
      </c>
      <c r="M66" s="82">
        <f t="shared" si="15"/>
        <v>0.66</v>
      </c>
      <c r="N66" s="587"/>
      <c r="O66" s="590"/>
      <c r="P66" s="590"/>
      <c r="Q66" s="601"/>
      <c r="R66" s="54"/>
      <c r="S66" s="8"/>
      <c r="T66" s="8"/>
      <c r="Z66" s="8"/>
      <c r="AA66" s="8"/>
      <c r="AB66" s="8"/>
      <c r="AC66" s="8"/>
      <c r="AD66" s="8"/>
      <c r="AE66" s="8"/>
      <c r="AF66" s="8"/>
    </row>
    <row r="67" spans="1:32" ht="32.25" customHeight="1">
      <c r="A67" s="483"/>
      <c r="B67" s="481"/>
      <c r="C67" s="136" t="s">
        <v>107</v>
      </c>
      <c r="D67" s="139"/>
      <c r="E67" s="140"/>
      <c r="F67" s="140"/>
      <c r="G67" s="359"/>
      <c r="H67" s="354">
        <v>1</v>
      </c>
      <c r="I67" s="80">
        <f t="shared" si="11"/>
        <v>0</v>
      </c>
      <c r="J67" s="81">
        <f t="shared" si="12"/>
      </c>
      <c r="K67" s="81">
        <f t="shared" si="13"/>
      </c>
      <c r="L67" s="81">
        <f t="shared" si="14"/>
      </c>
      <c r="M67" s="82">
        <f t="shared" si="15"/>
        <v>0</v>
      </c>
      <c r="N67" s="587"/>
      <c r="O67" s="590"/>
      <c r="P67" s="590"/>
      <c r="Q67" s="601"/>
      <c r="R67" s="54"/>
      <c r="S67" s="8"/>
      <c r="T67" s="8"/>
      <c r="Z67" s="8"/>
      <c r="AA67" s="8"/>
      <c r="AB67" s="8"/>
      <c r="AC67" s="8"/>
      <c r="AD67" s="8"/>
      <c r="AE67" s="8"/>
      <c r="AF67" s="8"/>
    </row>
    <row r="68" spans="1:32" ht="32.25" customHeight="1">
      <c r="A68" s="483"/>
      <c r="B68" s="481"/>
      <c r="C68" s="136" t="s">
        <v>108</v>
      </c>
      <c r="D68" s="139"/>
      <c r="E68" s="140"/>
      <c r="F68" s="140"/>
      <c r="G68" s="359"/>
      <c r="H68" s="354">
        <v>2</v>
      </c>
      <c r="I68" s="80">
        <f t="shared" si="11"/>
      </c>
      <c r="J68" s="81">
        <f t="shared" si="12"/>
        <v>0.33</v>
      </c>
      <c r="K68" s="81">
        <f t="shared" si="13"/>
      </c>
      <c r="L68" s="81">
        <f t="shared" si="14"/>
      </c>
      <c r="M68" s="82">
        <f t="shared" si="15"/>
        <v>0.33</v>
      </c>
      <c r="N68" s="587"/>
      <c r="O68" s="590"/>
      <c r="P68" s="590"/>
      <c r="Q68" s="601"/>
      <c r="R68" s="54"/>
      <c r="S68" s="8"/>
      <c r="T68" s="8"/>
      <c r="Z68" s="8"/>
      <c r="AA68" s="8"/>
      <c r="AB68" s="8"/>
      <c r="AC68" s="8"/>
      <c r="AD68" s="8"/>
      <c r="AE68" s="8"/>
      <c r="AF68" s="8"/>
    </row>
    <row r="69" spans="1:32" ht="32.25" customHeight="1" thickBot="1">
      <c r="A69" s="484"/>
      <c r="B69" s="480"/>
      <c r="C69" s="141" t="s">
        <v>109</v>
      </c>
      <c r="D69" s="142"/>
      <c r="E69" s="143"/>
      <c r="F69" s="143"/>
      <c r="G69" s="359"/>
      <c r="H69" s="354">
        <v>3</v>
      </c>
      <c r="I69" s="80">
        <f t="shared" si="11"/>
      </c>
      <c r="J69" s="81">
        <f t="shared" si="12"/>
      </c>
      <c r="K69" s="81">
        <f t="shared" si="13"/>
        <v>0.66</v>
      </c>
      <c r="L69" s="81">
        <f t="shared" si="14"/>
      </c>
      <c r="M69" s="82">
        <f t="shared" si="15"/>
        <v>0.66</v>
      </c>
      <c r="N69" s="587"/>
      <c r="O69" s="590"/>
      <c r="P69" s="590"/>
      <c r="Q69" s="601"/>
      <c r="R69" s="54"/>
      <c r="S69" s="8"/>
      <c r="T69" s="8"/>
      <c r="Z69" s="8"/>
      <c r="AA69" s="8"/>
      <c r="AB69" s="8"/>
      <c r="AC69" s="8"/>
      <c r="AD69" s="8"/>
      <c r="AE69" s="8"/>
      <c r="AF69" s="8"/>
    </row>
    <row r="70" spans="1:32" ht="32.25" customHeight="1">
      <c r="A70" s="479" t="s">
        <v>227</v>
      </c>
      <c r="B70" s="479" t="s">
        <v>119</v>
      </c>
      <c r="C70" s="133" t="s">
        <v>110</v>
      </c>
      <c r="D70" s="144"/>
      <c r="E70" s="145"/>
      <c r="F70" s="145"/>
      <c r="G70" s="93"/>
      <c r="H70" s="79">
        <v>1</v>
      </c>
      <c r="I70" s="80">
        <f t="shared" si="11"/>
        <v>0</v>
      </c>
      <c r="J70" s="81">
        <f t="shared" si="12"/>
      </c>
      <c r="K70" s="81">
        <f t="shared" si="13"/>
      </c>
      <c r="L70" s="81">
        <f t="shared" si="14"/>
      </c>
      <c r="M70" s="82">
        <f t="shared" si="15"/>
        <v>0</v>
      </c>
      <c r="N70" s="587"/>
      <c r="O70" s="590"/>
      <c r="P70" s="590"/>
      <c r="Q70" s="601"/>
      <c r="R70" s="54"/>
      <c r="S70" s="8"/>
      <c r="T70" s="8"/>
      <c r="Z70" s="8"/>
      <c r="AA70" s="8"/>
      <c r="AB70" s="8"/>
      <c r="AC70" s="8"/>
      <c r="AD70" s="8"/>
      <c r="AE70" s="8"/>
      <c r="AF70" s="8"/>
    </row>
    <row r="71" spans="1:32" ht="39.75" customHeight="1" thickBot="1">
      <c r="A71" s="480"/>
      <c r="B71" s="480"/>
      <c r="C71" s="141" t="s">
        <v>111</v>
      </c>
      <c r="D71" s="142"/>
      <c r="E71" s="143"/>
      <c r="F71" s="143"/>
      <c r="G71" s="93"/>
      <c r="H71" s="83">
        <v>2</v>
      </c>
      <c r="I71" s="84">
        <f t="shared" si="11"/>
      </c>
      <c r="J71" s="85">
        <f t="shared" si="12"/>
        <v>0.33</v>
      </c>
      <c r="K71" s="85">
        <f t="shared" si="13"/>
      </c>
      <c r="L71" s="85">
        <f t="shared" si="14"/>
      </c>
      <c r="M71" s="86">
        <f t="shared" si="15"/>
        <v>0.33</v>
      </c>
      <c r="N71" s="588"/>
      <c r="O71" s="591"/>
      <c r="P71" s="591"/>
      <c r="Q71" s="602"/>
      <c r="R71" s="54"/>
      <c r="S71" s="8"/>
      <c r="T71" s="8"/>
      <c r="Z71" s="8"/>
      <c r="AA71" s="8"/>
      <c r="AB71" s="8"/>
      <c r="AC71" s="8"/>
      <c r="AD71" s="8"/>
      <c r="AE71" s="8"/>
      <c r="AF71" s="8"/>
    </row>
    <row r="72" spans="1:32" ht="54.75" customHeight="1">
      <c r="A72" s="479" t="s">
        <v>121</v>
      </c>
      <c r="B72" s="545" t="s">
        <v>203</v>
      </c>
      <c r="C72" s="133" t="s">
        <v>112</v>
      </c>
      <c r="D72" s="144"/>
      <c r="E72" s="145"/>
      <c r="F72" s="145"/>
      <c r="G72" s="93"/>
      <c r="H72" s="75">
        <v>2</v>
      </c>
      <c r="I72" s="76">
        <f t="shared" si="11"/>
      </c>
      <c r="J72" s="77">
        <f t="shared" si="12"/>
        <v>0.33</v>
      </c>
      <c r="K72" s="77">
        <f t="shared" si="13"/>
      </c>
      <c r="L72" s="77">
        <f t="shared" si="14"/>
      </c>
      <c r="M72" s="78">
        <f t="shared" si="15"/>
        <v>0.33</v>
      </c>
      <c r="N72" s="586">
        <f>SUM(M72:M74)/COUNT(M72:M74)</f>
        <v>0.33</v>
      </c>
      <c r="O72" s="589" t="s">
        <v>48</v>
      </c>
      <c r="P72" s="589">
        <f>N72</f>
        <v>0.33</v>
      </c>
      <c r="Q72" s="597" t="str">
        <f>A72</f>
        <v>Laboratoire de Contrôle de la Qualité</v>
      </c>
      <c r="R72" s="54"/>
      <c r="S72" s="8"/>
      <c r="T72" s="8"/>
      <c r="Z72" s="8"/>
      <c r="AA72" s="8"/>
      <c r="AB72" s="8"/>
      <c r="AC72" s="8"/>
      <c r="AD72" s="8"/>
      <c r="AE72" s="8"/>
      <c r="AF72" s="8"/>
    </row>
    <row r="73" spans="1:32" ht="109.5" customHeight="1">
      <c r="A73" s="481"/>
      <c r="B73" s="546"/>
      <c r="C73" s="136" t="s">
        <v>145</v>
      </c>
      <c r="D73" s="139"/>
      <c r="E73" s="140" t="s">
        <v>144</v>
      </c>
      <c r="F73" s="140"/>
      <c r="G73" s="93"/>
      <c r="H73" s="79">
        <v>1</v>
      </c>
      <c r="I73" s="80">
        <f t="shared" si="11"/>
        <v>0</v>
      </c>
      <c r="J73" s="81">
        <f t="shared" si="12"/>
      </c>
      <c r="K73" s="81">
        <f t="shared" si="13"/>
      </c>
      <c r="L73" s="81">
        <f t="shared" si="14"/>
      </c>
      <c r="M73" s="82">
        <f t="shared" si="15"/>
        <v>0</v>
      </c>
      <c r="N73" s="587"/>
      <c r="O73" s="590"/>
      <c r="P73" s="590"/>
      <c r="Q73" s="598"/>
      <c r="R73" s="54"/>
      <c r="S73" s="8"/>
      <c r="T73" s="8"/>
      <c r="Z73" s="8"/>
      <c r="AA73" s="8"/>
      <c r="AB73" s="8"/>
      <c r="AC73" s="8"/>
      <c r="AD73" s="8"/>
      <c r="AE73" s="8"/>
      <c r="AF73" s="8"/>
    </row>
    <row r="74" spans="1:32" ht="36.75" customHeight="1" thickBot="1">
      <c r="A74" s="480"/>
      <c r="B74" s="547"/>
      <c r="C74" s="141" t="s">
        <v>113</v>
      </c>
      <c r="D74" s="142"/>
      <c r="E74" s="143"/>
      <c r="F74" s="143"/>
      <c r="G74" s="93"/>
      <c r="H74" s="83">
        <v>3</v>
      </c>
      <c r="I74" s="84">
        <f t="shared" si="11"/>
      </c>
      <c r="J74" s="85">
        <f t="shared" si="12"/>
      </c>
      <c r="K74" s="85">
        <f t="shared" si="13"/>
        <v>0.66</v>
      </c>
      <c r="L74" s="85">
        <f t="shared" si="14"/>
      </c>
      <c r="M74" s="86">
        <f t="shared" si="15"/>
        <v>0.66</v>
      </c>
      <c r="N74" s="588"/>
      <c r="O74" s="591"/>
      <c r="P74" s="591"/>
      <c r="Q74" s="599"/>
      <c r="R74" s="54"/>
      <c r="S74" s="8"/>
      <c r="T74" s="8"/>
      <c r="Z74" s="8"/>
      <c r="AA74" s="8"/>
      <c r="AB74" s="8"/>
      <c r="AC74" s="8"/>
      <c r="AD74" s="8"/>
      <c r="AE74" s="8"/>
      <c r="AF74" s="8"/>
    </row>
    <row r="75" spans="1:32" ht="84" customHeight="1" thickBot="1">
      <c r="A75" s="146" t="s">
        <v>114</v>
      </c>
      <c r="B75" s="147" t="s">
        <v>204</v>
      </c>
      <c r="C75" s="148" t="s">
        <v>115</v>
      </c>
      <c r="D75" s="149"/>
      <c r="E75" s="150"/>
      <c r="F75" s="150"/>
      <c r="G75" s="94"/>
      <c r="H75" s="90">
        <v>3</v>
      </c>
      <c r="I75" s="70">
        <f t="shared" si="11"/>
      </c>
      <c r="J75" s="71">
        <f t="shared" si="12"/>
      </c>
      <c r="K75" s="71">
        <f t="shared" si="13"/>
        <v>0.66</v>
      </c>
      <c r="L75" s="71">
        <f t="shared" si="14"/>
      </c>
      <c r="M75" s="72">
        <f t="shared" si="15"/>
        <v>0.66</v>
      </c>
      <c r="N75" s="95">
        <f>SUM(M75)/COUNT(M75)</f>
        <v>0.66</v>
      </c>
      <c r="O75" s="96" t="s">
        <v>49</v>
      </c>
      <c r="P75" s="96">
        <f>N75</f>
        <v>0.66</v>
      </c>
      <c r="Q75" s="97" t="str">
        <f>A75</f>
        <v>    Déchets</v>
      </c>
      <c r="R75" s="54"/>
      <c r="S75" s="8"/>
      <c r="T75" s="8"/>
      <c r="Z75" s="8"/>
      <c r="AA75" s="8"/>
      <c r="AB75" s="8"/>
      <c r="AC75" s="8"/>
      <c r="AD75" s="8"/>
      <c r="AE75" s="8"/>
      <c r="AF75" s="8"/>
    </row>
    <row r="76" spans="1:18" ht="33" customHeight="1">
      <c r="A76" s="55"/>
      <c r="B76" s="55"/>
      <c r="C76" s="56"/>
      <c r="D76" s="56"/>
      <c r="E76" s="54"/>
      <c r="F76" s="54"/>
      <c r="G76" s="98"/>
      <c r="H76" s="57"/>
      <c r="I76" s="54"/>
      <c r="J76" s="54"/>
      <c r="K76" s="54"/>
      <c r="L76" s="54"/>
      <c r="M76" s="58"/>
      <c r="N76" s="58"/>
      <c r="O76" s="58"/>
      <c r="P76" s="58"/>
      <c r="Q76" s="58"/>
      <c r="R76" s="59"/>
    </row>
    <row r="100" spans="3:7" s="8" customFormat="1" ht="33" customHeight="1">
      <c r="C100" s="17"/>
      <c r="D100" s="17"/>
      <c r="E100" s="17"/>
      <c r="F100" s="17"/>
      <c r="G100" s="17"/>
    </row>
  </sheetData>
  <sheetProtection/>
  <mergeCells count="98">
    <mergeCell ref="N65:N71"/>
    <mergeCell ref="P65:P71"/>
    <mergeCell ref="O65:O71"/>
    <mergeCell ref="P72:P74"/>
    <mergeCell ref="Q72:Q74"/>
    <mergeCell ref="O72:O74"/>
    <mergeCell ref="N72:N74"/>
    <mergeCell ref="Q65:Q71"/>
    <mergeCell ref="O41:O51"/>
    <mergeCell ref="P41:P51"/>
    <mergeCell ref="Q41:Q51"/>
    <mergeCell ref="N55:N64"/>
    <mergeCell ref="O55:O64"/>
    <mergeCell ref="P54:Q54"/>
    <mergeCell ref="P55:P64"/>
    <mergeCell ref="Q55:Q64"/>
    <mergeCell ref="P37:Q37"/>
    <mergeCell ref="N16:N17"/>
    <mergeCell ref="O16:O17"/>
    <mergeCell ref="P52:P53"/>
    <mergeCell ref="Q52:Q53"/>
    <mergeCell ref="O52:O53"/>
    <mergeCell ref="N52:N53"/>
    <mergeCell ref="O24:O29"/>
    <mergeCell ref="Q38:Q40"/>
    <mergeCell ref="N41:N51"/>
    <mergeCell ref="A54:C54"/>
    <mergeCell ref="N7:Q8"/>
    <mergeCell ref="N9:O10"/>
    <mergeCell ref="P9:Q10"/>
    <mergeCell ref="H7:H9"/>
    <mergeCell ref="M8:M9"/>
    <mergeCell ref="H10:L10"/>
    <mergeCell ref="N24:N29"/>
    <mergeCell ref="N37:O37"/>
    <mergeCell ref="N38:N40"/>
    <mergeCell ref="B47:B51"/>
    <mergeCell ref="H5:Q6"/>
    <mergeCell ref="A72:A74"/>
    <mergeCell ref="B72:B74"/>
    <mergeCell ref="C1:F1"/>
    <mergeCell ref="C2:F2"/>
    <mergeCell ref="B12:B15"/>
    <mergeCell ref="A30:A36"/>
    <mergeCell ref="B30:B36"/>
    <mergeCell ref="I7:M7"/>
    <mergeCell ref="B52:B53"/>
    <mergeCell ref="A37:C37"/>
    <mergeCell ref="A10:C10"/>
    <mergeCell ref="B20:B23"/>
    <mergeCell ref="B24:B29"/>
    <mergeCell ref="A24:A29"/>
    <mergeCell ref="A52:A53"/>
    <mergeCell ref="B41:B46"/>
    <mergeCell ref="A41:A46"/>
    <mergeCell ref="A47:A51"/>
    <mergeCell ref="B16:B17"/>
    <mergeCell ref="D6:E6"/>
    <mergeCell ref="A8:F9"/>
    <mergeCell ref="A11:A15"/>
    <mergeCell ref="A16:A23"/>
    <mergeCell ref="B38:B40"/>
    <mergeCell ref="A38:A40"/>
    <mergeCell ref="F3:F7"/>
    <mergeCell ref="D3:E3"/>
    <mergeCell ref="A7:C7"/>
    <mergeCell ref="D5:E5"/>
    <mergeCell ref="A5:C5"/>
    <mergeCell ref="A3:C3"/>
    <mergeCell ref="A6:C6"/>
    <mergeCell ref="D7:E7"/>
    <mergeCell ref="D4:E4"/>
    <mergeCell ref="A4:C4"/>
    <mergeCell ref="O12:O15"/>
    <mergeCell ref="N12:N15"/>
    <mergeCell ref="O38:O40"/>
    <mergeCell ref="O30:O36"/>
    <mergeCell ref="N30:N36"/>
    <mergeCell ref="N20:N23"/>
    <mergeCell ref="O20:O23"/>
    <mergeCell ref="H54:L54"/>
    <mergeCell ref="N54:O54"/>
    <mergeCell ref="H37:L37"/>
    <mergeCell ref="Q24:Q29"/>
    <mergeCell ref="Q11:Q23"/>
    <mergeCell ref="P11:P23"/>
    <mergeCell ref="P24:P29"/>
    <mergeCell ref="Q30:Q36"/>
    <mergeCell ref="P30:P36"/>
    <mergeCell ref="P38:P40"/>
    <mergeCell ref="A70:A71"/>
    <mergeCell ref="B70:B71"/>
    <mergeCell ref="B55:B58"/>
    <mergeCell ref="A55:A58"/>
    <mergeCell ref="A59:A64"/>
    <mergeCell ref="B59:B64"/>
    <mergeCell ref="B65:B69"/>
    <mergeCell ref="A65:A69"/>
  </mergeCells>
  <printOptions/>
  <pageMargins left="0.25" right="0.25" top="0.7500000000000001" bottom="0.7500000000000001" header="0.30000000000000004" footer="0.30000000000000004"/>
  <pageSetup orientation="landscape" paperSize="9"/>
  <headerFooter alignWithMargins="0">
    <oddHeader>&amp;L&amp;K000000© 2012 - S. ABDOUH - F. BERRIOT - J. HOU - F. PITHAN -  M. SCHAMBERGER&amp;R&amp;K000000Autodiagnostic - ISO 22716</oddHeader>
    <oddFooter>&amp;LEdition du &amp;D&amp;R&amp;P/&amp;N</oddFooter>
  </headerFooter>
  <rowBreaks count="1" manualBreakCount="1">
    <brk id="69" max="5" man="1"/>
  </rowBreaks>
  <ignoredErrors>
    <ignoredError sqref="M37 M54" formula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7"/>
  <sheetViews>
    <sheetView zoomScale="125" zoomScaleNormal="125" workbookViewId="0" topLeftCell="C22">
      <selection activeCell="L42" sqref="L42"/>
    </sheetView>
  </sheetViews>
  <sheetFormatPr defaultColWidth="11.421875" defaultRowHeight="12.75"/>
  <cols>
    <col min="1" max="1" width="20.140625" style="8" customWidth="1"/>
    <col min="2" max="2" width="17.00390625" style="8" customWidth="1"/>
    <col min="3" max="4" width="17.00390625" style="9" customWidth="1"/>
    <col min="5" max="5" width="17.00390625" style="10" customWidth="1"/>
    <col min="6" max="6" width="4.00390625" style="21" customWidth="1"/>
    <col min="7" max="7" width="10.8515625" style="21" customWidth="1"/>
    <col min="8" max="8" width="4.8515625" style="21" customWidth="1"/>
    <col min="9" max="14" width="7.28125" style="8" customWidth="1"/>
    <col min="15" max="15" width="3.8515625" style="0" customWidth="1"/>
    <col min="16" max="16" width="6.140625" style="8" customWidth="1"/>
    <col min="17" max="19" width="6.140625" style="6" customWidth="1"/>
    <col min="20" max="16384" width="10.8515625" style="8" customWidth="1"/>
  </cols>
  <sheetData>
    <row r="1" spans="1:19" ht="19.5" customHeight="1">
      <c r="A1" s="247"/>
      <c r="B1" s="548" t="s">
        <v>192</v>
      </c>
      <c r="C1" s="548"/>
      <c r="D1" s="548"/>
      <c r="E1" s="549"/>
      <c r="F1" s="25"/>
      <c r="G1" s="25"/>
      <c r="H1" s="25"/>
      <c r="I1" s="54"/>
      <c r="J1" s="54"/>
      <c r="K1" s="54"/>
      <c r="L1" s="54"/>
      <c r="M1" s="54"/>
      <c r="N1" s="54"/>
      <c r="O1" s="24"/>
      <c r="P1" s="58"/>
      <c r="Q1" s="58"/>
      <c r="R1" s="58"/>
      <c r="S1" s="54"/>
    </row>
    <row r="2" spans="1:19" ht="19.5" customHeight="1">
      <c r="A2" s="645" t="str">
        <f>'1) Contexte'!B2</f>
        <v>AUTODIAGNOSTIC "TERRAIN" BASE SUR LA NORME ISO 22716</v>
      </c>
      <c r="B2" s="646"/>
      <c r="C2" s="646"/>
      <c r="D2" s="646"/>
      <c r="E2" s="647"/>
      <c r="F2" s="25"/>
      <c r="G2" s="25"/>
      <c r="H2" s="25"/>
      <c r="I2" s="54"/>
      <c r="J2" s="54"/>
      <c r="K2" s="54"/>
      <c r="L2" s="54"/>
      <c r="M2" s="54"/>
      <c r="N2" s="54"/>
      <c r="O2" s="24"/>
      <c r="P2" s="58"/>
      <c r="Q2" s="58"/>
      <c r="R2" s="58"/>
      <c r="S2" s="54"/>
    </row>
    <row r="3" spans="1:19" ht="15" customHeight="1">
      <c r="A3" s="336" t="str">
        <f>'1) Contexte'!B3</f>
        <v>Date :</v>
      </c>
      <c r="B3" s="620">
        <f>'2) Grille d''autodiagnostic'!D3</f>
        <v>0</v>
      </c>
      <c r="C3" s="620"/>
      <c r="D3" s="621"/>
      <c r="E3" s="624" t="s">
        <v>9</v>
      </c>
      <c r="F3" s="26"/>
      <c r="G3" s="26"/>
      <c r="H3" s="26"/>
      <c r="I3" s="417"/>
      <c r="J3" s="54"/>
      <c r="K3" s="54"/>
      <c r="L3" s="54"/>
      <c r="M3" s="54"/>
      <c r="N3" s="54"/>
      <c r="O3" s="24"/>
      <c r="P3" s="58"/>
      <c r="Q3" s="58"/>
      <c r="R3" s="58"/>
      <c r="S3" s="54"/>
    </row>
    <row r="4" spans="1:19" ht="15" customHeight="1" thickBot="1">
      <c r="A4" s="336" t="str">
        <f>'1) Contexte'!B4</f>
        <v>Site :</v>
      </c>
      <c r="B4" s="622" t="s">
        <v>211</v>
      </c>
      <c r="C4" s="622"/>
      <c r="D4" s="623"/>
      <c r="E4" s="624"/>
      <c r="F4" s="26"/>
      <c r="G4" s="26"/>
      <c r="H4" s="26"/>
      <c r="I4" s="54"/>
      <c r="J4" s="54"/>
      <c r="K4" s="54"/>
      <c r="L4" s="54"/>
      <c r="M4" s="54"/>
      <c r="N4" s="54"/>
      <c r="O4" s="24"/>
      <c r="P4" s="58"/>
      <c r="Q4" s="58"/>
      <c r="R4" s="58"/>
      <c r="S4" s="54"/>
    </row>
    <row r="5" spans="1:19" ht="15" customHeight="1">
      <c r="A5" s="336" t="str">
        <f>'1) Contexte'!B5</f>
        <v>Nom de l'évaluateur :</v>
      </c>
      <c r="B5" s="618" t="str">
        <f>'1) Contexte'!D5</f>
        <v>2 : Prénom NOM</v>
      </c>
      <c r="C5" s="618"/>
      <c r="D5" s="619"/>
      <c r="E5" s="624"/>
      <c r="F5" s="101"/>
      <c r="G5" s="635" t="s">
        <v>142</v>
      </c>
      <c r="H5" s="29"/>
      <c r="I5" s="629" t="s">
        <v>141</v>
      </c>
      <c r="J5" s="630"/>
      <c r="K5" s="630"/>
      <c r="L5" s="630"/>
      <c r="M5" s="630"/>
      <c r="N5" s="631"/>
      <c r="O5" s="24"/>
      <c r="P5" s="671" t="s">
        <v>29</v>
      </c>
      <c r="Q5" s="672"/>
      <c r="R5" s="672"/>
      <c r="S5" s="673"/>
    </row>
    <row r="6" spans="1:19" ht="21" customHeight="1" thickBot="1">
      <c r="A6" s="336" t="str">
        <f>'1) Contexte'!B6</f>
        <v>Fonction de l'évaluateur :</v>
      </c>
      <c r="B6" s="618" t="str">
        <f>'1) Contexte'!C6</f>
        <v>2 : Fonction </v>
      </c>
      <c r="C6" s="618"/>
      <c r="D6" s="619"/>
      <c r="E6" s="624"/>
      <c r="F6" s="29"/>
      <c r="G6" s="636"/>
      <c r="H6" s="29"/>
      <c r="I6" s="632"/>
      <c r="J6" s="633"/>
      <c r="K6" s="633"/>
      <c r="L6" s="633"/>
      <c r="M6" s="633"/>
      <c r="N6" s="634"/>
      <c r="O6" s="24"/>
      <c r="P6" s="688" t="s">
        <v>193</v>
      </c>
      <c r="Q6" s="689"/>
      <c r="R6" s="689"/>
      <c r="S6" s="690"/>
    </row>
    <row r="7" spans="1:19" ht="15" customHeight="1" thickBot="1">
      <c r="A7" s="336" t="str">
        <f>'1) Contexte'!B7</f>
        <v>Mail :</v>
      </c>
      <c r="B7" s="626" t="s">
        <v>212</v>
      </c>
      <c r="C7" s="627"/>
      <c r="D7" s="628"/>
      <c r="E7" s="625"/>
      <c r="F7" s="33"/>
      <c r="G7" s="636"/>
      <c r="H7" s="33"/>
      <c r="I7" s="637" t="str">
        <f>'1) Contexte'!A23</f>
        <v>1 : Prénom NOM</v>
      </c>
      <c r="J7" s="637" t="str">
        <f>'1) Contexte'!A24</f>
        <v>2 : Prénom NOM</v>
      </c>
      <c r="K7" s="637" t="str">
        <f>'1) Contexte'!A25</f>
        <v>3 : Prénom NOM</v>
      </c>
      <c r="L7" s="637" t="str">
        <f>'1) Contexte'!A26</f>
        <v>4 : Prénom NOM</v>
      </c>
      <c r="M7" s="637" t="str">
        <f>'1) Contexte'!A27</f>
        <v>5 : Prénom NOM</v>
      </c>
      <c r="N7" s="637" t="str">
        <f>'1) Contexte'!A28</f>
        <v>6 : Prénom NOM</v>
      </c>
      <c r="O7" s="24"/>
      <c r="P7" s="603" t="s">
        <v>32</v>
      </c>
      <c r="Q7" s="603" t="s">
        <v>0</v>
      </c>
      <c r="R7" s="603" t="s">
        <v>1</v>
      </c>
      <c r="S7" s="603" t="s">
        <v>2</v>
      </c>
    </row>
    <row r="8" spans="1:19" s="1" customFormat="1" ht="27.75" customHeight="1">
      <c r="A8" s="606" t="str">
        <f>'2) Grille d''autodiagnostic'!A8</f>
        <v>Mission principale : Etre conforme à la norme ISO 22716 relative aux Bonnes Pratiques de Fabrication</v>
      </c>
      <c r="B8" s="607"/>
      <c r="C8" s="607"/>
      <c r="D8" s="608"/>
      <c r="E8" s="338" t="s">
        <v>19</v>
      </c>
      <c r="F8" s="102"/>
      <c r="G8" s="636"/>
      <c r="H8" s="335"/>
      <c r="I8" s="638"/>
      <c r="J8" s="638"/>
      <c r="K8" s="638"/>
      <c r="L8" s="638"/>
      <c r="M8" s="638"/>
      <c r="N8" s="638"/>
      <c r="O8" s="24"/>
      <c r="P8" s="604"/>
      <c r="Q8" s="604"/>
      <c r="R8" s="604"/>
      <c r="S8" s="604"/>
    </row>
    <row r="9" spans="1:19" s="1" customFormat="1" ht="22.5" customHeight="1" thickBot="1">
      <c r="A9" s="609"/>
      <c r="B9" s="610"/>
      <c r="C9" s="610"/>
      <c r="D9" s="611"/>
      <c r="E9" s="337">
        <f>AVERAGE(P12:P24)</f>
        <v>0.4677889898562975</v>
      </c>
      <c r="F9" s="102"/>
      <c r="G9" s="636"/>
      <c r="H9" s="335"/>
      <c r="I9" s="639"/>
      <c r="J9" s="639"/>
      <c r="K9" s="639"/>
      <c r="L9" s="639"/>
      <c r="M9" s="639"/>
      <c r="N9" s="639"/>
      <c r="O9" s="24"/>
      <c r="P9" s="605"/>
      <c r="Q9" s="605"/>
      <c r="R9" s="605"/>
      <c r="S9" s="605"/>
    </row>
    <row r="10" spans="1:19" s="1" customFormat="1" ht="9.75" customHeight="1" thickBot="1">
      <c r="A10" s="341"/>
      <c r="B10" s="341"/>
      <c r="C10" s="341"/>
      <c r="D10" s="341"/>
      <c r="E10" s="342"/>
      <c r="F10" s="102"/>
      <c r="G10" s="334"/>
      <c r="H10" s="335"/>
      <c r="I10" s="387"/>
      <c r="J10" s="387"/>
      <c r="K10" s="387"/>
      <c r="L10" s="387"/>
      <c r="M10" s="387"/>
      <c r="N10" s="387"/>
      <c r="O10" s="388"/>
      <c r="P10" s="389"/>
      <c r="Q10" s="389"/>
      <c r="R10" s="389"/>
      <c r="S10" s="389"/>
    </row>
    <row r="11" spans="1:19" s="1" customFormat="1" ht="19.5" customHeight="1" thickBot="1">
      <c r="A11" s="612" t="s">
        <v>190</v>
      </c>
      <c r="B11" s="613"/>
      <c r="C11" s="613"/>
      <c r="D11" s="613"/>
      <c r="E11" s="614"/>
      <c r="F11" s="103"/>
      <c r="G11" s="24"/>
      <c r="H11" s="323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19" s="1" customFormat="1" ht="21" customHeight="1">
      <c r="A12" s="657" t="str">
        <f>'2) Grille d''autodiagnostic'!A10</f>
        <v>PROCESSUS MANAGEMENT</v>
      </c>
      <c r="B12" s="656" t="s">
        <v>146</v>
      </c>
      <c r="C12" s="656"/>
      <c r="D12" s="656"/>
      <c r="E12" s="408">
        <f>IF(SUM(I12:N12)=0,'2) Grille d''autodiagnostic'!M10,AVERAGE(I12:N12))</f>
        <v>0.43384615384615394</v>
      </c>
      <c r="F12" s="104"/>
      <c r="G12" s="319">
        <f>'2) Grille d''autodiagnostic'!M10</f>
        <v>0.43192307692307697</v>
      </c>
      <c r="H12" s="324"/>
      <c r="I12" s="320">
        <v>0.4215384615384616</v>
      </c>
      <c r="J12" s="321">
        <v>0.559230769230769</v>
      </c>
      <c r="K12" s="322">
        <v>0.309615384615385</v>
      </c>
      <c r="L12" s="321">
        <v>0.44500000000000006</v>
      </c>
      <c r="M12" s="322"/>
      <c r="N12" s="321"/>
      <c r="O12" s="288"/>
      <c r="P12" s="252">
        <f>IF(SUM(I12:N12)=0,'2) Grille d''autodiagnostic'!M10,AVERAGE(I12:N12))</f>
        <v>0.43384615384615394</v>
      </c>
      <c r="Q12" s="253">
        <f aca="true" t="shared" si="0" ref="Q12:Q24">P12+S12</f>
        <v>0.5362025139689798</v>
      </c>
      <c r="R12" s="253">
        <f aca="true" t="shared" si="1" ref="R12:R24">P12-S12</f>
        <v>0.3314897937233281</v>
      </c>
      <c r="S12" s="254">
        <f aca="true" t="shared" si="2" ref="S12:S24">IF(SUM(J12:N12)=0,0,STDEV(I12:N12))</f>
        <v>0.10235636012282581</v>
      </c>
    </row>
    <row r="13" spans="1:19" s="1" customFormat="1" ht="18" customHeight="1">
      <c r="A13" s="657"/>
      <c r="B13" s="640" t="str">
        <f>'2) Grille d''autodiagnostic'!A11</f>
        <v>Management du Système de la Qualité</v>
      </c>
      <c r="C13" s="640"/>
      <c r="D13" s="640"/>
      <c r="E13" s="409">
        <f>IF(SUM(I13:N13)=0,'2) Grille d''autodiagnostic'!P11,AVERAGE(I13:N13))</f>
        <v>0.44499999999999995</v>
      </c>
      <c r="F13" s="104"/>
      <c r="G13" s="276">
        <f>'2) Grille d''autodiagnostic'!P11</f>
        <v>0.5330769230769231</v>
      </c>
      <c r="H13" s="277"/>
      <c r="I13" s="278">
        <v>0.305384615384615</v>
      </c>
      <c r="J13" s="279">
        <v>0.4838461538461539</v>
      </c>
      <c r="K13" s="280">
        <v>0.43153846153846154</v>
      </c>
      <c r="L13" s="279">
        <v>0.5592307692307693</v>
      </c>
      <c r="M13" s="280"/>
      <c r="N13" s="279"/>
      <c r="O13" s="281"/>
      <c r="P13" s="255">
        <f>IF(SUM(I13:N13)=0,'2) Grille d''autodiagnostic'!P11,AVERAGE(I13:N13))</f>
        <v>0.44499999999999995</v>
      </c>
      <c r="Q13" s="256">
        <f t="shared" si="0"/>
        <v>0.551819724999249</v>
      </c>
      <c r="R13" s="256">
        <f t="shared" si="1"/>
        <v>0.3381802750007509</v>
      </c>
      <c r="S13" s="257">
        <f t="shared" si="2"/>
        <v>0.1068197249992491</v>
      </c>
    </row>
    <row r="14" spans="1:19" s="1" customFormat="1" ht="18" customHeight="1">
      <c r="A14" s="657"/>
      <c r="B14" s="640" t="str">
        <f>'2) Grille d''autodiagnostic'!A24</f>
        <v>Management de la Relation client</v>
      </c>
      <c r="C14" s="640"/>
      <c r="D14" s="640"/>
      <c r="E14" s="409">
        <f>IF(SUM(I14:N14)=0,'2) Grille d''autodiagnostic'!P24,AVERAGE(I14:N14))</f>
        <v>0.26125</v>
      </c>
      <c r="F14" s="104"/>
      <c r="G14" s="276">
        <f>'2) Grille d''autodiagnostic'!P24</f>
        <v>0.275</v>
      </c>
      <c r="H14" s="277"/>
      <c r="I14" s="278">
        <v>0.22</v>
      </c>
      <c r="J14" s="279">
        <v>0.22</v>
      </c>
      <c r="K14" s="280">
        <v>0.33</v>
      </c>
      <c r="L14" s="279">
        <v>0.275</v>
      </c>
      <c r="M14" s="280"/>
      <c r="N14" s="279"/>
      <c r="O14" s="281"/>
      <c r="P14" s="255">
        <f>IF(SUM(I14:N14)=0,'2) Grille d''autodiagnostic'!N24,AVERAGE(I14:N14))</f>
        <v>0.26125</v>
      </c>
      <c r="Q14" s="256">
        <f t="shared" si="0"/>
        <v>0.3139084909265987</v>
      </c>
      <c r="R14" s="256">
        <f t="shared" si="1"/>
        <v>0.20859150907340127</v>
      </c>
      <c r="S14" s="257">
        <f t="shared" si="2"/>
        <v>0.052658490926598724</v>
      </c>
    </row>
    <row r="15" spans="1:19" s="1" customFormat="1" ht="18" customHeight="1" thickBot="1">
      <c r="A15" s="658"/>
      <c r="B15" s="641" t="str">
        <f>'2) Grille d''autodiagnostic'!A30</f>
        <v>Management des Ressources Humaines</v>
      </c>
      <c r="C15" s="641"/>
      <c r="D15" s="641"/>
      <c r="E15" s="410">
        <f>IF(SUM(I15:N15)=0,'2) Grille d''autodiagnostic'!P30,AVERAGE(I15:N15))</f>
        <v>0.6155</v>
      </c>
      <c r="F15" s="104"/>
      <c r="G15" s="276">
        <f>'2) Grille d''autodiagnostic'!P30</f>
        <v>0.4640000000000001</v>
      </c>
      <c r="H15" s="277"/>
      <c r="I15" s="282">
        <v>0.6</v>
      </c>
      <c r="J15" s="249">
        <v>0.8</v>
      </c>
      <c r="K15" s="283">
        <v>0.5980000000000001</v>
      </c>
      <c r="L15" s="249">
        <v>0.4640000000000001</v>
      </c>
      <c r="M15" s="283"/>
      <c r="N15" s="249"/>
      <c r="O15" s="281"/>
      <c r="P15" s="258">
        <f>IF(SUM(I15:N15)=0,'2) Grille d''autodiagnostic'!P30,AVERAGE(I15:N15))</f>
        <v>0.6155</v>
      </c>
      <c r="Q15" s="259">
        <f t="shared" si="0"/>
        <v>0.753990673572868</v>
      </c>
      <c r="R15" s="259">
        <f t="shared" si="1"/>
        <v>0.4770093264271321</v>
      </c>
      <c r="S15" s="260">
        <f t="shared" si="2"/>
        <v>0.13849067357286796</v>
      </c>
    </row>
    <row r="16" spans="1:19" s="1" customFormat="1" ht="19.5" customHeight="1">
      <c r="A16" s="659" t="str">
        <f>'2) Grille d''autodiagnostic'!A37</f>
        <v>PROCESSUS REALISATION PRODUIT</v>
      </c>
      <c r="B16" s="654" t="str">
        <f>B12</f>
        <v>Global</v>
      </c>
      <c r="C16" s="654"/>
      <c r="D16" s="654"/>
      <c r="E16" s="411">
        <f>IF(SUM(I18:N18)=0,'2) Grille d''autodiagnostic'!M37,AVERAGE(I18:N18))</f>
        <v>0.6649999999999999</v>
      </c>
      <c r="F16" s="104"/>
      <c r="G16" s="284">
        <f>'2) Grille d''autodiagnostic'!M37</f>
        <v>0.248125</v>
      </c>
      <c r="H16" s="277"/>
      <c r="I16" s="285">
        <v>0.8333333333333334</v>
      </c>
      <c r="J16" s="286">
        <v>0.7208333333333333</v>
      </c>
      <c r="K16" s="287">
        <v>0.525</v>
      </c>
      <c r="L16" s="286">
        <v>0.49666666666666676</v>
      </c>
      <c r="M16" s="287"/>
      <c r="N16" s="286"/>
      <c r="O16" s="288"/>
      <c r="P16" s="261">
        <f>IF(SUM(I16:N16)=0,'2) Grille d''autodiagnostic'!M37,AVERAGE(I16:N16))</f>
        <v>0.6439583333333333</v>
      </c>
      <c r="Q16" s="262">
        <f t="shared" si="0"/>
        <v>0.8048087570079272</v>
      </c>
      <c r="R16" s="262">
        <f t="shared" si="1"/>
        <v>0.48310790965873945</v>
      </c>
      <c r="S16" s="263">
        <f t="shared" si="2"/>
        <v>0.16085042367459385</v>
      </c>
    </row>
    <row r="17" spans="1:19" s="1" customFormat="1" ht="18.75" customHeight="1">
      <c r="A17" s="660"/>
      <c r="B17" s="642" t="str">
        <f>'2) Grille d''autodiagnostic'!A38</f>
        <v>Réception</v>
      </c>
      <c r="C17" s="643"/>
      <c r="D17" s="644"/>
      <c r="E17" s="412">
        <f>IF(SUM(I19:N19)=0,'2) Grille d''autodiagnostic'!P38,AVERAGE(I19:N19))</f>
        <v>0.61875</v>
      </c>
      <c r="F17" s="104"/>
      <c r="G17" s="289">
        <f>'2) Grille d''autodiagnostic'!P38</f>
        <v>0.33</v>
      </c>
      <c r="H17" s="277"/>
      <c r="I17" s="290">
        <v>0.6666666666666666</v>
      </c>
      <c r="J17" s="248">
        <v>0.5533333333333333</v>
      </c>
      <c r="K17" s="291">
        <v>0.33</v>
      </c>
      <c r="L17" s="248">
        <v>0.33</v>
      </c>
      <c r="M17" s="291"/>
      <c r="N17" s="248"/>
      <c r="O17" s="292"/>
      <c r="P17" s="105">
        <f>IF(SUM(I17:N17)=0,'2) Grille d''autodiagnostic'!P38,AVERAGE(I17:N17))</f>
        <v>0.47000000000000003</v>
      </c>
      <c r="Q17" s="106">
        <f t="shared" si="0"/>
        <v>0.6381489639399364</v>
      </c>
      <c r="R17" s="106">
        <f t="shared" si="1"/>
        <v>0.3018510360600637</v>
      </c>
      <c r="S17" s="107">
        <f t="shared" si="2"/>
        <v>0.16814896393993634</v>
      </c>
    </row>
    <row r="18" spans="1:19" ht="18.75" customHeight="1">
      <c r="A18" s="660"/>
      <c r="B18" s="642" t="str">
        <f>'2) Grille d''autodiagnostic'!A41</f>
        <v>Production </v>
      </c>
      <c r="C18" s="643"/>
      <c r="D18" s="644"/>
      <c r="E18" s="412">
        <f>IF(SUM(I20:N20)=0,'2) Grille d''autodiagnostic'!P41,AVERAGE(I20:N20))</f>
        <v>0.31833333333333336</v>
      </c>
      <c r="F18" s="104"/>
      <c r="G18" s="289">
        <f>'2) Grille d''autodiagnostic'!P41</f>
        <v>0.27090909090909093</v>
      </c>
      <c r="H18" s="277"/>
      <c r="I18" s="290">
        <v>0.8571428571428571</v>
      </c>
      <c r="J18" s="248">
        <v>0.7128571428571429</v>
      </c>
      <c r="K18" s="291">
        <v>0.5214285714285715</v>
      </c>
      <c r="L18" s="248">
        <v>0.5685714285714286</v>
      </c>
      <c r="M18" s="291"/>
      <c r="N18" s="248"/>
      <c r="O18" s="292"/>
      <c r="P18" s="105">
        <f>IF(SUM(I18:N18)=0,'2) Grille d''autodiagnostic'!P41,AVERAGE(I18:N18))</f>
        <v>0.6649999999999999</v>
      </c>
      <c r="Q18" s="106">
        <f t="shared" si="0"/>
        <v>0.8167897758560233</v>
      </c>
      <c r="R18" s="106">
        <f t="shared" si="1"/>
        <v>0.5132102241439765</v>
      </c>
      <c r="S18" s="107">
        <f t="shared" si="2"/>
        <v>0.1517897758560234</v>
      </c>
    </row>
    <row r="19" spans="1:19" ht="18.75" customHeight="1" thickBot="1">
      <c r="A19" s="661"/>
      <c r="B19" s="685" t="str">
        <f>'2) Grille d''autodiagnostic'!A52</f>
        <v>Gestion produit fini</v>
      </c>
      <c r="C19" s="686"/>
      <c r="D19" s="687"/>
      <c r="E19" s="413">
        <f>IF(SUM(I24:N24)=0,'2) Grille d''autodiagnostic'!P52,AVERAGE(I24:N24))</f>
        <v>0.495</v>
      </c>
      <c r="F19" s="104"/>
      <c r="G19" s="289">
        <f>'2) Grille d''autodiagnostic'!P52</f>
        <v>0</v>
      </c>
      <c r="H19" s="277"/>
      <c r="I19" s="293">
        <v>0.45</v>
      </c>
      <c r="J19" s="294">
        <v>0.7</v>
      </c>
      <c r="K19" s="295">
        <v>0.8300000000000001</v>
      </c>
      <c r="L19" s="294">
        <v>0.495</v>
      </c>
      <c r="M19" s="295"/>
      <c r="N19" s="294"/>
      <c r="O19" s="292"/>
      <c r="P19" s="264">
        <f>IF(SUM(I19:N19)=0,'2) Grille d''autodiagnostic'!P52,AVERAGE(I19:N19))</f>
        <v>0.61875</v>
      </c>
      <c r="Q19" s="265">
        <f t="shared" si="0"/>
        <v>0.7967188643180785</v>
      </c>
      <c r="R19" s="265">
        <f t="shared" si="1"/>
        <v>0.4407811356819215</v>
      </c>
      <c r="S19" s="266">
        <f t="shared" si="2"/>
        <v>0.1779688643180785</v>
      </c>
    </row>
    <row r="20" spans="1:19" ht="19.5" customHeight="1">
      <c r="A20" s="648" t="str">
        <f>'2) Grille d''autodiagnostic'!A54</f>
        <v>PROCESSUS SUPPORT</v>
      </c>
      <c r="B20" s="655" t="str">
        <f>B12</f>
        <v>Global</v>
      </c>
      <c r="C20" s="655"/>
      <c r="D20" s="655"/>
      <c r="E20" s="414">
        <f>IF(SUM(I20:N20)=0,'2) Grille d''autodiagnostic'!M54,AVERAGE(I20:N20))</f>
        <v>0.31833333333333336</v>
      </c>
      <c r="F20" s="104"/>
      <c r="G20" s="296">
        <f>'2) Grille d''autodiagnostic'!M54</f>
        <v>0.39285714285714285</v>
      </c>
      <c r="H20" s="277"/>
      <c r="I20" s="297">
        <v>0.17285714285714288</v>
      </c>
      <c r="J20" s="298">
        <v>0.3461904761904762</v>
      </c>
      <c r="K20" s="299">
        <v>0.33</v>
      </c>
      <c r="L20" s="298">
        <v>0.42428571428571427</v>
      </c>
      <c r="M20" s="299"/>
      <c r="N20" s="298"/>
      <c r="O20" s="288"/>
      <c r="P20" s="267">
        <f>IF(SUM(I20:N20)=0,'2) Grille d''autodiagnostic'!M54,AVERAGE(I20:N20))</f>
        <v>0.31833333333333336</v>
      </c>
      <c r="Q20" s="268">
        <f t="shared" si="0"/>
        <v>0.42369202312558174</v>
      </c>
      <c r="R20" s="268">
        <f t="shared" si="1"/>
        <v>0.21297464354108497</v>
      </c>
      <c r="S20" s="269">
        <f t="shared" si="2"/>
        <v>0.10535868979224838</v>
      </c>
    </row>
    <row r="21" spans="1:19" ht="16.5" customHeight="1">
      <c r="A21" s="649"/>
      <c r="B21" s="683" t="str">
        <f>'2) Grille d''autodiagnostic'!A55</f>
        <v>Locaux</v>
      </c>
      <c r="C21" s="683"/>
      <c r="D21" s="683"/>
      <c r="E21" s="415">
        <f>IF(SUM(I21:N21)=0,'2) Grille d''autodiagnostic'!P55,AVERAGE(I21:N21))</f>
        <v>0.29700000000000004</v>
      </c>
      <c r="F21" s="104"/>
      <c r="G21" s="300">
        <f>'2) Grille d''autodiagnostic'!P55</f>
        <v>0.396</v>
      </c>
      <c r="H21" s="277"/>
      <c r="I21" s="301">
        <v>0.132</v>
      </c>
      <c r="J21" s="250">
        <v>0.29700000000000004</v>
      </c>
      <c r="K21" s="302">
        <v>0.29700000000000004</v>
      </c>
      <c r="L21" s="250">
        <v>0.462</v>
      </c>
      <c r="M21" s="302"/>
      <c r="N21" s="250"/>
      <c r="O21" s="292"/>
      <c r="P21" s="270">
        <f>IF(SUM(I21:N21)=0,'2) Grille d''autodiagnostic'!P55,AVERAGE(I21:N21))</f>
        <v>0.29700000000000004</v>
      </c>
      <c r="Q21" s="271">
        <f t="shared" si="0"/>
        <v>0.43172193585307483</v>
      </c>
      <c r="R21" s="271">
        <f t="shared" si="1"/>
        <v>0.16227806414692525</v>
      </c>
      <c r="S21" s="272">
        <f t="shared" si="2"/>
        <v>0.1347219358530748</v>
      </c>
    </row>
    <row r="22" spans="1:19" ht="16.5" customHeight="1">
      <c r="A22" s="649"/>
      <c r="B22" s="683" t="str">
        <f>'2) Grille d''autodiagnostic'!A65</f>
        <v>Equipements </v>
      </c>
      <c r="C22" s="683"/>
      <c r="D22" s="683"/>
      <c r="E22" s="415">
        <f>IF(SUM(I22:N22)=0,'2) Grille d''autodiagnostic'!P65,AVERAGE(I22:N22))</f>
        <v>0.3417857142857143</v>
      </c>
      <c r="F22" s="104"/>
      <c r="G22" s="300">
        <f>'2) Grille d''autodiagnostic'!P65</f>
        <v>0.37714285714285717</v>
      </c>
      <c r="H22" s="277"/>
      <c r="I22" s="301">
        <v>0.2357142857142857</v>
      </c>
      <c r="J22" s="250">
        <v>0.33</v>
      </c>
      <c r="K22" s="302">
        <v>0.4242857142857143</v>
      </c>
      <c r="L22" s="250">
        <v>0.37714285714285717</v>
      </c>
      <c r="M22" s="302"/>
      <c r="N22" s="250"/>
      <c r="O22" s="292"/>
      <c r="P22" s="270">
        <f>IF(SUM(I22:N22)=0,'2) Grille d''autodiagnostic'!P65,AVERAGE(I22:N22))</f>
        <v>0.3417857142857143</v>
      </c>
      <c r="Q22" s="271">
        <f t="shared" si="0"/>
        <v>0.4222974703039682</v>
      </c>
      <c r="R22" s="271">
        <f t="shared" si="1"/>
        <v>0.2612739582674604</v>
      </c>
      <c r="S22" s="272">
        <f t="shared" si="2"/>
        <v>0.0805117560182539</v>
      </c>
    </row>
    <row r="23" spans="1:19" ht="16.5" customHeight="1">
      <c r="A23" s="649"/>
      <c r="B23" s="683" t="str">
        <f>'2) Grille d''autodiagnostic'!A72</f>
        <v>Laboratoire de Contrôle de la Qualité</v>
      </c>
      <c r="C23" s="683"/>
      <c r="D23" s="683"/>
      <c r="E23" s="415">
        <f>IF(SUM(I23:N23)=0,'2) Grille d''autodiagnostic'!P72,AVERAGE(I23:N23))</f>
        <v>0.47583333333333333</v>
      </c>
      <c r="F23" s="104"/>
      <c r="G23" s="300">
        <f>'2) Grille d''autodiagnostic'!P72</f>
        <v>0.33</v>
      </c>
      <c r="H23" s="277"/>
      <c r="I23" s="301">
        <v>0.61</v>
      </c>
      <c r="J23" s="250">
        <v>0.44333333333333336</v>
      </c>
      <c r="K23" s="302">
        <v>0.52</v>
      </c>
      <c r="L23" s="250">
        <v>0.33</v>
      </c>
      <c r="M23" s="302"/>
      <c r="N23" s="250"/>
      <c r="O23" s="292"/>
      <c r="P23" s="270">
        <f>IF(SUM(I23:N23)=0,'2) Grille d''autodiagnostic'!P72,AVERAGE(I23:N23))</f>
        <v>0.47583333333333333</v>
      </c>
      <c r="Q23" s="271">
        <f t="shared" si="0"/>
        <v>0.5945416593541593</v>
      </c>
      <c r="R23" s="271">
        <f t="shared" si="1"/>
        <v>0.35712500731250746</v>
      </c>
      <c r="S23" s="272">
        <f t="shared" si="2"/>
        <v>0.11870832602082589</v>
      </c>
    </row>
    <row r="24" spans="1:19" ht="16.5" customHeight="1" thickBot="1">
      <c r="A24" s="650"/>
      <c r="B24" s="684" t="str">
        <f>'2) Grille d''autodiagnostic'!A75</f>
        <v>    Déchets</v>
      </c>
      <c r="C24" s="684"/>
      <c r="D24" s="684"/>
      <c r="E24" s="416">
        <f>IF(SUM(I24:N24)=0,'2) Grille d''autodiagnostic'!P75,AVERAGE(I24:N24))</f>
        <v>0.495</v>
      </c>
      <c r="F24" s="104"/>
      <c r="G24" s="303">
        <f>'2) Grille d''autodiagnostic'!P75</f>
        <v>0.66</v>
      </c>
      <c r="H24" s="277"/>
      <c r="I24" s="304">
        <v>0.33</v>
      </c>
      <c r="J24" s="251">
        <v>0.66</v>
      </c>
      <c r="K24" s="305">
        <v>0.33</v>
      </c>
      <c r="L24" s="251">
        <v>0.66</v>
      </c>
      <c r="M24" s="305"/>
      <c r="N24" s="251"/>
      <c r="O24" s="292"/>
      <c r="P24" s="273">
        <f>IF(SUM(I24:N24)=0,'2) Grille d''autodiagnostic'!P75,AVERAGE(I24:N24))</f>
        <v>0.495</v>
      </c>
      <c r="Q24" s="274">
        <f t="shared" si="0"/>
        <v>0.6855255888325766</v>
      </c>
      <c r="R24" s="274">
        <f t="shared" si="1"/>
        <v>0.3044744111674233</v>
      </c>
      <c r="S24" s="275">
        <f t="shared" si="2"/>
        <v>0.1905255888325767</v>
      </c>
    </row>
    <row r="25" spans="1:28" s="347" customFormat="1" ht="10.5" customHeight="1" thickBot="1">
      <c r="A25" s="343"/>
      <c r="B25" s="344"/>
      <c r="C25" s="344"/>
      <c r="D25" s="344"/>
      <c r="E25" s="345"/>
      <c r="F25" s="104"/>
      <c r="G25" s="346"/>
      <c r="H25" s="277"/>
      <c r="I25" s="346"/>
      <c r="J25" s="346"/>
      <c r="K25" s="346"/>
      <c r="L25" s="346"/>
      <c r="M25" s="346"/>
      <c r="N25" s="346"/>
      <c r="O25" s="348"/>
      <c r="P25" s="102"/>
      <c r="Q25" s="102"/>
      <c r="R25" s="102"/>
      <c r="S25" s="102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s="5" customFormat="1" ht="19.5" customHeight="1" thickBot="1">
      <c r="A26" s="615" t="s">
        <v>191</v>
      </c>
      <c r="B26" s="616"/>
      <c r="C26" s="616"/>
      <c r="D26" s="616"/>
      <c r="E26" s="617"/>
      <c r="F26" s="108"/>
      <c r="G26" s="281"/>
      <c r="H26" s="277"/>
      <c r="I26" s="349"/>
      <c r="J26" s="349"/>
      <c r="K26" s="349"/>
      <c r="L26" s="349"/>
      <c r="M26" s="349"/>
      <c r="N26" s="349"/>
      <c r="O26" s="349"/>
      <c r="P26" s="306"/>
      <c r="Q26" s="350"/>
      <c r="R26" s="350"/>
      <c r="S26" s="306"/>
      <c r="T26" s="23"/>
      <c r="U26" s="351"/>
      <c r="V26" s="351"/>
      <c r="W26" s="351"/>
      <c r="X26" s="351"/>
      <c r="Y26" s="351"/>
      <c r="Z26" s="351"/>
      <c r="AA26" s="351"/>
      <c r="AB26" s="351"/>
    </row>
    <row r="27" spans="1:19" ht="15" customHeight="1">
      <c r="A27" s="651" t="s">
        <v>194</v>
      </c>
      <c r="B27" s="691" t="str">
        <f>'2) Grille d''autodiagnostic'!B30</f>
        <v>Chapitre 3 : Le Personnel</v>
      </c>
      <c r="C27" s="692"/>
      <c r="D27" s="693"/>
      <c r="E27" s="325">
        <f>IF(SUM(I27:N27)=0,'2) Grille d''autodiagnostic'!N30,AVERAGE(I27:N27))</f>
        <v>0.48678571428571427</v>
      </c>
      <c r="F27" s="109"/>
      <c r="G27" s="307">
        <f>'2) Grille d''autodiagnostic'!N30</f>
        <v>0.3785714285714286</v>
      </c>
      <c r="H27" s="277"/>
      <c r="I27" s="308">
        <v>0.4757142857142857</v>
      </c>
      <c r="J27" s="308">
        <v>0.6185714285714285</v>
      </c>
      <c r="K27" s="309">
        <v>0.47428571428571425</v>
      </c>
      <c r="L27" s="308">
        <v>0.3785714285714286</v>
      </c>
      <c r="M27" s="309"/>
      <c r="N27" s="308"/>
      <c r="O27" s="281"/>
      <c r="P27" s="110">
        <f>IF(SUM(I27:N27)=0,'2) Grille d''autodiagnostic'!N30,AVERAGE(I27:N27))</f>
        <v>0.48678571428571427</v>
      </c>
      <c r="Q27" s="111">
        <f aca="true" t="shared" si="3" ref="Q27:Q41">P27+S27</f>
        <v>0.5857076239806202</v>
      </c>
      <c r="R27" s="110">
        <f aca="true" t="shared" si="4" ref="R27:R41">P27-S27</f>
        <v>0.38786380459080844</v>
      </c>
      <c r="S27" s="112">
        <f aca="true" t="shared" si="5" ref="S27:S41">IF(SUM(J27:N27)=0,0,STDEV(I27:N27))</f>
        <v>0.09892190969490584</v>
      </c>
    </row>
    <row r="28" spans="1:19" ht="15" customHeight="1">
      <c r="A28" s="652"/>
      <c r="B28" s="665" t="str">
        <f>'2) Grille d''autodiagnostic'!B55</f>
        <v>Chapitre 4 : Locaux</v>
      </c>
      <c r="C28" s="666"/>
      <c r="D28" s="667"/>
      <c r="E28" s="326">
        <f>IF(SUM(I28:N28)=0,'2) Grille d''autodiagnostic'!N55,AVERAGE(I28:N28))</f>
        <v>0.29700000000000004</v>
      </c>
      <c r="F28" s="109"/>
      <c r="G28" s="310">
        <f>'2) Grille d''autodiagnostic'!N55</f>
        <v>0.396</v>
      </c>
      <c r="H28" s="277"/>
      <c r="I28" s="311">
        <v>0.132</v>
      </c>
      <c r="J28" s="311">
        <v>0.29700000000000004</v>
      </c>
      <c r="K28" s="312">
        <v>0.29700000000000004</v>
      </c>
      <c r="L28" s="311">
        <v>0.462</v>
      </c>
      <c r="M28" s="312"/>
      <c r="N28" s="311"/>
      <c r="O28" s="281"/>
      <c r="P28" s="113">
        <f>IF(SUM(I28:N28)=0,'2) Grille d''autodiagnostic'!N55,AVERAGE(I28:N28))</f>
        <v>0.29700000000000004</v>
      </c>
      <c r="Q28" s="114">
        <f t="shared" si="3"/>
        <v>0.43172193585307483</v>
      </c>
      <c r="R28" s="113">
        <f t="shared" si="4"/>
        <v>0.16227806414692525</v>
      </c>
      <c r="S28" s="115">
        <f t="shared" si="5"/>
        <v>0.1347219358530748</v>
      </c>
    </row>
    <row r="29" spans="1:19" ht="15" customHeight="1">
      <c r="A29" s="652"/>
      <c r="B29" s="668" t="str">
        <f>'2) Grille d''autodiagnostic'!B65</f>
        <v>Chapitre 5 : Equipements</v>
      </c>
      <c r="C29" s="669"/>
      <c r="D29" s="670"/>
      <c r="E29" s="327">
        <f>IF(SUM(I29:N29)=0,'2) Grille d''autodiagnostic'!N65,AVERAGE(I29:N29))</f>
        <v>0.5667857142857142</v>
      </c>
      <c r="F29" s="109"/>
      <c r="G29" s="313">
        <f>'2) Grille d''autodiagnostic'!N65</f>
        <v>0.37714285714285717</v>
      </c>
      <c r="H29" s="277"/>
      <c r="I29" s="314">
        <v>0.2357142857142857</v>
      </c>
      <c r="J29" s="314">
        <v>0.73</v>
      </c>
      <c r="K29" s="315">
        <v>0.4242857142857143</v>
      </c>
      <c r="L29" s="314">
        <v>0.877142857142857</v>
      </c>
      <c r="M29" s="315"/>
      <c r="N29" s="314"/>
      <c r="O29" s="281"/>
      <c r="P29" s="116">
        <f>IF(SUM(I29:N29)=0,'2) Grille d''autodiagnostic'!N65,AVERAGE(I29:N29))</f>
        <v>0.5667857142857142</v>
      </c>
      <c r="Q29" s="117">
        <f t="shared" si="3"/>
        <v>0.8571159859879027</v>
      </c>
      <c r="R29" s="116">
        <f t="shared" si="4"/>
        <v>0.2764554425835257</v>
      </c>
      <c r="S29" s="118">
        <f t="shared" si="5"/>
        <v>0.2903302717021885</v>
      </c>
    </row>
    <row r="30" spans="1:19" ht="15" customHeight="1">
      <c r="A30" s="652"/>
      <c r="B30" s="665" t="str">
        <f>'2) Grille d''autodiagnostic'!B38</f>
        <v>Chapitre 6 : Matières premières et articles de conditionnement</v>
      </c>
      <c r="C30" s="666"/>
      <c r="D30" s="667"/>
      <c r="E30" s="326">
        <f>IF(SUM(I30:N30)=0,'2) Grille d''autodiagnostic'!N38,AVERAGE(I30:N30))</f>
        <v>0.47000000000000003</v>
      </c>
      <c r="F30" s="109"/>
      <c r="G30" s="310">
        <f>'2) Grille d''autodiagnostic'!N38</f>
        <v>0.33</v>
      </c>
      <c r="H30" s="277"/>
      <c r="I30" s="311">
        <v>0.6666666666666666</v>
      </c>
      <c r="J30" s="311">
        <v>0.5533333333333333</v>
      </c>
      <c r="K30" s="312">
        <v>0.33</v>
      </c>
      <c r="L30" s="311">
        <v>0.33</v>
      </c>
      <c r="M30" s="312"/>
      <c r="N30" s="311"/>
      <c r="O30" s="281"/>
      <c r="P30" s="113">
        <f>IF(SUM(I30:N30)=0,'2) Grille d''autodiagnostic'!N38,AVERAGE(I30:N30))</f>
        <v>0.47000000000000003</v>
      </c>
      <c r="Q30" s="114">
        <f t="shared" si="3"/>
        <v>0.6381489639399364</v>
      </c>
      <c r="R30" s="113">
        <f t="shared" si="4"/>
        <v>0.3018510360600637</v>
      </c>
      <c r="S30" s="115">
        <f t="shared" si="5"/>
        <v>0.16814896393993634</v>
      </c>
    </row>
    <row r="31" spans="1:19" ht="15" customHeight="1">
      <c r="A31" s="652"/>
      <c r="B31" s="668" t="str">
        <f>'2) Grille d''autodiagnostic'!B41</f>
        <v>Chapitre 7 : Production</v>
      </c>
      <c r="C31" s="669"/>
      <c r="D31" s="670"/>
      <c r="E31" s="327">
        <f>IF(SUM(I31:N31)=0,'2) Grille d''autodiagnostic'!N41,AVERAGE(I31:N31))</f>
        <v>0.6649999999999999</v>
      </c>
      <c r="F31" s="109"/>
      <c r="G31" s="313">
        <f>'2) Grille d''autodiagnostic'!N41</f>
        <v>0.27090909090909093</v>
      </c>
      <c r="H31" s="277"/>
      <c r="I31" s="314">
        <v>0.8571428571428571</v>
      </c>
      <c r="J31" s="314">
        <v>0.7128571428571429</v>
      </c>
      <c r="K31" s="315">
        <v>0.5214285714285715</v>
      </c>
      <c r="L31" s="314">
        <v>0.5685714285714286</v>
      </c>
      <c r="M31" s="315"/>
      <c r="N31" s="314"/>
      <c r="O31" s="281"/>
      <c r="P31" s="116">
        <f>IF(SUM(I31:N31)=0,'2) Grille d''autodiagnostic'!N41,AVERAGE(I31:N31))</f>
        <v>0.6649999999999999</v>
      </c>
      <c r="Q31" s="117">
        <f t="shared" si="3"/>
        <v>0.8167897758560233</v>
      </c>
      <c r="R31" s="116">
        <f t="shared" si="4"/>
        <v>0.5132102241439765</v>
      </c>
      <c r="S31" s="118">
        <f t="shared" si="5"/>
        <v>0.1517897758560234</v>
      </c>
    </row>
    <row r="32" spans="1:19" ht="15" customHeight="1">
      <c r="A32" s="652"/>
      <c r="B32" s="665" t="str">
        <f>'2) Grille d''autodiagnostic'!B52</f>
        <v>Chapitre 8 : Produits finis</v>
      </c>
      <c r="C32" s="666"/>
      <c r="D32" s="667"/>
      <c r="E32" s="326">
        <f>IF(SUM(I32:N32)=0,'2) Grille d''autodiagnostic'!N52,AVERAGE(I32:N32))</f>
        <v>0.45625000000000004</v>
      </c>
      <c r="F32" s="109"/>
      <c r="G32" s="310">
        <f>'2) Grille d''autodiagnostic'!N52</f>
        <v>0</v>
      </c>
      <c r="H32" s="277"/>
      <c r="I32" s="311">
        <v>0.4</v>
      </c>
      <c r="J32" s="311">
        <v>0.1</v>
      </c>
      <c r="K32" s="312">
        <v>0.8300000000000001</v>
      </c>
      <c r="L32" s="311">
        <v>0.495</v>
      </c>
      <c r="M32" s="312"/>
      <c r="N32" s="311"/>
      <c r="O32" s="281"/>
      <c r="P32" s="113">
        <f>IF(SUM(I32:N32)=0,'2) Grille d''autodiagnostic'!N52,AVERAGE(I32:N32))</f>
        <v>0.45625000000000004</v>
      </c>
      <c r="Q32" s="114">
        <f t="shared" si="3"/>
        <v>0.7569540350023036</v>
      </c>
      <c r="R32" s="113">
        <f t="shared" si="4"/>
        <v>0.15554596499769646</v>
      </c>
      <c r="S32" s="115">
        <f t="shared" si="5"/>
        <v>0.3007040350023036</v>
      </c>
    </row>
    <row r="33" spans="1:19" ht="15" customHeight="1">
      <c r="A33" s="652"/>
      <c r="B33" s="668" t="str">
        <f>'2) Grille d''autodiagnostic'!B72</f>
        <v>Chapitre 9 : Laboratoire de Contrôle de la Qualité</v>
      </c>
      <c r="C33" s="669"/>
      <c r="D33" s="670"/>
      <c r="E33" s="327">
        <f>IF(SUM(I33:N33)=0,'2) Grille d''autodiagnostic'!N72,AVERAGE(I33:N33))</f>
        <v>0.2758333333333333</v>
      </c>
      <c r="F33" s="109"/>
      <c r="G33" s="313">
        <f>'2) Grille d''autodiagnostic'!N72</f>
        <v>0.33</v>
      </c>
      <c r="H33" s="277"/>
      <c r="I33" s="314">
        <v>0.11</v>
      </c>
      <c r="J33" s="314">
        <v>0.44333333333333336</v>
      </c>
      <c r="K33" s="315">
        <v>0.22</v>
      </c>
      <c r="L33" s="314">
        <v>0.33</v>
      </c>
      <c r="M33" s="315"/>
      <c r="N33" s="314"/>
      <c r="O33" s="281"/>
      <c r="P33" s="116">
        <f>IF(SUM(I33:N33)=0,'2) Grille d''autodiagnostic'!N72,AVERAGE(I33:N33))</f>
        <v>0.2758333333333333</v>
      </c>
      <c r="Q33" s="117">
        <f t="shared" si="3"/>
        <v>0.4191375939507732</v>
      </c>
      <c r="R33" s="116">
        <f t="shared" si="4"/>
        <v>0.13252907271589345</v>
      </c>
      <c r="S33" s="118">
        <f t="shared" si="5"/>
        <v>0.14330426061743987</v>
      </c>
    </row>
    <row r="34" spans="1:19" ht="15" customHeight="1">
      <c r="A34" s="652"/>
      <c r="B34" s="665" t="str">
        <f>'2) Grille d''autodiagnostic'!B11</f>
        <v>Chapitre 10 : Traitement des produits hors spécifications</v>
      </c>
      <c r="C34" s="666"/>
      <c r="D34" s="667"/>
      <c r="E34" s="326">
        <f>IF(SUM(I34:N34)=0,'2) Grille d''autodiagnostic'!N11,AVERAGE(I34:N34))</f>
        <v>0.5575</v>
      </c>
      <c r="F34" s="109"/>
      <c r="G34" s="310">
        <f>'2) Grille d''autodiagnostic'!N11</f>
        <v>0.66</v>
      </c>
      <c r="H34" s="277"/>
      <c r="I34" s="311">
        <v>0.6</v>
      </c>
      <c r="J34" s="311">
        <v>0.6</v>
      </c>
      <c r="K34" s="312">
        <v>0.33</v>
      </c>
      <c r="L34" s="311">
        <v>0.7</v>
      </c>
      <c r="M34" s="312"/>
      <c r="N34" s="311"/>
      <c r="O34" s="281"/>
      <c r="P34" s="113">
        <f>IF(SUM(I34:N34)=0,'2) Grille d''autodiagnostic'!N11,AVERAGE(I34:N34))</f>
        <v>0.5575</v>
      </c>
      <c r="Q34" s="114">
        <f t="shared" si="3"/>
        <v>0.7163238017426858</v>
      </c>
      <c r="R34" s="113">
        <f t="shared" si="4"/>
        <v>0.39867619825731415</v>
      </c>
      <c r="S34" s="115">
        <f t="shared" si="5"/>
        <v>0.15882380174268584</v>
      </c>
    </row>
    <row r="35" spans="1:19" ht="15" customHeight="1">
      <c r="A35" s="652"/>
      <c r="B35" s="668" t="str">
        <f>'2) Grille d''autodiagnostic'!B75</f>
        <v>Chapitre 11 : Déchets</v>
      </c>
      <c r="C35" s="669"/>
      <c r="D35" s="670"/>
      <c r="E35" s="327">
        <f>IF(SUM(I35:N35)=0,'2) Grille d''autodiagnostic'!N75,AVERAGE(I35:N35))</f>
        <v>0.495</v>
      </c>
      <c r="F35" s="109"/>
      <c r="G35" s="313">
        <f>'2) Grille d''autodiagnostic'!N75</f>
        <v>0.66</v>
      </c>
      <c r="H35" s="277"/>
      <c r="I35" s="314">
        <v>0.33</v>
      </c>
      <c r="J35" s="314">
        <v>0.66</v>
      </c>
      <c r="K35" s="315">
        <v>0.33</v>
      </c>
      <c r="L35" s="314">
        <v>0.66</v>
      </c>
      <c r="M35" s="315"/>
      <c r="N35" s="314"/>
      <c r="O35" s="281"/>
      <c r="P35" s="116">
        <f>IF(SUM(I35:N35)=0,'2) Grille d''autodiagnostic'!N75,AVERAGE(I35:N35))</f>
        <v>0.495</v>
      </c>
      <c r="Q35" s="117">
        <f t="shared" si="3"/>
        <v>0.6855255888325766</v>
      </c>
      <c r="R35" s="116">
        <f t="shared" si="4"/>
        <v>0.3044744111674233</v>
      </c>
      <c r="S35" s="118">
        <f t="shared" si="5"/>
        <v>0.1905255888325767</v>
      </c>
    </row>
    <row r="36" spans="1:19" ht="15" customHeight="1">
      <c r="A36" s="652"/>
      <c r="B36" s="665" t="str">
        <f>'2) Grille d''autodiagnostic'!B12</f>
        <v>Chapitre 12 : Sous-traitant</v>
      </c>
      <c r="C36" s="666"/>
      <c r="D36" s="667"/>
      <c r="E36" s="326">
        <f>IF(SUM(I36:N36)=0,'2) Grille d''autodiagnostic'!N12,AVERAGE(I36:N36))</f>
        <v>0.35062499999999996</v>
      </c>
      <c r="F36" s="109"/>
      <c r="G36" s="310">
        <f>'2) Grille d''autodiagnostic'!N12</f>
        <v>0.495</v>
      </c>
      <c r="H36" s="277"/>
      <c r="I36" s="311">
        <v>0.165</v>
      </c>
      <c r="J36" s="311">
        <v>0.33</v>
      </c>
      <c r="K36" s="312">
        <v>0.41250000000000003</v>
      </c>
      <c r="L36" s="311">
        <v>0.495</v>
      </c>
      <c r="M36" s="312"/>
      <c r="N36" s="311"/>
      <c r="O36" s="281"/>
      <c r="P36" s="113">
        <f>IF(SUM(I36:N36)=0,'2) Grille d''autodiagnostic'!N12,AVERAGE(I36:N36))</f>
        <v>0.35062499999999996</v>
      </c>
      <c r="Q36" s="114">
        <f t="shared" si="3"/>
        <v>0.4915205730319447</v>
      </c>
      <c r="R36" s="113">
        <f t="shared" si="4"/>
        <v>0.20972942696805524</v>
      </c>
      <c r="S36" s="115">
        <f t="shared" si="5"/>
        <v>0.14089557303194472</v>
      </c>
    </row>
    <row r="37" spans="1:19" ht="15" customHeight="1">
      <c r="A37" s="652"/>
      <c r="B37" s="668" t="str">
        <f>'2) Grille d''autodiagnostic'!B16</f>
        <v>Chapitre 13 : Déviations</v>
      </c>
      <c r="C37" s="669"/>
      <c r="D37" s="670"/>
      <c r="E37" s="327">
        <f>IF(SUM(I37:N37)=0,'2) Grille d''autodiagnostic'!N16,AVERAGE(I37:N37))</f>
        <v>0.5800000000000001</v>
      </c>
      <c r="F37" s="109"/>
      <c r="G37" s="313">
        <f>'2) Grille d''autodiagnostic'!N16</f>
        <v>0.495</v>
      </c>
      <c r="H37" s="277"/>
      <c r="I37" s="314">
        <v>0.665</v>
      </c>
      <c r="J37" s="314">
        <v>0.665</v>
      </c>
      <c r="K37" s="315">
        <v>0.495</v>
      </c>
      <c r="L37" s="314">
        <v>0.495</v>
      </c>
      <c r="M37" s="315"/>
      <c r="N37" s="314"/>
      <c r="O37" s="281"/>
      <c r="P37" s="116">
        <f>IF(SUM(I37:N37)=0,'2) Grille d''autodiagnostic'!N16,AVERAGE(I37:N37))</f>
        <v>0.5800000000000001</v>
      </c>
      <c r="Q37" s="117">
        <f t="shared" si="3"/>
        <v>0.678149545762236</v>
      </c>
      <c r="R37" s="116">
        <f t="shared" si="4"/>
        <v>0.4818504542377642</v>
      </c>
      <c r="S37" s="118">
        <f t="shared" si="5"/>
        <v>0.09814954576223588</v>
      </c>
    </row>
    <row r="38" spans="1:19" ht="15" customHeight="1">
      <c r="A38" s="652"/>
      <c r="B38" s="665" t="str">
        <f>'2) Grille d''autodiagnostic'!B24</f>
        <v>Chapitre 14 : Réclamation</v>
      </c>
      <c r="C38" s="666"/>
      <c r="D38" s="667"/>
      <c r="E38" s="326">
        <f>IF(SUM(I38:N38)=0,'2) Grille d''autodiagnostic'!N24,AVERAGE(I38:N38))</f>
        <v>0.26125</v>
      </c>
      <c r="F38" s="109"/>
      <c r="G38" s="310">
        <f>'2) Grille d''autodiagnostic'!N24</f>
        <v>0.275</v>
      </c>
      <c r="H38" s="277"/>
      <c r="I38" s="311">
        <v>0.22</v>
      </c>
      <c r="J38" s="311">
        <v>0.22</v>
      </c>
      <c r="K38" s="312">
        <v>0.33</v>
      </c>
      <c r="L38" s="311">
        <v>0.275</v>
      </c>
      <c r="M38" s="312"/>
      <c r="N38" s="311"/>
      <c r="O38" s="281"/>
      <c r="P38" s="113">
        <f>IF(SUM(I38:N38)=0,'2) Grille d''autodiagnostic'!N24,AVERAGE(I38:N38))</f>
        <v>0.26125</v>
      </c>
      <c r="Q38" s="114">
        <f t="shared" si="3"/>
        <v>0.3139084909265987</v>
      </c>
      <c r="R38" s="113">
        <f t="shared" si="4"/>
        <v>0.20859150907340127</v>
      </c>
      <c r="S38" s="115">
        <f t="shared" si="5"/>
        <v>0.052658490926598724</v>
      </c>
    </row>
    <row r="39" spans="1:19" ht="15" customHeight="1">
      <c r="A39" s="652"/>
      <c r="B39" s="668" t="str">
        <f>'2) Grille d''autodiagnostic'!B18</f>
        <v>Chapitre 15 : Gestion des modifications </v>
      </c>
      <c r="C39" s="669"/>
      <c r="D39" s="670"/>
      <c r="E39" s="327">
        <f>IF(SUM(I39:N39)=0,'2) Grille d''autodiagnostic'!N18,AVERAGE(I39:N39))</f>
        <v>0.33</v>
      </c>
      <c r="F39" s="109"/>
      <c r="G39" s="313">
        <f>'2) Grille d''autodiagnostic'!N18</f>
        <v>0.66</v>
      </c>
      <c r="H39" s="277"/>
      <c r="I39" s="314">
        <v>0</v>
      </c>
      <c r="J39" s="314">
        <v>0</v>
      </c>
      <c r="K39" s="315">
        <v>0.66</v>
      </c>
      <c r="L39" s="314">
        <v>0.66</v>
      </c>
      <c r="M39" s="315"/>
      <c r="N39" s="314"/>
      <c r="O39" s="281"/>
      <c r="P39" s="116">
        <f>IF(SUM(I39:N39)=0,'2) Grille d''autodiagnostic'!N18,AVERAGE(I39:N39))</f>
        <v>0.33</v>
      </c>
      <c r="Q39" s="117">
        <f t="shared" si="3"/>
        <v>0.7110511776651531</v>
      </c>
      <c r="R39" s="116">
        <f t="shared" si="4"/>
        <v>-0.05105117766515305</v>
      </c>
      <c r="S39" s="118">
        <f t="shared" si="5"/>
        <v>0.38105117766515306</v>
      </c>
    </row>
    <row r="40" spans="1:19" ht="15" customHeight="1">
      <c r="A40" s="652"/>
      <c r="B40" s="665" t="str">
        <f>'2) Grille d''autodiagnostic'!B19</f>
        <v>Chapitre 16 : Audit interne </v>
      </c>
      <c r="C40" s="666"/>
      <c r="D40" s="667"/>
      <c r="E40" s="326">
        <f>IF(SUM(I40:N40)=0,'2) Grille d''autodiagnostic'!N19,AVERAGE(I40:N40))</f>
        <v>0.44</v>
      </c>
      <c r="F40" s="109"/>
      <c r="G40" s="310">
        <f>'2) Grille d''autodiagnostic'!N19</f>
        <v>0.33</v>
      </c>
      <c r="H40" s="277"/>
      <c r="I40" s="311">
        <v>0.33</v>
      </c>
      <c r="J40" s="311">
        <v>0.4</v>
      </c>
      <c r="K40" s="312">
        <v>0.7</v>
      </c>
      <c r="L40" s="311">
        <v>0.33</v>
      </c>
      <c r="M40" s="312"/>
      <c r="N40" s="311"/>
      <c r="O40" s="281"/>
      <c r="P40" s="113">
        <f>IF(SUM(I40:N40)=0,'2) Grille d''autodiagnostic'!N19,AVERAGE(I40:N40))</f>
        <v>0.44</v>
      </c>
      <c r="Q40" s="114">
        <f t="shared" si="3"/>
        <v>0.6164464035715472</v>
      </c>
      <c r="R40" s="113">
        <f t="shared" si="4"/>
        <v>0.2635535964284528</v>
      </c>
      <c r="S40" s="115">
        <f t="shared" si="5"/>
        <v>0.1764464035715472</v>
      </c>
    </row>
    <row r="41" spans="1:19" ht="15" customHeight="1" thickBot="1">
      <c r="A41" s="653"/>
      <c r="B41" s="662" t="str">
        <f>'2) Grille d''autodiagnostic'!B20</f>
        <v>Chapitre 17 : Documentation </v>
      </c>
      <c r="C41" s="663"/>
      <c r="D41" s="664"/>
      <c r="E41" s="328">
        <f>IF(SUM(I41:N41)=0,'2) Grille d''autodiagnostic'!N20,AVERAGE(I41:N41))</f>
        <v>0.5787500000000001</v>
      </c>
      <c r="F41" s="109"/>
      <c r="G41" s="316">
        <f>'2) Grille d''autodiagnostic'!N20</f>
        <v>0.5775</v>
      </c>
      <c r="H41" s="277"/>
      <c r="I41" s="317">
        <v>0.7475</v>
      </c>
      <c r="J41" s="317">
        <v>0.5775</v>
      </c>
      <c r="K41" s="318">
        <v>0.4125</v>
      </c>
      <c r="L41" s="317">
        <v>0.5775</v>
      </c>
      <c r="M41" s="318"/>
      <c r="N41" s="317"/>
      <c r="O41" s="281"/>
      <c r="P41" s="119">
        <f>IF(SUM(I41:N41)=0,'2) Grille d''autodiagnostic'!N20,AVERAGE(I41:N41))</f>
        <v>0.5787500000000001</v>
      </c>
      <c r="Q41" s="120">
        <f t="shared" si="3"/>
        <v>0.7155207936658988</v>
      </c>
      <c r="R41" s="119">
        <f t="shared" si="4"/>
        <v>0.44197920633410137</v>
      </c>
      <c r="S41" s="121">
        <f t="shared" si="5"/>
        <v>0.13677079366589875</v>
      </c>
    </row>
    <row r="42" spans="1:19" ht="15" customHeight="1">
      <c r="A42" s="329" t="s">
        <v>140</v>
      </c>
      <c r="B42" s="330"/>
      <c r="C42" s="674" t="s">
        <v>20</v>
      </c>
      <c r="D42" s="675"/>
      <c r="E42" s="676"/>
      <c r="F42" s="33"/>
      <c r="G42" s="100"/>
      <c r="H42" s="100"/>
      <c r="I42" s="54"/>
      <c r="J42" s="54"/>
      <c r="K42" s="54"/>
      <c r="L42" s="54"/>
      <c r="M42" s="54"/>
      <c r="N42" s="54"/>
      <c r="O42" s="24"/>
      <c r="P42" s="54"/>
      <c r="Q42" s="58"/>
      <c r="R42" s="58"/>
      <c r="S42" s="58"/>
    </row>
    <row r="43" spans="1:19" ht="15" customHeight="1">
      <c r="A43" s="331" t="str">
        <f>'1) Contexte'!A23</f>
        <v>1 : Prénom NOM</v>
      </c>
      <c r="B43" s="332" t="str">
        <f>'1) Contexte'!A26</f>
        <v>4 : Prénom NOM</v>
      </c>
      <c r="C43" s="677"/>
      <c r="D43" s="678"/>
      <c r="E43" s="679"/>
      <c r="F43" s="33"/>
      <c r="G43" s="100"/>
      <c r="H43" s="100"/>
      <c r="I43" s="54"/>
      <c r="J43" s="54"/>
      <c r="K43" s="54"/>
      <c r="L43" s="54"/>
      <c r="M43" s="54"/>
      <c r="N43" s="54"/>
      <c r="O43" s="24"/>
      <c r="P43" s="54"/>
      <c r="Q43" s="58"/>
      <c r="R43" s="58"/>
      <c r="S43" s="58"/>
    </row>
    <row r="44" spans="1:19" ht="15" customHeight="1">
      <c r="A44" s="331" t="str">
        <f>'1) Contexte'!A24</f>
        <v>2 : Prénom NOM</v>
      </c>
      <c r="B44" s="333" t="str">
        <f>'1) Contexte'!A27</f>
        <v>5 : Prénom NOM</v>
      </c>
      <c r="C44" s="677"/>
      <c r="D44" s="678"/>
      <c r="E44" s="679"/>
      <c r="F44" s="33"/>
      <c r="G44" s="100"/>
      <c r="H44" s="100"/>
      <c r="I44" s="54"/>
      <c r="J44" s="54"/>
      <c r="K44" s="54"/>
      <c r="L44" s="54"/>
      <c r="M44" s="54"/>
      <c r="N44" s="54"/>
      <c r="O44" s="24"/>
      <c r="P44" s="54"/>
      <c r="Q44" s="58"/>
      <c r="R44" s="58"/>
      <c r="S44" s="58"/>
    </row>
    <row r="45" spans="1:19" ht="15" customHeight="1" thickBot="1">
      <c r="A45" s="339" t="str">
        <f>'1) Contexte'!A25</f>
        <v>3 : Prénom NOM</v>
      </c>
      <c r="B45" s="340" t="str">
        <f>'1) Contexte'!A28</f>
        <v>6 : Prénom NOM</v>
      </c>
      <c r="C45" s="680"/>
      <c r="D45" s="681"/>
      <c r="E45" s="682"/>
      <c r="F45" s="33"/>
      <c r="G45" s="100"/>
      <c r="H45" s="100"/>
      <c r="I45" s="54"/>
      <c r="J45" s="54"/>
      <c r="K45" s="54"/>
      <c r="L45" s="54"/>
      <c r="M45" s="54"/>
      <c r="N45" s="54"/>
      <c r="O45" s="24"/>
      <c r="P45" s="54"/>
      <c r="Q45" s="58"/>
      <c r="R45" s="58"/>
      <c r="S45" s="58"/>
    </row>
    <row r="46" spans="1:19" ht="13.5">
      <c r="A46" s="54"/>
      <c r="B46" s="54"/>
      <c r="C46" s="56"/>
      <c r="D46" s="56"/>
      <c r="E46" s="99"/>
      <c r="F46" s="100"/>
      <c r="G46" s="100"/>
      <c r="H46" s="100"/>
      <c r="I46" s="54"/>
      <c r="J46" s="54"/>
      <c r="K46" s="54"/>
      <c r="L46" s="54"/>
      <c r="M46" s="54"/>
      <c r="N46" s="54"/>
      <c r="O46" s="24"/>
      <c r="P46" s="54"/>
      <c r="Q46" s="58"/>
      <c r="R46" s="58"/>
      <c r="S46" s="58"/>
    </row>
    <row r="47" spans="1:19" ht="13.5">
      <c r="A47" s="54"/>
      <c r="B47" s="54"/>
      <c r="C47" s="56"/>
      <c r="D47" s="418"/>
      <c r="E47" s="99"/>
      <c r="F47" s="100"/>
      <c r="G47" s="100"/>
      <c r="H47" s="100"/>
      <c r="I47" s="54"/>
      <c r="J47" s="54"/>
      <c r="K47" s="54"/>
      <c r="L47" s="54"/>
      <c r="M47" s="54"/>
      <c r="N47" s="54"/>
      <c r="O47" s="24"/>
      <c r="P47" s="54"/>
      <c r="Q47" s="58"/>
      <c r="R47" s="58"/>
      <c r="S47" s="58"/>
    </row>
  </sheetData>
  <sheetProtection/>
  <mergeCells count="58">
    <mergeCell ref="B31:D31"/>
    <mergeCell ref="B32:D32"/>
    <mergeCell ref="B30:D30"/>
    <mergeCell ref="B29:D29"/>
    <mergeCell ref="B28:D28"/>
    <mergeCell ref="P6:S6"/>
    <mergeCell ref="S7:S9"/>
    <mergeCell ref="B27:D27"/>
    <mergeCell ref="Q7:Q9"/>
    <mergeCell ref="R7:R9"/>
    <mergeCell ref="P5:S5"/>
    <mergeCell ref="C42:E45"/>
    <mergeCell ref="B1:E1"/>
    <mergeCell ref="B21:D21"/>
    <mergeCell ref="B22:D22"/>
    <mergeCell ref="B23:D23"/>
    <mergeCell ref="B24:D24"/>
    <mergeCell ref="B19:D19"/>
    <mergeCell ref="B13:D13"/>
    <mergeCell ref="B33:D33"/>
    <mergeCell ref="B41:D41"/>
    <mergeCell ref="B34:D34"/>
    <mergeCell ref="B35:D35"/>
    <mergeCell ref="B36:D36"/>
    <mergeCell ref="B37:D37"/>
    <mergeCell ref="B38:D38"/>
    <mergeCell ref="B39:D39"/>
    <mergeCell ref="B40:D40"/>
    <mergeCell ref="B17:D17"/>
    <mergeCell ref="B18:D18"/>
    <mergeCell ref="A2:E2"/>
    <mergeCell ref="A20:A24"/>
    <mergeCell ref="A27:A41"/>
    <mergeCell ref="B16:D16"/>
    <mergeCell ref="B20:D20"/>
    <mergeCell ref="B12:D12"/>
    <mergeCell ref="A12:A15"/>
    <mergeCell ref="A16:A19"/>
    <mergeCell ref="I5:N6"/>
    <mergeCell ref="G5:G9"/>
    <mergeCell ref="I7:I9"/>
    <mergeCell ref="J7:J9"/>
    <mergeCell ref="B14:D14"/>
    <mergeCell ref="B15:D15"/>
    <mergeCell ref="K7:K9"/>
    <mergeCell ref="L7:L9"/>
    <mergeCell ref="M7:M9"/>
    <mergeCell ref="N7:N9"/>
    <mergeCell ref="P7:P9"/>
    <mergeCell ref="A8:D9"/>
    <mergeCell ref="A11:E11"/>
    <mergeCell ref="A26:E26"/>
    <mergeCell ref="B6:D6"/>
    <mergeCell ref="B3:D3"/>
    <mergeCell ref="B4:D4"/>
    <mergeCell ref="E3:E7"/>
    <mergeCell ref="B5:D5"/>
    <mergeCell ref="B7:D7"/>
  </mergeCells>
  <hyperlinks>
    <hyperlink ref="B7" r:id="rId1" display="exemple@utc.fr"/>
  </hyperlinks>
  <printOptions/>
  <pageMargins left="0.25" right="0.25" top="0.7500000000000001" bottom="0.2" header="0.30000000000000004" footer="0.30000000000000004"/>
  <pageSetup orientation="portrait" paperSize="9"/>
  <headerFooter alignWithMargins="0">
    <oddHeader>&amp;L&amp;K000000© 2012 - S. ABDOUH - F. BERRIOT - J. HOU - F. PITHAN -  M. SCHAMBERGER
&amp;R&amp;K000000Autodiagnostic - ISO 22716</oddHeader>
    <oddFooter>&amp;LEdition du &amp;D&amp;R&amp;P/&amp;N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5">
      <selection activeCell="B9" sqref="B9:D9"/>
    </sheetView>
  </sheetViews>
  <sheetFormatPr defaultColWidth="11.421875" defaultRowHeight="12.75"/>
  <cols>
    <col min="1" max="1" width="25.8515625" style="0" customWidth="1"/>
    <col min="2" max="2" width="67.28125" style="0" customWidth="1"/>
    <col min="3" max="4" width="16.8515625" style="0" customWidth="1"/>
    <col min="8" max="8" width="13.140625" style="0" customWidth="1"/>
    <col min="11" max="11" width="19.8515625" style="0" customWidth="1"/>
  </cols>
  <sheetData>
    <row r="1" spans="1:17" s="8" customFormat="1" ht="19.5" customHeight="1">
      <c r="A1" s="371"/>
      <c r="B1" s="699" t="s">
        <v>196</v>
      </c>
      <c r="C1" s="699"/>
      <c r="D1" s="700"/>
      <c r="E1" s="384"/>
      <c r="F1" s="384"/>
      <c r="G1" s="347"/>
      <c r="N1" s="6"/>
      <c r="O1" s="6"/>
      <c r="P1" s="6"/>
      <c r="Q1" s="6"/>
    </row>
    <row r="2" spans="1:17" s="8" customFormat="1" ht="19.5" customHeight="1">
      <c r="A2" s="375"/>
      <c r="B2" s="701" t="s">
        <v>133</v>
      </c>
      <c r="C2" s="701"/>
      <c r="D2" s="702"/>
      <c r="E2" s="385"/>
      <c r="F2" s="385"/>
      <c r="G2" s="347"/>
      <c r="N2" s="6"/>
      <c r="O2" s="6"/>
      <c r="P2" s="6"/>
      <c r="Q2" s="6"/>
    </row>
    <row r="3" spans="1:18" s="8" customFormat="1" ht="16.5" customHeight="1">
      <c r="A3" s="378" t="str">
        <f>'1) Contexte'!B3</f>
        <v>Date :</v>
      </c>
      <c r="B3" s="379">
        <f>'2) Grille d''autodiagnostic'!D3</f>
        <v>0</v>
      </c>
      <c r="C3" s="372" t="s">
        <v>9</v>
      </c>
      <c r="D3" s="373"/>
      <c r="E3" s="19"/>
      <c r="F3" s="7"/>
      <c r="O3" s="6"/>
      <c r="P3" s="6"/>
      <c r="Q3" s="6"/>
      <c r="R3" s="6"/>
    </row>
    <row r="4" spans="1:18" s="8" customFormat="1" ht="16.5" customHeight="1">
      <c r="A4" s="380" t="str">
        <f>'1) Contexte'!B4</f>
        <v>Site :</v>
      </c>
      <c r="B4" s="381" t="str">
        <f>'2) Grille d''autodiagnostic'!D4</f>
        <v>…</v>
      </c>
      <c r="C4" s="390"/>
      <c r="D4" s="374"/>
      <c r="E4" s="19"/>
      <c r="F4" s="7"/>
      <c r="O4" s="6"/>
      <c r="P4" s="6"/>
      <c r="Q4" s="6"/>
      <c r="R4" s="6"/>
    </row>
    <row r="5" spans="1:18" s="8" customFormat="1" ht="16.5" customHeight="1">
      <c r="A5" s="380" t="str">
        <f>'1) Contexte'!B5</f>
        <v>Nom de l'évaluateur :</v>
      </c>
      <c r="B5" s="381" t="str">
        <f>'2) Grille d''autodiagnostic'!D5</f>
        <v>2 : Prénom NOM</v>
      </c>
      <c r="C5" s="390"/>
      <c r="D5" s="374"/>
      <c r="E5" s="19"/>
      <c r="F5" s="7"/>
      <c r="O5" s="6"/>
      <c r="P5" s="6"/>
      <c r="Q5" s="6"/>
      <c r="R5" s="6"/>
    </row>
    <row r="6" spans="1:18" s="8" customFormat="1" ht="16.5" customHeight="1">
      <c r="A6" s="380" t="str">
        <f>'1) Contexte'!B6</f>
        <v>Fonction de l'évaluateur :</v>
      </c>
      <c r="B6" s="381" t="str">
        <f>'2) Grille d''autodiagnostic'!D6</f>
        <v>2 : Fonction </v>
      </c>
      <c r="C6" s="390"/>
      <c r="D6" s="374"/>
      <c r="E6" s="19"/>
      <c r="F6" s="7"/>
      <c r="O6" s="6"/>
      <c r="P6" s="6"/>
      <c r="Q6" s="6"/>
      <c r="R6" s="6"/>
    </row>
    <row r="7" spans="1:18" s="8" customFormat="1" ht="16.5" customHeight="1" thickBot="1">
      <c r="A7" s="382" t="str">
        <f>'1) Contexte'!B7</f>
        <v>Mail :</v>
      </c>
      <c r="B7" s="381" t="str">
        <f>'2) Grille d''autodiagnostic'!D7</f>
        <v>…</v>
      </c>
      <c r="C7" s="390"/>
      <c r="D7" s="386"/>
      <c r="E7" s="20"/>
      <c r="F7" s="11"/>
      <c r="G7" s="12"/>
      <c r="H7" s="12"/>
      <c r="O7" s="6"/>
      <c r="P7" s="6"/>
      <c r="Q7" s="6"/>
      <c r="R7" s="6"/>
    </row>
    <row r="8" spans="1:4" ht="36.75" customHeight="1" thickBot="1">
      <c r="A8" s="694" t="str">
        <f>'2) Grille d''autodiagnostic'!A8</f>
        <v>Mission principale : Etre conforme à la norme ISO 22716 relative aux Bonnes Pratiques de Fabrication</v>
      </c>
      <c r="B8" s="695"/>
      <c r="C8" s="392" t="s">
        <v>197</v>
      </c>
      <c r="D8" s="393">
        <f>'3)Tab. synthèse'!E9</f>
        <v>0.4677889898562975</v>
      </c>
    </row>
    <row r="9" spans="1:4" ht="21" customHeight="1">
      <c r="A9" s="376" t="s">
        <v>134</v>
      </c>
      <c r="B9" s="703" t="s">
        <v>195</v>
      </c>
      <c r="C9" s="704"/>
      <c r="D9" s="705"/>
    </row>
    <row r="10" spans="1:4" ht="16.5" customHeight="1">
      <c r="A10" s="377" t="str">
        <f>'1) Contexte'!A23</f>
        <v>1 : Prénom NOM</v>
      </c>
      <c r="B10" s="696" t="s">
        <v>200</v>
      </c>
      <c r="C10" s="697"/>
      <c r="D10" s="698"/>
    </row>
    <row r="11" spans="1:4" ht="16.5" customHeight="1">
      <c r="A11" s="377" t="str">
        <f>'1) Contexte'!A24</f>
        <v>2 : Prénom NOM</v>
      </c>
      <c r="B11" s="122"/>
      <c r="C11" s="123"/>
      <c r="D11" s="124"/>
    </row>
    <row r="12" spans="1:4" ht="16.5" customHeight="1">
      <c r="A12" s="377" t="str">
        <f>'1) Contexte'!A25</f>
        <v>3 : Prénom NOM</v>
      </c>
      <c r="B12" s="122"/>
      <c r="C12" s="123"/>
      <c r="D12" s="124"/>
    </row>
    <row r="13" spans="1:4" ht="16.5" customHeight="1">
      <c r="A13" s="377" t="str">
        <f>'1) Contexte'!A26</f>
        <v>4 : Prénom NOM</v>
      </c>
      <c r="B13" s="122"/>
      <c r="C13" s="123"/>
      <c r="D13" s="124"/>
    </row>
    <row r="14" spans="1:4" ht="16.5" customHeight="1">
      <c r="A14" s="377" t="str">
        <f>'1) Contexte'!A27</f>
        <v>5 : Prénom NOM</v>
      </c>
      <c r="B14" s="122"/>
      <c r="C14" s="123"/>
      <c r="D14" s="124"/>
    </row>
    <row r="15" spans="1:4" ht="16.5" customHeight="1">
      <c r="A15" s="377" t="str">
        <f>'1) Contexte'!A28</f>
        <v>6 : Prénom NOM</v>
      </c>
      <c r="B15" s="122"/>
      <c r="C15" s="123"/>
      <c r="D15" s="124"/>
    </row>
    <row r="16" spans="1:4" ht="15" customHeight="1">
      <c r="A16" s="706" t="s">
        <v>21</v>
      </c>
      <c r="B16" s="123"/>
      <c r="C16" s="123"/>
      <c r="D16" s="124"/>
    </row>
    <row r="17" spans="1:4" ht="15" customHeight="1">
      <c r="A17" s="707"/>
      <c r="B17" s="123"/>
      <c r="C17" s="123"/>
      <c r="D17" s="124"/>
    </row>
    <row r="18" spans="1:4" ht="15" customHeight="1">
      <c r="A18" s="707"/>
      <c r="B18" s="123"/>
      <c r="C18" s="123"/>
      <c r="D18" s="124"/>
    </row>
    <row r="19" spans="1:4" ht="15" customHeight="1">
      <c r="A19" s="707"/>
      <c r="B19" s="123"/>
      <c r="C19" s="123"/>
      <c r="D19" s="124"/>
    </row>
    <row r="20" spans="1:4" ht="15" customHeight="1">
      <c r="A20" s="707"/>
      <c r="B20" s="123"/>
      <c r="C20" s="123"/>
      <c r="D20" s="124"/>
    </row>
    <row r="21" spans="1:4" ht="15" customHeight="1">
      <c r="A21" s="707"/>
      <c r="B21" s="123"/>
      <c r="C21" s="123"/>
      <c r="D21" s="124"/>
    </row>
    <row r="22" spans="1:4" ht="15" customHeight="1">
      <c r="A22" s="707"/>
      <c r="B22" s="123"/>
      <c r="C22" s="123"/>
      <c r="D22" s="124"/>
    </row>
    <row r="23" spans="1:4" ht="15" customHeight="1">
      <c r="A23" s="707"/>
      <c r="B23" s="123"/>
      <c r="C23" s="123"/>
      <c r="D23" s="124"/>
    </row>
    <row r="24" spans="1:4" ht="15" customHeight="1">
      <c r="A24" s="707"/>
      <c r="B24" s="123"/>
      <c r="C24" s="123"/>
      <c r="D24" s="124"/>
    </row>
    <row r="25" spans="1:4" ht="15" customHeight="1">
      <c r="A25" s="707"/>
      <c r="B25" s="123"/>
      <c r="C25" s="123"/>
      <c r="D25" s="124"/>
    </row>
    <row r="26" spans="1:4" ht="15" customHeight="1">
      <c r="A26" s="707"/>
      <c r="B26" s="123"/>
      <c r="C26" s="123"/>
      <c r="D26" s="124"/>
    </row>
    <row r="27" spans="1:4" ht="15" customHeight="1">
      <c r="A27" s="707"/>
      <c r="B27" s="123"/>
      <c r="C27" s="123"/>
      <c r="D27" s="124"/>
    </row>
    <row r="28" spans="1:4" ht="15" customHeight="1">
      <c r="A28" s="707"/>
      <c r="B28" s="123"/>
      <c r="C28" s="123"/>
      <c r="D28" s="124"/>
    </row>
    <row r="29" spans="1:4" ht="15" customHeight="1">
      <c r="A29" s="707"/>
      <c r="B29" s="123"/>
      <c r="C29" s="123"/>
      <c r="D29" s="124"/>
    </row>
    <row r="30" spans="1:4" ht="15" customHeight="1">
      <c r="A30" s="708"/>
      <c r="B30" s="125"/>
      <c r="C30" s="125"/>
      <c r="D30" s="126"/>
    </row>
    <row r="31" spans="1:4" ht="13.5">
      <c r="A31" s="24"/>
      <c r="B31" s="24"/>
      <c r="C31" s="24"/>
      <c r="D31" s="24"/>
    </row>
    <row r="34" spans="6:7" ht="12">
      <c r="F34" s="2"/>
      <c r="G34" s="3"/>
    </row>
  </sheetData>
  <sheetProtection/>
  <mergeCells count="6">
    <mergeCell ref="A8:B8"/>
    <mergeCell ref="B10:D10"/>
    <mergeCell ref="B1:D1"/>
    <mergeCell ref="B2:D2"/>
    <mergeCell ref="B9:D9"/>
    <mergeCell ref="A16:A30"/>
  </mergeCells>
  <printOptions/>
  <pageMargins left="0.25" right="0.25" top="0.7537007874015749" bottom="0.36000000000000004" header="0.30000000000000004" footer="0.30000000000000004"/>
  <pageSetup orientation="landscape" paperSize="9"/>
  <headerFooter alignWithMargins="0">
    <oddHeader>&amp;L&amp;K000000© 2012 - S. ABDOUH - F. BERRIOT - J. HOU - F. PITHAN -  M. SCHAMBERGER&amp;R&amp;K000000Autodiagnostic - ISO 22716</oddHeader>
    <oddFooter>&amp;LEdition du &amp;D&amp;R&amp;P/&amp;N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 topLeftCell="A5">
      <selection activeCell="B9" sqref="B9:D9"/>
    </sheetView>
  </sheetViews>
  <sheetFormatPr defaultColWidth="11.421875" defaultRowHeight="12.75"/>
  <cols>
    <col min="1" max="1" width="25.8515625" style="0" customWidth="1"/>
    <col min="2" max="2" width="67.28125" style="0" customWidth="1"/>
    <col min="3" max="4" width="16.8515625" style="0" customWidth="1"/>
    <col min="8" max="8" width="13.140625" style="0" bestFit="1" customWidth="1"/>
    <col min="11" max="11" width="19.8515625" style="0" customWidth="1"/>
  </cols>
  <sheetData>
    <row r="1" spans="1:17" s="8" customFormat="1" ht="19.5" customHeight="1">
      <c r="A1" s="371"/>
      <c r="B1" s="699" t="s">
        <v>198</v>
      </c>
      <c r="C1" s="699"/>
      <c r="D1" s="700"/>
      <c r="E1" s="18"/>
      <c r="N1" s="6"/>
      <c r="O1" s="6"/>
      <c r="P1" s="6"/>
      <c r="Q1" s="6"/>
    </row>
    <row r="2" spans="1:17" s="8" customFormat="1" ht="19.5" customHeight="1">
      <c r="A2" s="375"/>
      <c r="B2" s="701" t="s">
        <v>133</v>
      </c>
      <c r="C2" s="701"/>
      <c r="D2" s="702"/>
      <c r="E2" s="18"/>
      <c r="N2" s="6"/>
      <c r="O2" s="6"/>
      <c r="P2" s="6"/>
      <c r="Q2" s="6"/>
    </row>
    <row r="3" spans="1:18" s="8" customFormat="1" ht="16.5" customHeight="1">
      <c r="A3" s="378" t="str">
        <f>'1) Contexte'!B3</f>
        <v>Date :</v>
      </c>
      <c r="B3" s="379">
        <f>'2) Grille d''autodiagnostic'!D3</f>
        <v>0</v>
      </c>
      <c r="C3" s="27" t="s">
        <v>9</v>
      </c>
      <c r="D3" s="28"/>
      <c r="E3" s="19"/>
      <c r="F3" s="7"/>
      <c r="O3" s="6"/>
      <c r="P3" s="6"/>
      <c r="Q3" s="6"/>
      <c r="R3" s="6"/>
    </row>
    <row r="4" spans="1:18" s="8" customFormat="1" ht="16.5" customHeight="1">
      <c r="A4" s="380" t="str">
        <f>'1) Contexte'!B4</f>
        <v>Site :</v>
      </c>
      <c r="B4" s="381" t="str">
        <f>'2) Grille d''autodiagnostic'!D4</f>
        <v>…</v>
      </c>
      <c r="C4" s="30"/>
      <c r="D4" s="31"/>
      <c r="E4" s="19"/>
      <c r="F4" s="7"/>
      <c r="O4" s="6"/>
      <c r="P4" s="6"/>
      <c r="Q4" s="6"/>
      <c r="R4" s="6"/>
    </row>
    <row r="5" spans="1:18" s="8" customFormat="1" ht="16.5" customHeight="1">
      <c r="A5" s="380" t="str">
        <f>'1) Contexte'!B5</f>
        <v>Nom de l'évaluateur :</v>
      </c>
      <c r="B5" s="381" t="str">
        <f>'2) Grille d''autodiagnostic'!D5</f>
        <v>2 : Prénom NOM</v>
      </c>
      <c r="C5" s="30"/>
      <c r="D5" s="31"/>
      <c r="E5" s="19"/>
      <c r="F5" s="7"/>
      <c r="O5" s="6"/>
      <c r="P5" s="6"/>
      <c r="Q5" s="6"/>
      <c r="R5" s="6"/>
    </row>
    <row r="6" spans="1:18" s="8" customFormat="1" ht="16.5" customHeight="1">
      <c r="A6" s="380" t="str">
        <f>'1) Contexte'!B6</f>
        <v>Fonction de l'évaluateur :</v>
      </c>
      <c r="B6" s="381" t="str">
        <f>'2) Grille d''autodiagnostic'!D6</f>
        <v>2 : Fonction </v>
      </c>
      <c r="C6" s="30"/>
      <c r="D6" s="31"/>
      <c r="E6" s="19"/>
      <c r="F6" s="7"/>
      <c r="O6" s="6"/>
      <c r="P6" s="6"/>
      <c r="Q6" s="6"/>
      <c r="R6" s="6"/>
    </row>
    <row r="7" spans="1:18" s="8" customFormat="1" ht="16.5" customHeight="1" thickBot="1">
      <c r="A7" s="382" t="str">
        <f>'1) Contexte'!B7</f>
        <v>Mail :</v>
      </c>
      <c r="B7" s="383" t="str">
        <f>'2) Grille d''autodiagnostic'!D7</f>
        <v>…</v>
      </c>
      <c r="C7" s="30"/>
      <c r="D7" s="391"/>
      <c r="E7" s="20"/>
      <c r="F7" s="11"/>
      <c r="G7" s="12"/>
      <c r="H7" s="12"/>
      <c r="O7" s="6"/>
      <c r="P7" s="6"/>
      <c r="Q7" s="6"/>
      <c r="R7" s="6"/>
    </row>
    <row r="8" spans="1:4" ht="36.75" customHeight="1" thickBot="1">
      <c r="A8" s="712" t="str">
        <f>'2) Grille d''autodiagnostic'!A8</f>
        <v>Mission principale : Etre conforme à la norme ISO 22716 relative aux Bonnes Pratiques de Fabrication</v>
      </c>
      <c r="B8" s="713"/>
      <c r="C8" s="392" t="s">
        <v>197</v>
      </c>
      <c r="D8" s="395">
        <f>'3)Tab. synthèse'!E9</f>
        <v>0.4677889898562975</v>
      </c>
    </row>
    <row r="9" spans="1:4" ht="15.75" customHeight="1">
      <c r="A9" s="394" t="s">
        <v>134</v>
      </c>
      <c r="B9" s="714" t="s">
        <v>176</v>
      </c>
      <c r="C9" s="715"/>
      <c r="D9" s="716"/>
    </row>
    <row r="10" spans="1:4" ht="21" customHeight="1">
      <c r="A10" s="377" t="str">
        <f>'1) Contexte'!A23</f>
        <v>1 : Prénom NOM</v>
      </c>
      <c r="B10" s="709" t="s">
        <v>199</v>
      </c>
      <c r="C10" s="710"/>
      <c r="D10" s="711"/>
    </row>
    <row r="11" spans="1:4" ht="21" customHeight="1">
      <c r="A11" s="377" t="str">
        <f>'1) Contexte'!A24</f>
        <v>2 : Prénom NOM</v>
      </c>
      <c r="B11" s="34"/>
      <c r="C11" s="34"/>
      <c r="D11" s="35"/>
    </row>
    <row r="12" spans="1:4" ht="21" customHeight="1">
      <c r="A12" s="377" t="str">
        <f>'1) Contexte'!A25</f>
        <v>3 : Prénom NOM</v>
      </c>
      <c r="B12" s="34"/>
      <c r="C12" s="34"/>
      <c r="D12" s="35"/>
    </row>
    <row r="13" spans="1:4" ht="21" customHeight="1">
      <c r="A13" s="377" t="str">
        <f>'1) Contexte'!A26</f>
        <v>4 : Prénom NOM</v>
      </c>
      <c r="B13" s="34"/>
      <c r="C13" s="34"/>
      <c r="D13" s="35"/>
    </row>
    <row r="14" spans="1:4" ht="21" customHeight="1">
      <c r="A14" s="377" t="str">
        <f>'1) Contexte'!A27</f>
        <v>5 : Prénom NOM</v>
      </c>
      <c r="B14" s="34"/>
      <c r="C14" s="34"/>
      <c r="D14" s="35"/>
    </row>
    <row r="15" spans="1:4" ht="21" customHeight="1">
      <c r="A15" s="377" t="str">
        <f>'1) Contexte'!A28</f>
        <v>6 : Prénom NOM</v>
      </c>
      <c r="B15" s="34"/>
      <c r="C15" s="34"/>
      <c r="D15" s="35"/>
    </row>
    <row r="16" spans="1:4" ht="12.75" customHeight="1">
      <c r="A16" s="706" t="s">
        <v>21</v>
      </c>
      <c r="B16" s="34"/>
      <c r="C16" s="34"/>
      <c r="D16" s="35"/>
    </row>
    <row r="17" spans="1:4" ht="12.75" customHeight="1">
      <c r="A17" s="707"/>
      <c r="B17" s="34"/>
      <c r="C17" s="34"/>
      <c r="D17" s="35"/>
    </row>
    <row r="18" spans="1:4" ht="30" customHeight="1">
      <c r="A18" s="707"/>
      <c r="B18" s="34"/>
      <c r="C18" s="34"/>
      <c r="D18" s="35"/>
    </row>
    <row r="19" spans="1:4" ht="30" customHeight="1">
      <c r="A19" s="707"/>
      <c r="B19" s="34"/>
      <c r="C19" s="34"/>
      <c r="D19" s="35"/>
    </row>
    <row r="20" spans="1:4" ht="30" customHeight="1">
      <c r="A20" s="707"/>
      <c r="B20" s="34"/>
      <c r="C20" s="34"/>
      <c r="D20" s="35"/>
    </row>
    <row r="21" spans="1:4" ht="30" customHeight="1">
      <c r="A21" s="707"/>
      <c r="B21" s="34"/>
      <c r="C21" s="34"/>
      <c r="D21" s="35"/>
    </row>
    <row r="22" spans="1:4" ht="30" customHeight="1">
      <c r="A22" s="707"/>
      <c r="B22" s="34"/>
      <c r="C22" s="34"/>
      <c r="D22" s="35"/>
    </row>
    <row r="23" spans="1:4" ht="12.75">
      <c r="A23" s="707"/>
      <c r="B23" s="400"/>
      <c r="C23" s="401"/>
      <c r="D23" s="402"/>
    </row>
    <row r="24" spans="1:4" ht="12.75">
      <c r="A24" s="707"/>
      <c r="B24" s="403"/>
      <c r="C24" s="202"/>
      <c r="D24" s="203"/>
    </row>
    <row r="25" spans="1:4" ht="12.75">
      <c r="A25" s="708"/>
      <c r="B25" s="238"/>
      <c r="C25" s="238"/>
      <c r="D25" s="405"/>
    </row>
    <row r="26" spans="6:7" ht="12">
      <c r="F26" s="2"/>
      <c r="G26" s="3"/>
    </row>
  </sheetData>
  <sheetProtection/>
  <mergeCells count="6">
    <mergeCell ref="B10:D10"/>
    <mergeCell ref="A8:B8"/>
    <mergeCell ref="B1:D1"/>
    <mergeCell ref="B2:D2"/>
    <mergeCell ref="B9:D9"/>
    <mergeCell ref="A16:A25"/>
  </mergeCells>
  <printOptions/>
  <pageMargins left="0.25" right="0.25" top="0.7500000000000001" bottom="0.1631496062992126" header="0.30000000000000004" footer="0.30000000000000004"/>
  <pageSetup orientation="landscape" paperSize="9"/>
  <headerFooter alignWithMargins="0">
    <oddHeader>&amp;L&amp;K000000© 2012 - S. ABDOUH - F. BERRIOT - J. HOU - F. PITHAN -  M. SCHAMBERGER&amp;R&amp;K000000Autodiagnostic - ISO 22716</oddHeader>
    <oddFooter>&amp;LEdition du &amp;D&amp;R&amp;P/&amp;N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6"/>
  <sheetViews>
    <sheetView workbookViewId="0" topLeftCell="A3">
      <selection activeCell="B9" sqref="B9:D9"/>
    </sheetView>
  </sheetViews>
  <sheetFormatPr defaultColWidth="11.421875" defaultRowHeight="12.75"/>
  <cols>
    <col min="1" max="1" width="25.8515625" style="0" customWidth="1"/>
    <col min="2" max="2" width="67.28125" style="0" customWidth="1"/>
    <col min="3" max="4" width="16.8515625" style="0" customWidth="1"/>
    <col min="8" max="8" width="13.140625" style="0" bestFit="1" customWidth="1"/>
    <col min="11" max="11" width="19.8515625" style="0" customWidth="1"/>
  </cols>
  <sheetData>
    <row r="1" spans="1:17" s="8" customFormat="1" ht="19.5" customHeight="1">
      <c r="A1" s="371"/>
      <c r="B1" s="699" t="s">
        <v>202</v>
      </c>
      <c r="C1" s="699"/>
      <c r="D1" s="700"/>
      <c r="E1" s="25"/>
      <c r="N1" s="6"/>
      <c r="O1" s="6"/>
      <c r="P1" s="6"/>
      <c r="Q1" s="6"/>
    </row>
    <row r="2" spans="1:17" s="8" customFormat="1" ht="19.5" customHeight="1">
      <c r="A2" s="375"/>
      <c r="B2" s="701" t="s">
        <v>133</v>
      </c>
      <c r="C2" s="701"/>
      <c r="D2" s="702"/>
      <c r="E2" s="25"/>
      <c r="N2" s="6"/>
      <c r="O2" s="6"/>
      <c r="P2" s="6"/>
      <c r="Q2" s="6"/>
    </row>
    <row r="3" spans="1:18" s="8" customFormat="1" ht="16.5" customHeight="1">
      <c r="A3" s="378" t="str">
        <f>'1) Contexte'!B3</f>
        <v>Date :</v>
      </c>
      <c r="B3" s="379">
        <f>'2) Grille d''autodiagnostic'!D3</f>
        <v>0</v>
      </c>
      <c r="C3" s="27" t="s">
        <v>9</v>
      </c>
      <c r="D3" s="28"/>
      <c r="E3" s="29"/>
      <c r="F3" s="7"/>
      <c r="O3" s="6"/>
      <c r="P3" s="6"/>
      <c r="Q3" s="6"/>
      <c r="R3" s="6"/>
    </row>
    <row r="4" spans="1:18" s="8" customFormat="1" ht="16.5" customHeight="1">
      <c r="A4" s="380" t="str">
        <f>'1) Contexte'!B4</f>
        <v>Site :</v>
      </c>
      <c r="B4" s="381" t="str">
        <f>'2) Grille d''autodiagnostic'!D4</f>
        <v>…</v>
      </c>
      <c r="C4" s="30"/>
      <c r="D4" s="31"/>
      <c r="E4" s="29"/>
      <c r="F4" s="7"/>
      <c r="O4" s="6"/>
      <c r="P4" s="6"/>
      <c r="Q4" s="6"/>
      <c r="R4" s="6"/>
    </row>
    <row r="5" spans="1:18" s="8" customFormat="1" ht="16.5" customHeight="1">
      <c r="A5" s="380" t="str">
        <f>'1) Contexte'!B5</f>
        <v>Nom de l'évaluateur :</v>
      </c>
      <c r="B5" s="381" t="str">
        <f>'2) Grille d''autodiagnostic'!D5</f>
        <v>2 : Prénom NOM</v>
      </c>
      <c r="C5" s="30"/>
      <c r="D5" s="31"/>
      <c r="E5" s="29"/>
      <c r="F5" s="7"/>
      <c r="O5" s="6"/>
      <c r="P5" s="6"/>
      <c r="Q5" s="6"/>
      <c r="R5" s="6"/>
    </row>
    <row r="6" spans="1:18" s="8" customFormat="1" ht="16.5" customHeight="1">
      <c r="A6" s="380" t="str">
        <f>'1) Contexte'!B6</f>
        <v>Fonction de l'évaluateur :</v>
      </c>
      <c r="B6" s="381" t="str">
        <f>'2) Grille d''autodiagnostic'!D6</f>
        <v>2 : Fonction </v>
      </c>
      <c r="C6" s="30"/>
      <c r="D6" s="31"/>
      <c r="E6" s="29"/>
      <c r="F6" s="7"/>
      <c r="O6" s="6"/>
      <c r="P6" s="6"/>
      <c r="Q6" s="6"/>
      <c r="R6" s="6"/>
    </row>
    <row r="7" spans="1:18" s="8" customFormat="1" ht="16.5" customHeight="1" thickBot="1">
      <c r="A7" s="382" t="str">
        <f>'1) Contexte'!B7</f>
        <v>Mail :</v>
      </c>
      <c r="B7" s="383" t="str">
        <f>'2) Grille d''autodiagnostic'!D7</f>
        <v>…</v>
      </c>
      <c r="C7" s="30"/>
      <c r="D7" s="391"/>
      <c r="E7" s="33"/>
      <c r="G7" s="12"/>
      <c r="H7" s="12"/>
      <c r="O7" s="6"/>
      <c r="P7" s="6"/>
      <c r="Q7" s="6"/>
      <c r="R7" s="6"/>
    </row>
    <row r="8" spans="1:5" ht="33.75" customHeight="1" thickBot="1">
      <c r="A8" s="717" t="str">
        <f>'2) Grille d''autodiagnostic'!A8</f>
        <v>Mission principale : Etre conforme à la norme ISO 22716 relative aux Bonnes Pratiques de Fabrication</v>
      </c>
      <c r="B8" s="718"/>
      <c r="C8" s="392" t="s">
        <v>197</v>
      </c>
      <c r="D8" s="393">
        <f>'3)Tab. synthèse'!E9</f>
        <v>0.4677889898562975</v>
      </c>
      <c r="E8" s="24"/>
    </row>
    <row r="9" spans="1:5" ht="21" customHeight="1">
      <c r="A9" s="376" t="s">
        <v>134</v>
      </c>
      <c r="B9" s="715" t="s">
        <v>143</v>
      </c>
      <c r="C9" s="715"/>
      <c r="D9" s="716"/>
      <c r="E9" s="24"/>
    </row>
    <row r="10" spans="1:5" ht="21" customHeight="1">
      <c r="A10" s="377" t="str">
        <f>'1) Contexte'!A23</f>
        <v>1 : Prénom NOM</v>
      </c>
      <c r="B10" s="710" t="s">
        <v>201</v>
      </c>
      <c r="C10" s="710"/>
      <c r="D10" s="711"/>
      <c r="E10" s="24"/>
    </row>
    <row r="11" spans="1:5" ht="21" customHeight="1">
      <c r="A11" s="377" t="str">
        <f>'1) Contexte'!A24</f>
        <v>2 : Prénom NOM</v>
      </c>
      <c r="B11" s="34"/>
      <c r="C11" s="34"/>
      <c r="D11" s="35"/>
      <c r="E11" s="24"/>
    </row>
    <row r="12" spans="1:5" ht="21" customHeight="1">
      <c r="A12" s="377" t="str">
        <f>'1) Contexte'!A25</f>
        <v>3 : Prénom NOM</v>
      </c>
      <c r="B12" s="34"/>
      <c r="C12" s="34"/>
      <c r="D12" s="35"/>
      <c r="E12" s="24"/>
    </row>
    <row r="13" spans="1:5" ht="21" customHeight="1">
      <c r="A13" s="377" t="str">
        <f>'1) Contexte'!A26</f>
        <v>4 : Prénom NOM</v>
      </c>
      <c r="B13" s="34"/>
      <c r="C13" s="34"/>
      <c r="D13" s="35"/>
      <c r="E13" s="24"/>
    </row>
    <row r="14" spans="1:5" ht="21" customHeight="1">
      <c r="A14" s="377" t="str">
        <f>'1) Contexte'!A27</f>
        <v>5 : Prénom NOM</v>
      </c>
      <c r="B14" s="34"/>
      <c r="C14" s="34"/>
      <c r="D14" s="35"/>
      <c r="E14" s="24"/>
    </row>
    <row r="15" spans="1:5" ht="21" customHeight="1">
      <c r="A15" s="377" t="str">
        <f>'1) Contexte'!A28</f>
        <v>6 : Prénom NOM</v>
      </c>
      <c r="B15" s="34"/>
      <c r="C15" s="34"/>
      <c r="D15" s="35"/>
      <c r="E15" s="24"/>
    </row>
    <row r="16" spans="1:5" ht="24" customHeight="1">
      <c r="A16" s="706" t="s">
        <v>21</v>
      </c>
      <c r="B16" s="34"/>
      <c r="C16" s="34"/>
      <c r="D16" s="35"/>
      <c r="E16" s="24"/>
    </row>
    <row r="17" spans="1:5" ht="24" customHeight="1">
      <c r="A17" s="707"/>
      <c r="B17" s="34"/>
      <c r="C17" s="34"/>
      <c r="D17" s="35"/>
      <c r="E17" s="24"/>
    </row>
    <row r="18" spans="1:5" ht="24" customHeight="1">
      <c r="A18" s="707"/>
      <c r="B18" s="34"/>
      <c r="C18" s="34"/>
      <c r="D18" s="35"/>
      <c r="E18" s="24"/>
    </row>
    <row r="19" spans="1:5" ht="24" customHeight="1">
      <c r="A19" s="707"/>
      <c r="B19" s="34"/>
      <c r="C19" s="34"/>
      <c r="D19" s="35"/>
      <c r="E19" s="24"/>
    </row>
    <row r="20" spans="1:5" ht="24" customHeight="1">
      <c r="A20" s="707"/>
      <c r="B20" s="34"/>
      <c r="C20" s="34"/>
      <c r="D20" s="35"/>
      <c r="E20" s="24"/>
    </row>
    <row r="21" spans="1:5" ht="24" customHeight="1">
      <c r="A21" s="707"/>
      <c r="B21" s="34"/>
      <c r="C21" s="34"/>
      <c r="D21" s="35"/>
      <c r="E21" s="24"/>
    </row>
    <row r="22" spans="1:5" ht="24" customHeight="1">
      <c r="A22" s="707"/>
      <c r="B22" s="34"/>
      <c r="C22" s="34"/>
      <c r="D22" s="35"/>
      <c r="E22" s="24"/>
    </row>
    <row r="23" spans="1:5" ht="24" customHeight="1">
      <c r="A23" s="707"/>
      <c r="B23" s="34"/>
      <c r="C23" s="34"/>
      <c r="D23" s="35"/>
      <c r="E23" s="24"/>
    </row>
    <row r="24" spans="1:5" ht="24" customHeight="1">
      <c r="A24" s="708"/>
      <c r="B24" s="36"/>
      <c r="C24" s="36"/>
      <c r="D24" s="37"/>
      <c r="E24" s="24"/>
    </row>
    <row r="26" spans="6:7" ht="12">
      <c r="F26" s="2"/>
      <c r="G26" s="3"/>
    </row>
  </sheetData>
  <sheetProtection/>
  <mergeCells count="6">
    <mergeCell ref="A8:B8"/>
    <mergeCell ref="B10:D10"/>
    <mergeCell ref="B1:D1"/>
    <mergeCell ref="B2:D2"/>
    <mergeCell ref="B9:D9"/>
    <mergeCell ref="A16:A24"/>
  </mergeCells>
  <printOptions/>
  <pageMargins left="0.25" right="0.25" top="0.7500000000000001" bottom="0.15944881889763785" header="0.30000000000000004" footer="0.30000000000000004"/>
  <pageSetup orientation="landscape" paperSize="9"/>
  <headerFooter alignWithMargins="0">
    <oddHeader>&amp;L&amp;K000000© 2012 - S. ABDOUH - F. BERRIOT - J. HOU - F. PITHAN -  M. SCHAMBERGER&amp;R&amp;K000000Autodiagnostic - ISO 22716</oddHeader>
    <oddFooter>&amp;LEdition du &amp;D&amp;R&amp;P/&amp;N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2">
      <selection activeCell="D14" sqref="D14"/>
    </sheetView>
  </sheetViews>
  <sheetFormatPr defaultColWidth="11.421875" defaultRowHeight="12.75"/>
  <cols>
    <col min="1" max="1" width="15.00390625" style="0" customWidth="1"/>
    <col min="2" max="2" width="29.421875" style="0" customWidth="1"/>
    <col min="3" max="3" width="15.140625" style="0" customWidth="1"/>
    <col min="4" max="4" width="28.7109375" style="0" customWidth="1"/>
    <col min="5" max="5" width="30.28125" style="0" customWidth="1"/>
  </cols>
  <sheetData>
    <row r="1" spans="1:17" s="8" customFormat="1" ht="18" customHeight="1">
      <c r="A1" s="398" t="s">
        <v>210</v>
      </c>
      <c r="B1" s="726" t="s">
        <v>218</v>
      </c>
      <c r="C1" s="726"/>
      <c r="D1" s="727"/>
      <c r="E1" s="25"/>
      <c r="N1" s="6"/>
      <c r="O1" s="6"/>
      <c r="P1" s="6"/>
      <c r="Q1" s="6"/>
    </row>
    <row r="2" spans="1:17" s="8" customFormat="1" ht="30.75" customHeight="1">
      <c r="A2" s="399"/>
      <c r="B2" s="728" t="s">
        <v>133</v>
      </c>
      <c r="C2" s="728"/>
      <c r="D2" s="729"/>
      <c r="E2" s="25"/>
      <c r="N2" s="6"/>
      <c r="O2" s="6"/>
      <c r="P2" s="6"/>
      <c r="Q2" s="6"/>
    </row>
    <row r="3" spans="1:18" s="8" customFormat="1" ht="19.5" customHeight="1">
      <c r="A3" s="378" t="str">
        <f>'1) Contexte'!B3</f>
        <v>Date :</v>
      </c>
      <c r="B3" s="722">
        <f>'2) Grille d''autodiagnostic'!D3</f>
        <v>0</v>
      </c>
      <c r="C3" s="723"/>
      <c r="D3" s="38" t="s">
        <v>9</v>
      </c>
      <c r="E3" s="29"/>
      <c r="F3" s="7"/>
      <c r="O3" s="6"/>
      <c r="P3" s="6"/>
      <c r="Q3" s="6"/>
      <c r="R3" s="6"/>
    </row>
    <row r="4" spans="1:18" s="8" customFormat="1" ht="19.5" customHeight="1">
      <c r="A4" s="380" t="str">
        <f>'1) Contexte'!B4</f>
        <v>Site :</v>
      </c>
      <c r="B4" s="724" t="str">
        <f>'2) Grille d''autodiagnostic'!D4</f>
        <v>…</v>
      </c>
      <c r="C4" s="725"/>
      <c r="D4" s="31"/>
      <c r="E4" s="29"/>
      <c r="F4" s="7"/>
      <c r="O4" s="6"/>
      <c r="P4" s="6"/>
      <c r="Q4" s="6"/>
      <c r="R4" s="6"/>
    </row>
    <row r="5" spans="1:18" s="8" customFormat="1" ht="19.5" customHeight="1">
      <c r="A5" s="380" t="str">
        <f>'1) Contexte'!B5</f>
        <v>Nom de l'évaluateur :</v>
      </c>
      <c r="B5" s="724" t="str">
        <f>'2) Grille d''autodiagnostic'!D5</f>
        <v>2 : Prénom NOM</v>
      </c>
      <c r="C5" s="725"/>
      <c r="D5" s="31"/>
      <c r="E5" s="29"/>
      <c r="F5" s="7"/>
      <c r="O5" s="6"/>
      <c r="P5" s="6"/>
      <c r="Q5" s="6"/>
      <c r="R5" s="6"/>
    </row>
    <row r="6" spans="1:18" s="8" customFormat="1" ht="19.5" customHeight="1">
      <c r="A6" s="380" t="str">
        <f>'1) Contexte'!B6</f>
        <v>Fonction de l'évaluateur :</v>
      </c>
      <c r="B6" s="724" t="str">
        <f>'2) Grille d''autodiagnostic'!D6</f>
        <v>2 : Fonction </v>
      </c>
      <c r="C6" s="725"/>
      <c r="D6" s="31"/>
      <c r="E6" s="29"/>
      <c r="F6" s="7"/>
      <c r="O6" s="6"/>
      <c r="P6" s="6"/>
      <c r="Q6" s="6"/>
      <c r="R6" s="6"/>
    </row>
    <row r="7" spans="1:18" s="8" customFormat="1" ht="19.5" customHeight="1">
      <c r="A7" s="382" t="str">
        <f>'1) Contexte'!B7</f>
        <v>Mail :</v>
      </c>
      <c r="B7" s="730" t="str">
        <f>'2) Grille d''autodiagnostic'!D7</f>
        <v>…</v>
      </c>
      <c r="C7" s="731"/>
      <c r="D7" s="32"/>
      <c r="E7" s="33"/>
      <c r="F7" s="11"/>
      <c r="G7" s="12"/>
      <c r="H7" s="12"/>
      <c r="O7" s="6"/>
      <c r="P7" s="6"/>
      <c r="Q7" s="6"/>
      <c r="R7" s="6"/>
    </row>
    <row r="8" spans="1:5" ht="19.5" customHeight="1">
      <c r="A8" s="719" t="s">
        <v>8</v>
      </c>
      <c r="B8" s="720"/>
      <c r="C8" s="720"/>
      <c r="D8" s="721"/>
      <c r="E8" s="24"/>
    </row>
    <row r="9" spans="1:5" ht="15" customHeight="1">
      <c r="A9" s="39"/>
      <c r="B9" s="40"/>
      <c r="C9" s="40"/>
      <c r="D9" s="41"/>
      <c r="E9" s="24"/>
    </row>
    <row r="10" spans="1:5" ht="15" customHeight="1">
      <c r="A10" s="42"/>
      <c r="B10" s="43"/>
      <c r="C10" s="43"/>
      <c r="D10" s="44"/>
      <c r="E10" s="24"/>
    </row>
    <row r="11" spans="1:5" ht="15" customHeight="1">
      <c r="A11" s="42"/>
      <c r="B11" s="43"/>
      <c r="C11" s="43"/>
      <c r="D11" s="44"/>
      <c r="E11" s="24"/>
    </row>
    <row r="12" spans="1:5" ht="15" customHeight="1">
      <c r="A12" s="42"/>
      <c r="B12" s="43"/>
      <c r="C12" s="43"/>
      <c r="D12" s="44"/>
      <c r="E12" s="24"/>
    </row>
    <row r="13" spans="1:5" ht="15" customHeight="1">
      <c r="A13" s="42"/>
      <c r="B13" s="43"/>
      <c r="C13" s="43"/>
      <c r="D13" s="44"/>
      <c r="E13" s="24"/>
    </row>
    <row r="14" spans="1:5" ht="15" customHeight="1">
      <c r="A14" s="42"/>
      <c r="B14" s="45"/>
      <c r="C14" s="45"/>
      <c r="D14" s="46"/>
      <c r="E14" s="24"/>
    </row>
    <row r="15" spans="1:5" ht="15" customHeight="1">
      <c r="A15" s="42"/>
      <c r="B15" s="45"/>
      <c r="C15" s="45"/>
      <c r="D15" s="46"/>
      <c r="E15" s="24"/>
    </row>
    <row r="16" spans="1:5" ht="15" customHeight="1">
      <c r="A16" s="47"/>
      <c r="B16" s="48"/>
      <c r="C16" s="48"/>
      <c r="D16" s="49"/>
      <c r="E16" s="24"/>
    </row>
    <row r="17" spans="1:5" ht="19.5" customHeight="1">
      <c r="A17" s="719" t="s">
        <v>135</v>
      </c>
      <c r="B17" s="720"/>
      <c r="C17" s="720"/>
      <c r="D17" s="721"/>
      <c r="E17" s="24"/>
    </row>
    <row r="18" spans="1:5" ht="15" customHeight="1">
      <c r="A18" s="39"/>
      <c r="B18" s="50"/>
      <c r="C18" s="50"/>
      <c r="D18" s="51"/>
      <c r="E18" s="24"/>
    </row>
    <row r="19" spans="1:5" ht="15" customHeight="1">
      <c r="A19" s="42"/>
      <c r="B19" s="45"/>
      <c r="C19" s="45"/>
      <c r="D19" s="46"/>
      <c r="E19" s="24"/>
    </row>
    <row r="20" spans="1:5" ht="15" customHeight="1">
      <c r="A20" s="42"/>
      <c r="B20" s="45"/>
      <c r="C20" s="45"/>
      <c r="D20" s="46"/>
      <c r="E20" s="24"/>
    </row>
    <row r="21" spans="1:5" ht="15" customHeight="1">
      <c r="A21" s="42"/>
      <c r="B21" s="45"/>
      <c r="C21" s="45"/>
      <c r="D21" s="46"/>
      <c r="E21" s="24"/>
    </row>
    <row r="22" spans="1:5" ht="15" customHeight="1">
      <c r="A22" s="42"/>
      <c r="B22" s="45"/>
      <c r="C22" s="45"/>
      <c r="D22" s="46"/>
      <c r="E22" s="24"/>
    </row>
    <row r="23" spans="1:5" ht="15" customHeight="1">
      <c r="A23" s="42"/>
      <c r="B23" s="45"/>
      <c r="C23" s="45"/>
      <c r="D23" s="46"/>
      <c r="E23" s="24"/>
    </row>
    <row r="24" spans="1:5" ht="15" customHeight="1">
      <c r="A24" s="42"/>
      <c r="B24" s="45"/>
      <c r="C24" s="45"/>
      <c r="D24" s="46"/>
      <c r="E24" s="24"/>
    </row>
    <row r="25" spans="1:5" ht="15" customHeight="1">
      <c r="A25" s="42"/>
      <c r="B25" s="45"/>
      <c r="C25" s="45"/>
      <c r="D25" s="46"/>
      <c r="E25" s="24"/>
    </row>
    <row r="26" spans="1:5" ht="15" customHeight="1">
      <c r="A26" s="42"/>
      <c r="B26" s="45"/>
      <c r="C26" s="45"/>
      <c r="D26" s="46"/>
      <c r="E26" s="24"/>
    </row>
    <row r="27" spans="1:5" ht="15" customHeight="1">
      <c r="A27" s="42"/>
      <c r="B27" s="45"/>
      <c r="C27" s="45"/>
      <c r="D27" s="46"/>
      <c r="E27" s="24"/>
    </row>
    <row r="28" spans="1:5" ht="15" customHeight="1">
      <c r="A28" s="42"/>
      <c r="B28" s="45"/>
      <c r="C28" s="45"/>
      <c r="D28" s="46"/>
      <c r="E28" s="24"/>
    </row>
    <row r="29" spans="1:5" ht="15" customHeight="1">
      <c r="A29" s="47"/>
      <c r="B29" s="48"/>
      <c r="C29" s="48"/>
      <c r="D29" s="49"/>
      <c r="E29" s="24"/>
    </row>
    <row r="30" spans="1:5" ht="19.5" customHeight="1">
      <c r="A30" s="719" t="s">
        <v>136</v>
      </c>
      <c r="B30" s="720"/>
      <c r="C30" s="720"/>
      <c r="D30" s="721"/>
      <c r="E30" s="24"/>
    </row>
    <row r="31" spans="1:5" ht="15" customHeight="1">
      <c r="A31" s="39"/>
      <c r="B31" s="50"/>
      <c r="C31" s="50"/>
      <c r="D31" s="51"/>
      <c r="E31" s="24"/>
    </row>
    <row r="32" spans="1:5" ht="15" customHeight="1">
      <c r="A32" s="42"/>
      <c r="B32" s="45"/>
      <c r="C32" s="45"/>
      <c r="D32" s="46"/>
      <c r="E32" s="24"/>
    </row>
    <row r="33" spans="1:5" ht="15" customHeight="1">
      <c r="A33" s="42"/>
      <c r="B33" s="45"/>
      <c r="C33" s="45"/>
      <c r="D33" s="46"/>
      <c r="E33" s="24"/>
    </row>
    <row r="34" spans="1:5" ht="15" customHeight="1">
      <c r="A34" s="42"/>
      <c r="B34" s="45"/>
      <c r="C34" s="45"/>
      <c r="D34" s="46"/>
      <c r="E34" s="24"/>
    </row>
    <row r="35" spans="1:5" ht="15" customHeight="1">
      <c r="A35" s="42"/>
      <c r="B35" s="45"/>
      <c r="C35" s="45"/>
      <c r="D35" s="46"/>
      <c r="E35" s="24"/>
    </row>
    <row r="36" spans="1:5" ht="15" customHeight="1">
      <c r="A36" s="42"/>
      <c r="B36" s="45"/>
      <c r="C36" s="45"/>
      <c r="D36" s="46"/>
      <c r="E36" s="24"/>
    </row>
    <row r="37" spans="1:5" ht="15" customHeight="1">
      <c r="A37" s="42"/>
      <c r="B37" s="45"/>
      <c r="C37" s="45"/>
      <c r="D37" s="46"/>
      <c r="E37" s="24"/>
    </row>
    <row r="38" spans="1:5" ht="15" customHeight="1">
      <c r="A38" s="47"/>
      <c r="B38" s="48"/>
      <c r="C38" s="48"/>
      <c r="D38" s="49"/>
      <c r="E38" s="24"/>
    </row>
    <row r="39" spans="1:5" ht="19.5" customHeight="1">
      <c r="A39" s="719" t="s">
        <v>137</v>
      </c>
      <c r="B39" s="720"/>
      <c r="C39" s="720"/>
      <c r="D39" s="721"/>
      <c r="E39" s="24"/>
    </row>
    <row r="40" spans="1:5" ht="15" customHeight="1">
      <c r="A40" s="39"/>
      <c r="B40" s="50"/>
      <c r="C40" s="50"/>
      <c r="D40" s="51"/>
      <c r="E40" s="24"/>
    </row>
    <row r="41" spans="1:5" ht="15" customHeight="1">
      <c r="A41" s="42"/>
      <c r="B41" s="45"/>
      <c r="C41" s="45"/>
      <c r="D41" s="46"/>
      <c r="E41" s="24"/>
    </row>
    <row r="42" spans="1:5" ht="15" customHeight="1">
      <c r="A42" s="42"/>
      <c r="B42" s="45"/>
      <c r="C42" s="45"/>
      <c r="D42" s="46"/>
      <c r="E42" s="24"/>
    </row>
    <row r="43" spans="1:5" ht="15" customHeight="1">
      <c r="A43" s="42"/>
      <c r="B43" s="45"/>
      <c r="C43" s="45"/>
      <c r="D43" s="46"/>
      <c r="E43" s="24"/>
    </row>
    <row r="44" spans="1:5" ht="15" customHeight="1">
      <c r="A44" s="42"/>
      <c r="B44" s="45"/>
      <c r="C44" s="45"/>
      <c r="D44" s="46"/>
      <c r="E44" s="24"/>
    </row>
    <row r="45" spans="1:5" ht="13.5">
      <c r="A45" s="400"/>
      <c r="B45" s="401"/>
      <c r="C45" s="401"/>
      <c r="D45" s="402"/>
      <c r="E45" s="24"/>
    </row>
    <row r="46" spans="1:4" ht="12">
      <c r="A46" s="403"/>
      <c r="B46" s="202"/>
      <c r="C46" s="202"/>
      <c r="D46" s="203"/>
    </row>
    <row r="47" spans="1:4" ht="12">
      <c r="A47" s="403"/>
      <c r="B47" s="202"/>
      <c r="C47" s="202"/>
      <c r="D47" s="203"/>
    </row>
    <row r="48" spans="1:4" ht="12">
      <c r="A48" s="404"/>
      <c r="B48" s="238"/>
      <c r="C48" s="238"/>
      <c r="D48" s="405"/>
    </row>
  </sheetData>
  <sheetProtection/>
  <mergeCells count="11">
    <mergeCell ref="A8:D8"/>
    <mergeCell ref="A17:D17"/>
    <mergeCell ref="A30:D30"/>
    <mergeCell ref="A39:D39"/>
    <mergeCell ref="B3:C3"/>
    <mergeCell ref="B4:C4"/>
    <mergeCell ref="B1:D1"/>
    <mergeCell ref="B2:D2"/>
    <mergeCell ref="B5:C5"/>
    <mergeCell ref="B6:C6"/>
    <mergeCell ref="B7:C7"/>
  </mergeCells>
  <printOptions/>
  <pageMargins left="0.39000000000000007" right="0.39000000000000007" top="0.39000000000000007" bottom="0.39000000000000007" header="0.2" footer="0.2"/>
  <pageSetup orientation="portrait" paperSize="9"/>
  <headerFooter alignWithMargins="0">
    <oddHeader>&amp;L&amp;K000000© 2012 - S. ABDOUH - F. BERRIOT - J. HOU - F. PITHAN -  M. SCHAMBERGER&amp;R&amp;K000000Autodiagnostic - ISO 22716</oddHeader>
    <oddFooter>&amp;LEdition du &amp;D&amp;R&amp;P/&amp;N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TAMAMES</dc:creator>
  <cp:keywords/>
  <dc:description/>
  <cp:lastModifiedBy>Marine Schamberger</cp:lastModifiedBy>
  <cp:lastPrinted>2012-01-30T12:23:08Z</cp:lastPrinted>
  <dcterms:created xsi:type="dcterms:W3CDTF">2004-01-18T21:06:38Z</dcterms:created>
  <dcterms:modified xsi:type="dcterms:W3CDTF">2012-02-01T14:26:00Z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