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80" yWindow="260" windowWidth="29480" windowHeight="18520" tabRatio="695" activeTab="5"/>
  </bookViews>
  <sheets>
    <sheet name="1) Contexte" sheetId="1" r:id="rId1"/>
    <sheet name="2) Grille d'évaluation" sheetId="2" r:id="rId2"/>
    <sheet name="3) Résultats" sheetId="3" r:id="rId3"/>
    <sheet name="4) Cartographie HAS" sheetId="4" r:id="rId4"/>
    <sheet name="5) Cartographie Processus" sheetId="5" r:id="rId5"/>
    <sheet name="6) Retour d'expérience" sheetId="6" r:id="rId6"/>
  </sheets>
  <externalReferences>
    <externalReference r:id="rId9"/>
  </externalReferences>
  <definedNames>
    <definedName name="CRITERIA">'[1]Données'!$A$2:$A$6</definedName>
    <definedName name="_xlnm.Print_Titles" localSheetId="3">'4) Cartographie HAS'!$1:$6</definedName>
    <definedName name="_xlnm.Print_Titles" localSheetId="4">'5) Cartographie Processus'!$1:$6</definedName>
    <definedName name="_xlnm.Print_Area" localSheetId="1">'2) Grille d''évaluation'!$A$1:$F$44</definedName>
    <definedName name="_xlnm.Print_Area" localSheetId="2">'3) Résultats'!$A$1:$E$23</definedName>
    <definedName name="_xlnm.Print_Area" localSheetId="3">'4) Cartographie HAS'!$A$1:$D$34</definedName>
    <definedName name="_xlnm.Print_Area" localSheetId="4">'5) Cartographie Processus'!$A$1:$D$34</definedName>
    <definedName name="_xlnm.Print_Area" localSheetId="5">'6) Retour d''expérience'!$A$1:$C$53</definedName>
  </definedNames>
  <calcPr fullCalcOnLoad="1"/>
</workbook>
</file>

<file path=xl/comments2.xml><?xml version="1.0" encoding="utf-8"?>
<comments xmlns="http://schemas.openxmlformats.org/spreadsheetml/2006/main">
  <authors>
    <author>TAMAMES</author>
  </authors>
  <commentList>
    <comment ref="R8" authorId="0">
      <text>
        <r>
          <rPr>
            <b/>
            <sz val="9"/>
            <rFont val="Tahoma"/>
            <family val="2"/>
          </rPr>
          <t>poids attribué à chacune des affirmations en fonction du degré d'importance de l'obligation</t>
        </r>
        <r>
          <rPr>
            <sz val="9"/>
            <rFont val="Tahoma"/>
            <family val="2"/>
          </rPr>
          <t xml:space="preserve">
</t>
        </r>
      </text>
    </comment>
    <comment ref="AF8" authorId="0">
      <text>
        <r>
          <rPr>
            <b/>
            <sz val="9"/>
            <rFont val="Tahoma"/>
            <family val="2"/>
          </rPr>
          <t>poids attribué à chacune des affirmations en fonction du degré d'importance de l'obligation</t>
        </r>
        <r>
          <rPr>
            <sz val="9"/>
            <rFont val="Tahoma"/>
            <family val="2"/>
          </rPr>
          <t xml:space="preserve">
</t>
        </r>
      </text>
    </comment>
  </commentList>
</comments>
</file>

<file path=xl/sharedStrings.xml><?xml version="1.0" encoding="utf-8"?>
<sst xmlns="http://schemas.openxmlformats.org/spreadsheetml/2006/main" count="311" uniqueCount="223">
  <si>
    <t>Les investissements à faire sur les dispositifs médicaux critiques sont recensés</t>
  </si>
  <si>
    <t>relative</t>
  </si>
  <si>
    <t>Les remplacements à faire sur les dispositifs médicaux critiques sont recensés</t>
  </si>
  <si>
    <t>E3</t>
  </si>
  <si>
    <t>...</t>
  </si>
  <si>
    <r>
      <t>A LIRE !...</t>
    </r>
    <r>
      <rPr>
        <b/>
        <sz val="10"/>
        <color indexed="8"/>
        <rFont val="Arial"/>
        <family val="0"/>
      </rPr>
      <t xml:space="preserve"> </t>
    </r>
  </si>
  <si>
    <t>score</t>
  </si>
  <si>
    <t>relatif aux</t>
  </si>
  <si>
    <t>Résultats</t>
  </si>
  <si>
    <t>l'évaluation</t>
  </si>
  <si>
    <t>de</t>
  </si>
  <si>
    <t>Atteindre les objectifs des processus :</t>
  </si>
  <si>
    <t>4.3</t>
  </si>
  <si>
    <t>Les documents de maintenance, de contrôle qualité, de prêt et de secours sont mis à jour, indexés, disponibles et accessibles</t>
  </si>
  <si>
    <t>4.4</t>
  </si>
  <si>
    <t>Légende : (peut être modifiée)</t>
  </si>
  <si>
    <t>Taux d conformité aux niveaux HAS</t>
  </si>
  <si>
    <t>4) La gestion documentaire pour la maintenance et la disponibilité des dispositifs médicaux critiques est efficiente</t>
  </si>
  <si>
    <t>Fiche de retour d'expérience (1 page A4 en recto)</t>
  </si>
  <si>
    <t>% de véracité</t>
  </si>
  <si>
    <r>
      <t xml:space="preserve">Remplir la mission principale </t>
    </r>
    <r>
      <rPr>
        <sz val="12"/>
        <color indexed="57"/>
        <rFont val="Arial"/>
        <family val="0"/>
      </rPr>
      <t xml:space="preserve">: moyennes et écarts-types des % de </t>
    </r>
    <r>
      <rPr>
        <b/>
        <sz val="12"/>
        <color indexed="57"/>
        <rFont val="Arial"/>
        <family val="0"/>
      </rPr>
      <t>conformité</t>
    </r>
    <r>
      <rPr>
        <sz val="12"/>
        <color indexed="57"/>
        <rFont val="Arial"/>
        <family val="0"/>
      </rPr>
      <t xml:space="preserve"> évalués</t>
    </r>
  </si>
  <si>
    <r>
      <t>Atteindre les objectifs des processus</t>
    </r>
    <r>
      <rPr>
        <sz val="12"/>
        <rFont val="Arial"/>
        <family val="2"/>
      </rPr>
      <t xml:space="preserve"> : moyennes et écarts-types des % de </t>
    </r>
    <r>
      <rPr>
        <b/>
        <sz val="12"/>
        <rFont val="Arial"/>
        <family val="2"/>
      </rPr>
      <t>véracité</t>
    </r>
    <r>
      <rPr>
        <sz val="12"/>
        <rFont val="Arial"/>
        <family val="2"/>
      </rPr>
      <t xml:space="preserve"> évalués</t>
    </r>
  </si>
  <si>
    <t>Des améliorations sur le processus "gestion des équipements biomédicaux selon le critère 8k" sont proposées</t>
  </si>
  <si>
    <t>Signature :</t>
  </si>
  <si>
    <t>Autodiagnostic :</t>
  </si>
  <si>
    <t>MISSION PRINCIPALE :</t>
  </si>
  <si>
    <t>PROCESSUS PRINCIPAL :</t>
  </si>
  <si>
    <t>• Respecter et garantir la conformité au critère 8k du référentiel HAS v2010 (www.has-sante.fr)</t>
  </si>
  <si>
    <t>5 : ...</t>
  </si>
  <si>
    <t>6 : ...</t>
  </si>
  <si>
    <t>7 : ...</t>
  </si>
  <si>
    <t>Date :  </t>
  </si>
  <si>
    <t>Nom et Fonction du signataire :  </t>
  </si>
  <si>
    <t>Scores</t>
  </si>
  <si>
    <t>Calcul automatique</t>
  </si>
  <si>
    <r>
      <t>1.</t>
    </r>
    <r>
      <rPr>
        <sz val="10"/>
        <color indexed="8"/>
        <rFont val="Arial"/>
        <family val="0"/>
      </rPr>
      <t xml:space="preserve"> </t>
    </r>
    <r>
      <rPr>
        <b/>
        <sz val="10"/>
        <color indexed="8"/>
        <rFont val="Arial"/>
        <family val="0"/>
      </rPr>
      <t>Utilisez</t>
    </r>
    <r>
      <rPr>
        <sz val="10"/>
        <color indexed="8"/>
        <rFont val="Arial"/>
        <family val="0"/>
      </rPr>
      <t xml:space="preserve"> cet outil d’autodiagnostic simple et rapide en documentant les zones blanches</t>
    </r>
  </si>
  <si>
    <t>Evaluateurs</t>
  </si>
  <si>
    <t>moyenne :</t>
  </si>
  <si>
    <t>moyenne :</t>
  </si>
  <si>
    <t>Fiche de synthèse globale des résultats de l'évaluation (1 page A4 en recto)</t>
  </si>
  <si>
    <t>Fiche de la cartographie des évaluations sur les niveaux E1, E2, E3 de l'HAS v2010 (1 page A4 en recto)</t>
  </si>
  <si>
    <t>Garantir la maîtrise des équipements biomédicaux dans l'établissement de santé</t>
  </si>
  <si>
    <t>Signature :</t>
  </si>
  <si>
    <r>
      <t xml:space="preserve">Taux moyens de </t>
    </r>
    <r>
      <rPr>
        <b/>
        <sz val="12"/>
        <color indexed="9"/>
        <rFont val="Arial"/>
        <family val="2"/>
      </rPr>
      <t>conformité</t>
    </r>
  </si>
  <si>
    <r>
      <t xml:space="preserve">Taux moyens de </t>
    </r>
    <r>
      <rPr>
        <b/>
        <sz val="12"/>
        <rFont val="Arial"/>
        <family val="2"/>
      </rPr>
      <t>véracité</t>
    </r>
  </si>
  <si>
    <t>Service biomédical du CH de ....</t>
  </si>
  <si>
    <t>jour, mois, année</t>
  </si>
  <si>
    <t>Prénon NOM - Responsable biomédical</t>
  </si>
  <si>
    <t xml:space="preserve">Des procédures de secours, d'urgence ou de solution dégradée sur les dispositifs médicaux critiques sont formalisées et validées </t>
  </si>
  <si>
    <t>2.5</t>
  </si>
  <si>
    <t xml:space="preserve">Noms des évaluateurs :  </t>
  </si>
  <si>
    <t>Saisie :</t>
  </si>
  <si>
    <t>PROBLEME</t>
  </si>
  <si>
    <t>CAUSES</t>
  </si>
  <si>
    <t>CONSEQUENCES</t>
  </si>
  <si>
    <t>PROPOSITIONS</t>
  </si>
  <si>
    <t>Niveaux HAS</t>
  </si>
  <si>
    <t>Merci d’avance pour votre contribution à l’avancement de la qualité dans les pratiques professionnelles biomédicales hospitalières</t>
  </si>
  <si>
    <t>Remplir la mission principale :</t>
  </si>
  <si>
    <t>• Progresser dans sa maîtrise de la gestion des équipements biomédicaux critiques</t>
  </si>
  <si>
    <t>3.4</t>
  </si>
  <si>
    <t>3.5</t>
  </si>
  <si>
    <t>3.6</t>
  </si>
  <si>
    <t>3.7</t>
  </si>
  <si>
    <t>Les formations nécessaires aux personnels techniques sont identifiées et celles suivies sont enregistrées</t>
  </si>
  <si>
    <t>Les formations nécessaires aux personnels soignants sont identifiées et celles suivies sont enregistrées</t>
  </si>
  <si>
    <t>7. Les améliorations souhaitées sur la grille d’évaluation sont :</t>
  </si>
  <si>
    <t>Plans d'action :</t>
  </si>
  <si>
    <t>Plans d'action :</t>
  </si>
  <si>
    <r>
      <t>2.</t>
    </r>
    <r>
      <rPr>
        <sz val="10"/>
        <color indexed="8"/>
        <rFont val="Arial"/>
        <family val="0"/>
      </rPr>
      <t xml:space="preserve"> </t>
    </r>
    <r>
      <rPr>
        <b/>
        <sz val="10"/>
        <color indexed="8"/>
        <rFont val="Arial"/>
        <family val="0"/>
      </rPr>
      <t>Visualisez</t>
    </r>
    <r>
      <rPr>
        <sz val="10"/>
        <color indexed="8"/>
        <rFont val="Arial"/>
        <family val="0"/>
      </rPr>
      <t xml:space="preserve"> votre situation avec les onglets "cartographies" et </t>
    </r>
    <r>
      <rPr>
        <b/>
        <sz val="10"/>
        <color indexed="8"/>
        <rFont val="Arial"/>
        <family val="0"/>
      </rPr>
      <t>identifiez</t>
    </r>
    <r>
      <rPr>
        <sz val="10"/>
        <color indexed="8"/>
        <rFont val="Arial"/>
        <family val="0"/>
      </rPr>
      <t xml:space="preserve"> les améliorations nécessaires</t>
    </r>
  </si>
  <si>
    <r>
      <t>3.</t>
    </r>
    <r>
      <rPr>
        <sz val="10"/>
        <color indexed="8"/>
        <rFont val="Arial"/>
        <family val="0"/>
      </rPr>
      <t xml:space="preserve"> </t>
    </r>
    <r>
      <rPr>
        <b/>
        <sz val="10"/>
        <color indexed="8"/>
        <rFont val="Arial"/>
        <family val="0"/>
      </rPr>
      <t>Imprimez,</t>
    </r>
    <r>
      <rPr>
        <sz val="10"/>
        <color indexed="8"/>
        <rFont val="Arial"/>
        <family val="0"/>
      </rPr>
      <t xml:space="preserve"> </t>
    </r>
    <r>
      <rPr>
        <b/>
        <sz val="10"/>
        <color indexed="8"/>
        <rFont val="Arial"/>
        <family val="0"/>
      </rPr>
      <t>communiquez</t>
    </r>
    <r>
      <rPr>
        <sz val="10"/>
        <color indexed="8"/>
        <rFont val="Arial"/>
        <family val="0"/>
      </rPr>
      <t xml:space="preserve"> et </t>
    </r>
    <r>
      <rPr>
        <b/>
        <sz val="10"/>
        <color indexed="8"/>
        <rFont val="Arial"/>
        <family val="0"/>
      </rPr>
      <t>capitalisez</t>
    </r>
    <r>
      <rPr>
        <sz val="10"/>
        <color indexed="8"/>
        <rFont val="Arial"/>
        <family val="0"/>
      </rPr>
      <t xml:space="preserve"> les résultats dans votre système qualité</t>
    </r>
  </si>
  <si>
    <t xml:space="preserve">aucune personne du service n'a de doute </t>
  </si>
  <si>
    <r>
      <t>1. L'outil d'autodiagnostic est exploitable dans mon contexte professionnel (</t>
    </r>
    <r>
      <rPr>
        <i/>
        <sz val="10"/>
        <color indexed="12"/>
        <rFont val="Arial"/>
        <family val="0"/>
      </rPr>
      <t>oui/non/partiellement</t>
    </r>
    <r>
      <rPr>
        <sz val="10"/>
        <color indexed="12"/>
        <rFont val="Arial"/>
        <family val="0"/>
      </rPr>
      <t>) :</t>
    </r>
  </si>
  <si>
    <t>A REMPLIR !... (Informations nécessaires pour élaborer les retours d'expériences. Elles resteront ANONYMES )</t>
  </si>
  <si>
    <r>
      <t>2. Le temps consacré à la saisie de l’autodiagnostic est de (</t>
    </r>
    <r>
      <rPr>
        <i/>
        <sz val="10"/>
        <color indexed="12"/>
        <rFont val="Arial"/>
        <family val="0"/>
      </rPr>
      <t>mn ou heures</t>
    </r>
    <r>
      <rPr>
        <sz val="10"/>
        <color indexed="12"/>
        <rFont val="Arial"/>
        <family val="0"/>
      </rPr>
      <t>) :</t>
    </r>
  </si>
  <si>
    <t>Avertissement : toute zone blanche peut être remplie ou modifiée. Les données peuvent ensuite être utilisées dans d'autres onglets</t>
  </si>
  <si>
    <t>Signature :</t>
  </si>
  <si>
    <t>Observations :</t>
  </si>
  <si>
    <t>4 : Prénom NOM, Fonction</t>
  </si>
  <si>
    <t>Liste des évaluateurs :</t>
  </si>
  <si>
    <t>au sous-processus</t>
  </si>
  <si>
    <t>Note</t>
  </si>
  <si>
    <t>au processus</t>
  </si>
  <si>
    <t xml:space="preserve">Calcul automatique </t>
  </si>
  <si>
    <t>Modes de preuve</t>
  </si>
  <si>
    <t>Observations</t>
  </si>
  <si>
    <t>Signature :</t>
  </si>
  <si>
    <t>Evaluations</t>
  </si>
  <si>
    <t>manuellement</t>
  </si>
  <si>
    <t>1.1</t>
  </si>
  <si>
    <t>E1</t>
  </si>
  <si>
    <t>1.2</t>
  </si>
  <si>
    <t>E1</t>
  </si>
  <si>
    <t>1.3</t>
  </si>
  <si>
    <t>Nom et Fonction du signataire :  </t>
  </si>
  <si>
    <t>E1 : Prévoir</t>
  </si>
  <si>
    <t xml:space="preserve">une personne au moins considère que l'affirmation n'est pas vraiment fausse </t>
  </si>
  <si>
    <t>Fiches de la grille d'évaluation (2 pages A4 en recto-verso)</t>
  </si>
  <si>
    <t xml:space="preserve"> Fiche de méta-données (1 page A4 en recto)</t>
  </si>
  <si>
    <t>Valeurs selon le choix</t>
  </si>
  <si>
    <t xml:space="preserve">Note </t>
  </si>
  <si>
    <t>E1
(somme =1 ?)</t>
  </si>
  <si>
    <t>E2
(somme =1 ?)</t>
  </si>
  <si>
    <t>E3
(somme =1 ?)</t>
  </si>
  <si>
    <t xml:space="preserve">l'action est réalisée aléatoirement </t>
  </si>
  <si>
    <t xml:space="preserve">l'action est réalisée systématiquement </t>
  </si>
  <si>
    <t xml:space="preserve">il est possible de prouver à un pair externe la réalisation de l'action </t>
  </si>
  <si>
    <t>Cotation (0 à 1)</t>
  </si>
  <si>
    <t>somme 
(0 à 1)</t>
  </si>
  <si>
    <t>Calcul automatique</t>
  </si>
  <si>
    <t>Moyenne</t>
  </si>
  <si>
    <t>Moy+ET</t>
  </si>
  <si>
    <t>Ecart-Type 
(ET)</t>
  </si>
  <si>
    <t>Centre Hospitaller :  </t>
  </si>
  <si>
    <t>E2 : Mettre en œuvre</t>
  </si>
  <si>
    <t>E3 : Evaluer et améliorer</t>
  </si>
  <si>
    <t xml:space="preserve"> "Gestion des Equipements Biomédicaux" -  critère 8k - référentiel HAS v2010</t>
  </si>
  <si>
    <t>Faux Unanime</t>
  </si>
  <si>
    <t>Faux</t>
  </si>
  <si>
    <t>Plutôt Faux</t>
  </si>
  <si>
    <t>Plutôt Vrai</t>
  </si>
  <si>
    <t>Vrai Prouvé</t>
  </si>
  <si>
    <t>pondération
item principal (O à 1)</t>
  </si>
  <si>
    <t>E1</t>
  </si>
  <si>
    <t>E2</t>
  </si>
  <si>
    <t>• Les services biomédicaux français en établissement de santé</t>
  </si>
  <si>
    <t>Exploitation :</t>
  </si>
  <si>
    <t>Amélioration :</t>
  </si>
  <si>
    <t>8 : ...</t>
  </si>
  <si>
    <t>Moy-ET</t>
  </si>
  <si>
    <t>Vrai</t>
  </si>
  <si>
    <t>1 : Prénom NOM, Fonction</t>
  </si>
  <si>
    <t>2 : Prénom NOM, Fonction</t>
  </si>
  <si>
    <t>3 : Prénom NOM, Fonction</t>
  </si>
  <si>
    <t>La Direction est informée sur le bilan du processus "gestion des équipements biomédicaux selon le critère 8k de l'HAS v2010"</t>
  </si>
  <si>
    <r>
      <t>3. L'emploi de la grille est compréhensible (</t>
    </r>
    <r>
      <rPr>
        <i/>
        <sz val="10"/>
        <color indexed="12"/>
        <rFont val="Arial"/>
        <family val="0"/>
      </rPr>
      <t>oui/non/suggestions...</t>
    </r>
    <r>
      <rPr>
        <sz val="10"/>
        <color indexed="12"/>
        <rFont val="Arial"/>
        <family val="0"/>
      </rPr>
      <t>) :</t>
    </r>
  </si>
  <si>
    <t>Les ressources humaines et logistiques nécessaires aux procédures précédentes sont identifiées et opérationnelles</t>
  </si>
  <si>
    <t>2.6</t>
  </si>
  <si>
    <t>Les procédures de gestion des risques des dispositifs médicaux critiques sont revues une fois par an</t>
  </si>
  <si>
    <t>3) La maintenance et la disponibilité des dispositifs médicaux critiques est assurée et tracée</t>
  </si>
  <si>
    <t>3.2</t>
  </si>
  <si>
    <t>Choix à faire</t>
  </si>
  <si>
    <t>Niveaux HAS</t>
  </si>
  <si>
    <t>CONFIDENTIALITE assurée pour un benchmarking national : renvoyez votre fichier à gilbert.farges@utc.fr</t>
  </si>
  <si>
    <t>Taux de véracité des processus</t>
  </si>
  <si>
    <t>Niveaux
HAS</t>
  </si>
  <si>
    <t>L’établissement a défini un système de gestion des équipements biomédicaux, comprenant un plan pluriannuel de remplacement et d’investissement. Une procédure (équipement de secours, solution dégradée ou dépannage d’urgence) permettant de répondre à une panne d’un équipement biomédical critique est formalisée et est opérationnelle.</t>
  </si>
  <si>
    <r>
      <t>8. Je souhaite me situer par rapport à une moyenne nationale (</t>
    </r>
    <r>
      <rPr>
        <i/>
        <sz val="10"/>
        <color indexed="12"/>
        <rFont val="Arial"/>
        <family val="0"/>
      </rPr>
      <t>oui/non</t>
    </r>
    <r>
      <rPr>
        <sz val="10"/>
        <color indexed="12"/>
        <rFont val="Arial"/>
        <family val="0"/>
      </rPr>
      <t>) :</t>
    </r>
  </si>
  <si>
    <r>
      <t>5. L’autodiagnostic réalisé permet de progresser (</t>
    </r>
    <r>
      <rPr>
        <i/>
        <sz val="10"/>
        <color indexed="12"/>
        <rFont val="Arial"/>
        <family val="0"/>
      </rPr>
      <t>oui/non/partiellement</t>
    </r>
    <r>
      <rPr>
        <sz val="10"/>
        <color indexed="12"/>
        <rFont val="Arial"/>
        <family val="0"/>
      </rPr>
      <t>) :</t>
    </r>
  </si>
  <si>
    <t>Le système de gestion des équipements biomédicaux est mis en oeuvre sous la responsabilité d’un professionnel identifié.
La maintenance des équipements biomédicaux critiques est assurée et les actions sont tracées. 
Les professionnels disposent des documents nécessaires à l’exploitation des équipements biomédicaux.</t>
  </si>
  <si>
    <t>La gestion des équipements biomédicaux est évaluée et donne lieu à des actions d’amélioration.</t>
  </si>
  <si>
    <t>Etre conforme au critère 8k de la HAS v2010 (selon les niveaux E1, E2 et E3)</t>
  </si>
  <si>
    <t>Valeurs utilisées pour les cartographies</t>
  </si>
  <si>
    <t>Les textes réglementaires et de matériovigilance sont mis à jour, indexés, disponibles et accessibles</t>
  </si>
  <si>
    <t>4.5</t>
  </si>
  <si>
    <t>Les normes utiles pour l'exploitation des dispositifs médicaux sont identifiées, disponibles et accessibles</t>
  </si>
  <si>
    <t>4.6</t>
  </si>
  <si>
    <t>La qualité de la gestion documentaire est évaluée une fois par an et des améliorations sont proposées</t>
  </si>
  <si>
    <t>5)  La conformité au critère 8k de la HAS v2010 est tracée et améliorée continûment</t>
  </si>
  <si>
    <t>5.2</t>
  </si>
  <si>
    <t>1) Un plan pluriannuel d'investissement et de remplacement des dispositifs médicaux critique est défini et mis en œuvre</t>
  </si>
  <si>
    <t>3.1</t>
  </si>
  <si>
    <t xml:space="preserve">Les maintenances et contrôles qualité sur les dispositifs médicaux critiques sont communiqués et assurés </t>
  </si>
  <si>
    <t>E2</t>
  </si>
  <si>
    <t>Fiche de la cartographie des évaluations sur les 5 processus majeurs (1 page A4 en recto)</t>
  </si>
  <si>
    <t xml:space="preserve">rien ne permet d'identifier la réalisation de l'action </t>
  </si>
  <si>
    <t>Les revues des sous-processus précédents sont réalisées et prises en compte</t>
  </si>
  <si>
    <t xml:space="preserve">Les objectifs des plans pluriannuels d'investissement et de remplacement sont explicités et mesurables </t>
  </si>
  <si>
    <t>1.4</t>
  </si>
  <si>
    <t>Le processus pour atteindre les objectifs précédents est défini et communiqué</t>
  </si>
  <si>
    <t>1.5</t>
  </si>
  <si>
    <t>5.4</t>
  </si>
  <si>
    <t> gilbert.farges@utc.fr </t>
  </si>
  <si>
    <t>Les plans pluriannuels d'investissement et de remplacement sont évalués une fois par an</t>
  </si>
  <si>
    <t>E3</t>
  </si>
  <si>
    <t>2) Une procédure de gestion des risques sur les dispositifs médicaux critiques est formalisée et opérationnelle</t>
  </si>
  <si>
    <t>2.1</t>
  </si>
  <si>
    <t>Echelle d'évaluation exploitée</t>
  </si>
  <si>
    <t xml:space="preserve">La matériovigilance, les évolutions réglementaires, les documents normatifs et les données constructeurs sont pris en compte </t>
  </si>
  <si>
    <t>2.3</t>
  </si>
  <si>
    <t>2.4</t>
  </si>
  <si>
    <t>Des déclarations de conformité entre pairs ou selon des normes (ISO 17050) sont recherchées</t>
  </si>
  <si>
    <t>5.5</t>
  </si>
  <si>
    <t>4.1</t>
  </si>
  <si>
    <t>L'accès des utilisateurs aux modes d'emploi des dispositifs médicaux critiques est assuré</t>
  </si>
  <si>
    <t>5.1</t>
  </si>
  <si>
    <t>Des autodiagnostics sur le processus "gestion des équipements biomédicaux selon le critère 8k" sont réalisés au moins un fois par an</t>
  </si>
  <si>
    <t>E3</t>
  </si>
  <si>
    <t>Les équipements de contrôle de mesure et d'essai (ECME) sont disponibles, étalonnés et les logiciels sont mis à jour</t>
  </si>
  <si>
    <t>Les dispositifs médicaux critiques et leurs risques sont identifiés selon la réglementation et les usages</t>
  </si>
  <si>
    <t>2.2</t>
  </si>
  <si>
    <t xml:space="preserve">Un Registre Sécurité, Qualité et Maintenance (RSQM, norme NF S 99-171) est créé et disponible </t>
  </si>
  <si>
    <t>Le Registre Sécurité, Qualité et Maintenance (RSQM, norme NF S 99-171) est opérationnel et permet la traçabilité des actions réalisées</t>
  </si>
  <si>
    <r>
      <t>Faire "Copier" puis "</t>
    </r>
    <r>
      <rPr>
        <b/>
        <sz val="14"/>
        <color indexed="10"/>
        <rFont val="Arial"/>
        <family val="0"/>
      </rPr>
      <t xml:space="preserve">Collage spécial" "Valeurs" </t>
    </r>
    <r>
      <rPr>
        <b/>
        <sz val="14"/>
        <rFont val="Arial"/>
        <family val="2"/>
      </rPr>
      <t>avec les cellules rouges selon les acteurs 1 à 8</t>
    </r>
  </si>
  <si>
    <t xml:space="preserve">Le Registre Sécurité, Qualité et Maintenance (RSQM, norme NF S 99-171) est exploité systématiquement </t>
  </si>
  <si>
    <t>3.3</t>
  </si>
  <si>
    <t>E2</t>
  </si>
  <si>
    <t> gilbert.farges@utc.fr </t>
  </si>
  <si>
    <t>Un tableau de bord sur la maintenance et la disponibilité des dispositifs médicaux critiques est élaboré</t>
  </si>
  <si>
    <t>Des améliorations sur la maintenance et la disponibilité des dispositifs médicaux sont proposées une fois par an</t>
  </si>
  <si>
    <t>4.2</t>
  </si>
  <si>
    <r>
      <t>6. La communication au sein du service est améliorée (</t>
    </r>
    <r>
      <rPr>
        <i/>
        <sz val="10"/>
        <color indexed="12"/>
        <rFont val="Arial"/>
        <family val="0"/>
      </rPr>
      <t>oui/non/partiellement</t>
    </r>
    <r>
      <rPr>
        <sz val="10"/>
        <color indexed="12"/>
        <rFont val="Arial"/>
        <family val="0"/>
      </rPr>
      <t>) :</t>
    </r>
  </si>
  <si>
    <t>9. Observations libres :</t>
  </si>
  <si>
    <r>
      <t>4. Les priorités d’action sont identifiables (</t>
    </r>
    <r>
      <rPr>
        <i/>
        <sz val="10"/>
        <color indexed="12"/>
        <rFont val="Arial"/>
        <family val="0"/>
      </rPr>
      <t>oui/non/partiellement</t>
    </r>
    <r>
      <rPr>
        <sz val="10"/>
        <color indexed="12"/>
        <rFont val="Arial"/>
        <family val="0"/>
      </rPr>
      <t>) :</t>
    </r>
  </si>
  <si>
    <t>5.3</t>
  </si>
  <si>
    <t>Choix à faire manuellement</t>
  </si>
  <si>
    <t>La somme des pondérations doit être =1</t>
  </si>
  <si>
    <t>La somme des pondérations doit être =1</t>
  </si>
  <si>
    <t>colonne modifiable (zones blanches)</t>
  </si>
  <si>
    <t>pondération
sous-processus (0 à 1)</t>
  </si>
  <si>
    <t>Calcul auto</t>
  </si>
  <si>
    <t>Calcul auto</t>
  </si>
  <si>
    <t>somme = 1 ?  =&gt;</t>
  </si>
  <si>
    <t>colonne modifiable
 (zones blanches)</t>
  </si>
  <si>
    <t>Date :</t>
  </si>
  <si>
    <t>Utilisés dans les calculs (peuvent être modifiés avec prudence)</t>
  </si>
  <si>
    <t>item</t>
  </si>
  <si>
    <t>Diffusez cet outil autour de vous si nécessaire</t>
  </si>
  <si>
    <t>Centre Hospitaller :</t>
  </si>
  <si>
    <t>Nom et Fonction du signataire :</t>
  </si>
  <si>
    <r>
      <t>Pour Qui</t>
    </r>
    <r>
      <rPr>
        <sz val="10"/>
        <color indexed="8"/>
        <rFont val="Arial"/>
        <family val="0"/>
      </rPr>
      <t xml:space="preserve"> ? :</t>
    </r>
  </si>
  <si>
    <r>
      <t xml:space="preserve">Pour Quoi ? </t>
    </r>
    <r>
      <rPr>
        <sz val="10"/>
        <color indexed="8"/>
        <rFont val="Arial"/>
        <family val="0"/>
      </rPr>
      <t>:</t>
    </r>
  </si>
  <si>
    <t>Comment  ? :</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</si>
</sst>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 €&quot;;\-#,##0&quot; €&quot;"/>
    <numFmt numFmtId="173" formatCode="#,##0&quot; €&quot;;[Red]\-#,##0&quot; €&quot;"/>
    <numFmt numFmtId="174" formatCode="#,##0.00&quot; €&quot;;\-#,##0.00&quot; €&quot;"/>
    <numFmt numFmtId="175" formatCode="#,##0.00&quot; €&quot;;[Red]\-#,##0.00&quot; €&quot;"/>
    <numFmt numFmtId="176" formatCode="_-* #,##0&quot; €&quot;_-;\-* #,##0&quot; €&quot;_-;_-* &quot;-&quot;&quot; €&quot;_-;_-@_-"/>
    <numFmt numFmtId="177" formatCode="_-* #,##0_ _€_-;\-* #,##0_ _€_-;_-* &quot;-&quot;_ _€_-;_-@_-"/>
    <numFmt numFmtId="178" formatCode="_-* #,##0.00&quot; €&quot;_-;\-* #,##0.00&quot; €&quot;_-;_-* &quot;-&quot;??&quot; €&quot;_-;_-@_-"/>
    <numFmt numFmtId="179" formatCode="_-* #,##0.00_ _€_-;\-* #,##0.00_ _€_-;_-* &quot;-&quot;??_ _€_-;_-@_-"/>
    <numFmt numFmtId="180" formatCode="#,##0\ &quot;F&quot;;\-#,##0\ &quot;F&quot;"/>
    <numFmt numFmtId="181" formatCode="#,##0\ &quot;F&quot;;[Red]\-#,##0\ &quot;F&quot;"/>
    <numFmt numFmtId="182" formatCode="#,##0.00\ &quot;F&quot;;\-#,##0.00\ &quot;F&quot;"/>
    <numFmt numFmtId="183" formatCode="#,##0.00\ &quot;F&quot;;[Red]\-#,##0.00\ &quot;F&quot;"/>
    <numFmt numFmtId="184" formatCode="_-* #,##0\ &quot;F&quot;_-;\-* #,##0\ &quot;F&quot;_-;_-* &quot;-&quot;\ &quot;F&quot;_-;_-@_-"/>
    <numFmt numFmtId="185" formatCode="_-* #,##0\ _F_-;\-* #,##0\ _F_-;_-* &quot;-&quot;\ _F_-;_-@_-"/>
    <numFmt numFmtId="186" formatCode="_-* #,##0.00\ &quot;F&quot;_-;\-* #,##0.00\ &quot;F&quot;_-;_-* &quot;-&quot;??\ &quot;F&quot;_-;_-@_-"/>
    <numFmt numFmtId="187" formatCode="_-* #,##0.00\ _F_-;\-* #,##0.00\ _F_-;_-* &quot;-&quot;??\ _F_-;_-@_-"/>
    <numFmt numFmtId="188" formatCode="00000"/>
    <numFmt numFmtId="189" formatCode="&quot;Vrai&quot;;&quot;Vrai&quot;;&quot;Faux&quot;"/>
    <numFmt numFmtId="190" formatCode="&quot;Actif&quot;;&quot;Actif&quot;;&quot;Inactif&quot;"/>
    <numFmt numFmtId="191" formatCode="0.0000%"/>
    <numFmt numFmtId="192" formatCode="0.0%"/>
    <numFmt numFmtId="193" formatCode="\C\r\i\t\.\ #0"/>
    <numFmt numFmtId="194" formatCode="0.0000"/>
    <numFmt numFmtId="195" formatCode="d\ mmmm\ yyyy"/>
  </numFmts>
  <fonts count="99">
    <font>
      <sz val="10"/>
      <name val="Arial"/>
      <family val="0"/>
    </font>
    <font>
      <u val="single"/>
      <sz val="10"/>
      <color indexed="12"/>
      <name val="Arial"/>
      <family val="2"/>
    </font>
    <font>
      <u val="single"/>
      <sz val="10"/>
      <color indexed="36"/>
      <name val="Arial"/>
      <family val="2"/>
    </font>
    <font>
      <b/>
      <sz val="10"/>
      <name val="Arial"/>
      <family val="2"/>
    </font>
    <font>
      <b/>
      <sz val="12"/>
      <name val="Arial"/>
      <family val="2"/>
    </font>
    <font>
      <b/>
      <sz val="12"/>
      <color indexed="10"/>
      <name val="Arial"/>
      <family val="2"/>
    </font>
    <font>
      <sz val="12"/>
      <name val="Arial"/>
      <family val="2"/>
    </font>
    <font>
      <b/>
      <sz val="12"/>
      <color indexed="8"/>
      <name val="Arial"/>
      <family val="2"/>
    </font>
    <font>
      <b/>
      <sz val="14"/>
      <name val="Arial"/>
      <family val="2"/>
    </font>
    <font>
      <b/>
      <sz val="9"/>
      <name val="Tahoma"/>
      <family val="2"/>
    </font>
    <font>
      <sz val="9"/>
      <name val="Tahoma"/>
      <family val="2"/>
    </font>
    <font>
      <sz val="12"/>
      <color indexed="10"/>
      <name val="Arial"/>
      <family val="2"/>
    </font>
    <font>
      <b/>
      <sz val="12"/>
      <color indexed="9"/>
      <name val="Arial"/>
      <family val="2"/>
    </font>
    <font>
      <sz val="12"/>
      <color indexed="9"/>
      <name val="Arial"/>
      <family val="2"/>
    </font>
    <font>
      <sz val="18"/>
      <color indexed="8"/>
      <name val="Arial"/>
      <family val="2"/>
    </font>
    <font>
      <b/>
      <sz val="14"/>
      <color indexed="10"/>
      <name val="Arial"/>
      <family val="0"/>
    </font>
    <font>
      <b/>
      <sz val="14"/>
      <color indexed="18"/>
      <name val="Arial"/>
      <family val="0"/>
    </font>
    <font>
      <sz val="8"/>
      <name val="Verdana"/>
      <family val="0"/>
    </font>
    <font>
      <sz val="10"/>
      <color indexed="10"/>
      <name val="Arial"/>
      <family val="0"/>
    </font>
    <font>
      <b/>
      <sz val="14"/>
      <color indexed="9"/>
      <name val="Arial"/>
      <family val="0"/>
    </font>
    <font>
      <b/>
      <sz val="12"/>
      <color indexed="12"/>
      <name val="Arial"/>
      <family val="0"/>
    </font>
    <font>
      <sz val="12"/>
      <color indexed="12"/>
      <name val="Arial"/>
      <family val="0"/>
    </font>
    <font>
      <b/>
      <sz val="10"/>
      <color indexed="12"/>
      <name val="Arial"/>
      <family val="0"/>
    </font>
    <font>
      <sz val="10"/>
      <color indexed="12"/>
      <name val="Arial"/>
      <family val="0"/>
    </font>
    <font>
      <b/>
      <sz val="18"/>
      <name val="Arial"/>
      <family val="0"/>
    </font>
    <font>
      <b/>
      <i/>
      <sz val="10"/>
      <color indexed="10"/>
      <name val="Arial"/>
      <family val="0"/>
    </font>
    <font>
      <b/>
      <sz val="10"/>
      <color indexed="8"/>
      <name val="Arial"/>
      <family val="0"/>
    </font>
    <font>
      <sz val="10"/>
      <color indexed="8"/>
      <name val="Arial"/>
      <family val="0"/>
    </font>
    <font>
      <b/>
      <sz val="10"/>
      <color indexed="10"/>
      <name val="Arial"/>
      <family val="0"/>
    </font>
    <font>
      <i/>
      <sz val="10"/>
      <color indexed="12"/>
      <name val="Arial"/>
      <family val="0"/>
    </font>
    <font>
      <b/>
      <u val="single"/>
      <sz val="10"/>
      <color indexed="12"/>
      <name val="Arial"/>
      <family val="0"/>
    </font>
    <font>
      <b/>
      <u val="single"/>
      <sz val="10"/>
      <name val="Arial"/>
      <family val="0"/>
    </font>
    <font>
      <b/>
      <sz val="12"/>
      <color indexed="10"/>
      <name val="Arial Narrow"/>
      <family val="0"/>
    </font>
    <font>
      <b/>
      <i/>
      <sz val="11"/>
      <color indexed="10"/>
      <name val="Arial"/>
      <family val="0"/>
    </font>
    <font>
      <b/>
      <sz val="11"/>
      <color indexed="12"/>
      <name val="Arial"/>
      <family val="0"/>
    </font>
    <font>
      <sz val="11"/>
      <color indexed="12"/>
      <name val="Arial"/>
      <family val="0"/>
    </font>
    <font>
      <b/>
      <sz val="11"/>
      <name val="Arial"/>
      <family val="0"/>
    </font>
    <font>
      <b/>
      <sz val="16"/>
      <color indexed="18"/>
      <name val="Arial"/>
      <family val="0"/>
    </font>
    <font>
      <sz val="10"/>
      <color indexed="9"/>
      <name val="Arial"/>
      <family val="0"/>
    </font>
    <font>
      <b/>
      <sz val="16"/>
      <color indexed="9"/>
      <name val="Arial"/>
      <family val="0"/>
    </font>
    <font>
      <b/>
      <sz val="12"/>
      <color indexed="57"/>
      <name val="Arial"/>
      <family val="0"/>
    </font>
    <font>
      <sz val="12"/>
      <color indexed="57"/>
      <name val="Arial"/>
      <family val="0"/>
    </font>
    <font>
      <b/>
      <sz val="12"/>
      <color indexed="17"/>
      <name val="Arial"/>
      <family val="0"/>
    </font>
    <font>
      <sz val="12"/>
      <color indexed="17"/>
      <name val="Arial"/>
      <family val="0"/>
    </font>
    <font>
      <sz val="11"/>
      <color indexed="17"/>
      <name val="Arial"/>
      <family val="0"/>
    </font>
    <font>
      <b/>
      <sz val="12"/>
      <color indexed="18"/>
      <name val="Arial"/>
      <family val="0"/>
    </font>
    <font>
      <sz val="12"/>
      <name val="Verdana"/>
      <family val="2"/>
    </font>
    <font>
      <b/>
      <sz val="16"/>
      <name val="Arial"/>
      <family val="0"/>
    </font>
    <font>
      <b/>
      <i/>
      <sz val="12"/>
      <color indexed="10"/>
      <name val="Arial"/>
      <family val="0"/>
    </font>
    <font>
      <b/>
      <u val="single"/>
      <sz val="12"/>
      <color indexed="9"/>
      <name val="Arial"/>
      <family val="0"/>
    </font>
    <font>
      <b/>
      <u val="single"/>
      <sz val="12"/>
      <name val="Arial"/>
      <family val="0"/>
    </font>
    <font>
      <u val="single"/>
      <sz val="12"/>
      <color indexed="9"/>
      <name val="Arial"/>
      <family val="0"/>
    </font>
    <font>
      <u val="single"/>
      <sz val="12"/>
      <name val="Arial"/>
      <family val="0"/>
    </font>
    <font>
      <sz val="9"/>
      <color indexed="12"/>
      <name val="Arial"/>
      <family val="0"/>
    </font>
    <font>
      <b/>
      <sz val="15"/>
      <color indexed="18"/>
      <name val="Arial"/>
      <family val="0"/>
    </font>
    <font>
      <b/>
      <sz val="10"/>
      <color indexed="9"/>
      <name val="Arial"/>
      <family val="0"/>
    </font>
    <font>
      <i/>
      <sz val="8"/>
      <color indexed="10"/>
      <name val="Arial"/>
      <family val="0"/>
    </font>
    <font>
      <b/>
      <sz val="18"/>
      <color indexed="17"/>
      <name val="Arial"/>
      <family val="2"/>
    </font>
    <font>
      <sz val="10"/>
      <color indexed="17"/>
      <name val="Arial"/>
      <family val="2"/>
    </font>
    <font>
      <b/>
      <sz val="18"/>
      <color indexed="18"/>
      <name val="Arial"/>
      <family val="2"/>
    </font>
    <font>
      <sz val="13"/>
      <color indexed="8"/>
      <name val="Arial"/>
      <family val="2"/>
    </font>
    <font>
      <sz val="10"/>
      <color indexed="1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0"/>
      <name val="Geneva"/>
      <family val="0"/>
    </font>
    <font>
      <b/>
      <sz val="14"/>
      <color indexed="8"/>
      <name val="Calibri"/>
      <family val="0"/>
    </font>
    <font>
      <sz val="11"/>
      <color theme="1"/>
      <name val="Calibri"/>
      <family val="2"/>
    </font>
    <font>
      <sz val="11"/>
      <color theme="0"/>
      <name val="Calibri"/>
      <family val="2"/>
    </font>
    <font>
      <sz val="11"/>
      <color rgb="FFFF0000"/>
      <name val="Calibri"/>
      <family val="2"/>
    </font>
    <font>
      <sz val="11"/>
      <color rgb="FF0061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indexed="46"/>
        <bgColor indexed="64"/>
      </patternFill>
    </fill>
    <fill>
      <patternFill patternType="solid">
        <fgColor indexed="41"/>
        <bgColor indexed="64"/>
      </patternFill>
    </fill>
    <fill>
      <patternFill patternType="solid">
        <fgColor indexed="11"/>
        <bgColor indexed="64"/>
      </patternFill>
    </fill>
    <fill>
      <patternFill patternType="solid">
        <fgColor indexed="44"/>
        <bgColor indexed="64"/>
      </patternFill>
    </fill>
    <fill>
      <patternFill patternType="solid">
        <fgColor indexed="27"/>
        <bgColor indexed="64"/>
      </patternFill>
    </fill>
    <fill>
      <patternFill patternType="solid">
        <fgColor indexed="47"/>
        <bgColor indexed="64"/>
      </patternFill>
    </fill>
    <fill>
      <patternFill patternType="solid">
        <fgColor indexed="57"/>
        <bgColor indexed="64"/>
      </patternFill>
    </fill>
    <fill>
      <patternFill patternType="solid">
        <fgColor indexed="40"/>
        <bgColor indexed="64"/>
      </patternFill>
    </fill>
    <fill>
      <patternFill patternType="solid">
        <fgColor indexed="1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1" fillId="2"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3" fillId="0" borderId="0" applyNumberFormat="0" applyFill="0" applyBorder="0" applyAlignment="0" applyProtection="0"/>
    <xf numFmtId="0" fontId="84" fillId="26" borderId="0" applyNumberFormat="0" applyBorder="0" applyAlignment="0" applyProtection="0"/>
    <xf numFmtId="0" fontId="85" fillId="27" borderId="1" applyNumberFormat="0" applyAlignment="0" applyProtection="0"/>
    <xf numFmtId="0" fontId="86" fillId="0" borderId="2" applyNumberFormat="0" applyFill="0" applyAlignment="0" applyProtection="0"/>
    <xf numFmtId="0" fontId="87" fillId="28" borderId="1" applyNumberFormat="0" applyAlignment="0" applyProtection="0"/>
    <xf numFmtId="0" fontId="88" fillId="29"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89" fillId="30" borderId="0" applyNumberFormat="0" applyBorder="0" applyAlignment="0" applyProtection="0"/>
    <xf numFmtId="9" fontId="0" fillId="0" borderId="0" applyFont="0" applyFill="0" applyBorder="0" applyAlignment="0" applyProtection="0"/>
    <xf numFmtId="0" fontId="0" fillId="31" borderId="3" applyNumberFormat="0" applyFont="0" applyAlignment="0" applyProtection="0"/>
    <xf numFmtId="0" fontId="90" fillId="27" borderId="4" applyNumberFormat="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5" applyNumberFormat="0" applyFill="0" applyAlignment="0" applyProtection="0"/>
    <xf numFmtId="0" fontId="94" fillId="0" borderId="6" applyNumberFormat="0" applyFill="0" applyAlignment="0" applyProtection="0"/>
    <xf numFmtId="0" fontId="95" fillId="0" borderId="7" applyNumberFormat="0" applyFill="0" applyAlignment="0" applyProtection="0"/>
    <xf numFmtId="0" fontId="95" fillId="0" borderId="0" applyNumberFormat="0" applyFill="0" applyBorder="0" applyAlignment="0" applyProtection="0"/>
    <xf numFmtId="0" fontId="96" fillId="0" borderId="8" applyNumberFormat="0" applyFill="0" applyAlignment="0" applyProtection="0"/>
    <xf numFmtId="0" fontId="97" fillId="32" borderId="9" applyNumberFormat="0" applyAlignment="0" applyProtection="0"/>
  </cellStyleXfs>
  <cellXfs count="453">
    <xf numFmtId="0" fontId="0" fillId="0" borderId="0" xfId="0" applyAlignment="1">
      <alignment/>
    </xf>
    <xf numFmtId="0" fontId="3" fillId="0" borderId="0" xfId="0" applyFont="1" applyAlignment="1">
      <alignment/>
    </xf>
    <xf numFmtId="0" fontId="0" fillId="0" borderId="0" xfId="0" applyAlignment="1">
      <alignment horizontal="left" vertical="center"/>
    </xf>
    <xf numFmtId="0" fontId="0" fillId="0" borderId="0" xfId="0" applyAlignment="1">
      <alignment horizontal="right"/>
    </xf>
    <xf numFmtId="14" fontId="0" fillId="0" borderId="0" xfId="0" applyNumberFormat="1" applyAlignment="1">
      <alignment horizontal="left"/>
    </xf>
    <xf numFmtId="0" fontId="0" fillId="0" borderId="0" xfId="0" applyBorder="1" applyAlignment="1">
      <alignment horizontal="center" vertical="center"/>
    </xf>
    <xf numFmtId="0" fontId="4" fillId="0" borderId="0" xfId="0" applyFont="1" applyAlignment="1">
      <alignment horizontal="left" vertical="center"/>
    </xf>
    <xf numFmtId="0" fontId="6" fillId="0" borderId="0" xfId="0" applyFont="1" applyBorder="1" applyAlignment="1">
      <alignment horizontal="center" vertical="center"/>
    </xf>
    <xf numFmtId="0" fontId="11" fillId="0" borderId="0" xfId="0" applyFont="1" applyFill="1" applyBorder="1" applyAlignment="1">
      <alignment horizontal="center" vertical="center" wrapText="1"/>
    </xf>
    <xf numFmtId="0" fontId="11" fillId="0" borderId="0" xfId="0" applyFont="1" applyAlignment="1">
      <alignment vertical="center"/>
    </xf>
    <xf numFmtId="0" fontId="6" fillId="0" borderId="0" xfId="0" applyFont="1" applyFill="1" applyBorder="1" applyAlignment="1">
      <alignment horizontal="center" vertical="center"/>
    </xf>
    <xf numFmtId="2" fontId="4" fillId="33" borderId="10" xfId="0" applyNumberFormat="1" applyFont="1" applyFill="1" applyBorder="1" applyAlignment="1">
      <alignment horizontal="center" vertical="center"/>
    </xf>
    <xf numFmtId="2" fontId="4" fillId="34" borderId="11" xfId="0" applyNumberFormat="1" applyFont="1" applyFill="1" applyBorder="1" applyAlignment="1">
      <alignment horizontal="center" vertical="center"/>
    </xf>
    <xf numFmtId="2" fontId="4" fillId="34" borderId="12" xfId="0" applyNumberFormat="1" applyFont="1" applyFill="1" applyBorder="1" applyAlignment="1">
      <alignment horizontal="center" vertical="center"/>
    </xf>
    <xf numFmtId="0" fontId="11" fillId="33" borderId="13" xfId="0" applyFont="1" applyFill="1" applyBorder="1" applyAlignment="1">
      <alignment horizontal="center" vertical="center" wrapText="1"/>
    </xf>
    <xf numFmtId="0" fontId="11" fillId="33" borderId="14" xfId="0" applyFont="1" applyFill="1" applyBorder="1" applyAlignment="1">
      <alignment vertical="center"/>
    </xf>
    <xf numFmtId="0" fontId="11" fillId="33" borderId="14" xfId="0" applyFont="1" applyFill="1" applyBorder="1" applyAlignment="1">
      <alignment horizontal="center" vertical="center"/>
    </xf>
    <xf numFmtId="0" fontId="6" fillId="33" borderId="14" xfId="0" applyFont="1" applyFill="1" applyBorder="1" applyAlignment="1">
      <alignment horizontal="center"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vertical="center"/>
    </xf>
    <xf numFmtId="0" fontId="11" fillId="33" borderId="16" xfId="0" applyFont="1" applyFill="1" applyBorder="1" applyAlignment="1">
      <alignment horizontal="center" vertical="center"/>
    </xf>
    <xf numFmtId="0" fontId="6" fillId="33" borderId="16" xfId="0" applyFont="1" applyFill="1" applyBorder="1" applyAlignment="1">
      <alignment horizontal="center" vertical="center"/>
    </xf>
    <xf numFmtId="0" fontId="4" fillId="33" borderId="17" xfId="0" applyFont="1" applyFill="1" applyBorder="1" applyAlignment="1">
      <alignment horizontal="right" vertical="center"/>
    </xf>
    <xf numFmtId="0" fontId="4" fillId="35" borderId="18" xfId="0" applyFont="1" applyFill="1" applyBorder="1" applyAlignment="1">
      <alignment horizontal="center" vertical="center" wrapText="1"/>
    </xf>
    <xf numFmtId="0" fontId="4" fillId="35" borderId="19" xfId="0" applyFont="1" applyFill="1" applyBorder="1" applyAlignment="1">
      <alignment horizontal="center" vertical="center" wrapText="1"/>
    </xf>
    <xf numFmtId="0" fontId="4" fillId="35" borderId="20" xfId="0" applyFont="1" applyFill="1" applyBorder="1" applyAlignment="1">
      <alignment horizontal="center" vertical="center" wrapText="1"/>
    </xf>
    <xf numFmtId="0" fontId="0" fillId="0" borderId="0" xfId="0" applyAlignment="1">
      <alignment horizontal="center" vertical="center"/>
    </xf>
    <xf numFmtId="0" fontId="3" fillId="0" borderId="0" xfId="0" applyFont="1" applyBorder="1" applyAlignment="1">
      <alignment horizontal="center" vertical="center"/>
    </xf>
    <xf numFmtId="0" fontId="0" fillId="0" borderId="0" xfId="0" applyAlignment="1">
      <alignment vertical="center"/>
    </xf>
    <xf numFmtId="0" fontId="0" fillId="0" borderId="0" xfId="0" applyAlignment="1">
      <alignment vertical="center" wrapText="1"/>
    </xf>
    <xf numFmtId="9" fontId="0" fillId="0" borderId="0" xfId="0" applyNumberFormat="1" applyAlignment="1">
      <alignment horizontal="center" vertical="center"/>
    </xf>
    <xf numFmtId="0" fontId="3" fillId="0" borderId="0" xfId="0" applyFont="1" applyBorder="1" applyAlignment="1">
      <alignment vertical="center"/>
    </xf>
    <xf numFmtId="0" fontId="0" fillId="0" borderId="0" xfId="0" applyBorder="1" applyAlignment="1">
      <alignment vertical="center"/>
    </xf>
    <xf numFmtId="0" fontId="6" fillId="0" borderId="0" xfId="0" applyFont="1" applyAlignment="1">
      <alignment vertical="center"/>
    </xf>
    <xf numFmtId="0" fontId="13" fillId="35" borderId="0" xfId="0" applyFont="1" applyFill="1" applyAlignment="1">
      <alignment vertical="center"/>
    </xf>
    <xf numFmtId="2" fontId="6" fillId="0" borderId="0" xfId="0" applyNumberFormat="1" applyFont="1" applyAlignment="1">
      <alignment horizontal="center" vertical="center"/>
    </xf>
    <xf numFmtId="0" fontId="0" fillId="0" borderId="0" xfId="0" applyFont="1" applyAlignment="1">
      <alignment horizontal="center" vertical="center"/>
    </xf>
    <xf numFmtId="2" fontId="0" fillId="0" borderId="0" xfId="0" applyNumberFormat="1" applyFont="1" applyAlignment="1">
      <alignment horizontal="center" vertical="center"/>
    </xf>
    <xf numFmtId="2" fontId="4" fillId="33" borderId="12" xfId="0" applyNumberFormat="1" applyFont="1" applyFill="1" applyBorder="1" applyAlignment="1">
      <alignment horizontal="center" vertical="center"/>
    </xf>
    <xf numFmtId="2" fontId="4" fillId="34" borderId="10" xfId="0" applyNumberFormat="1" applyFont="1" applyFill="1" applyBorder="1" applyAlignment="1">
      <alignment horizontal="center" vertical="center"/>
    </xf>
    <xf numFmtId="0" fontId="18" fillId="0" borderId="0" xfId="0" applyFont="1" applyAlignment="1">
      <alignment horizontal="center" vertical="center"/>
    </xf>
    <xf numFmtId="0" fontId="11" fillId="36" borderId="10" xfId="0" applyFont="1" applyFill="1" applyBorder="1" applyAlignment="1">
      <alignment horizontal="center" vertical="center"/>
    </xf>
    <xf numFmtId="9" fontId="0" fillId="35" borderId="17" xfId="0" applyNumberFormat="1" applyFill="1" applyBorder="1" applyAlignment="1">
      <alignment horizontal="center" vertical="center"/>
    </xf>
    <xf numFmtId="9" fontId="3" fillId="35" borderId="21" xfId="0" applyNumberFormat="1" applyFont="1" applyFill="1" applyBorder="1" applyAlignment="1">
      <alignment horizontal="center" vertical="center"/>
    </xf>
    <xf numFmtId="0" fontId="5" fillId="36" borderId="11" xfId="0" applyFont="1" applyFill="1" applyBorder="1" applyAlignment="1">
      <alignment horizontal="center" vertical="center" wrapText="1"/>
    </xf>
    <xf numFmtId="0" fontId="5" fillId="36" borderId="22" xfId="0" applyFont="1" applyFill="1" applyBorder="1" applyAlignment="1">
      <alignment horizontal="center" vertical="center" wrapText="1"/>
    </xf>
    <xf numFmtId="0" fontId="5" fillId="36" borderId="12" xfId="0" applyFont="1" applyFill="1" applyBorder="1" applyAlignment="1">
      <alignment horizontal="center" vertical="center" wrapText="1"/>
    </xf>
    <xf numFmtId="2" fontId="4" fillId="36" borderId="22" xfId="0" applyNumberFormat="1" applyFont="1" applyFill="1" applyBorder="1" applyAlignment="1">
      <alignment horizontal="center" vertical="center" wrapText="1"/>
    </xf>
    <xf numFmtId="2" fontId="4" fillId="36" borderId="12" xfId="0" applyNumberFormat="1" applyFont="1" applyFill="1" applyBorder="1" applyAlignment="1">
      <alignment horizontal="center" vertical="center" wrapText="1"/>
    </xf>
    <xf numFmtId="0" fontId="5" fillId="37" borderId="22" xfId="0" applyFont="1" applyFill="1" applyBorder="1" applyAlignment="1">
      <alignment horizontal="center" vertical="center" wrapText="1"/>
    </xf>
    <xf numFmtId="0" fontId="5" fillId="37" borderId="12" xfId="0" applyFont="1" applyFill="1" applyBorder="1" applyAlignment="1">
      <alignment horizontal="center" vertical="center" wrapText="1"/>
    </xf>
    <xf numFmtId="2" fontId="4" fillId="37" borderId="22" xfId="0" applyNumberFormat="1" applyFont="1" applyFill="1" applyBorder="1" applyAlignment="1">
      <alignment horizontal="center" vertical="center" wrapText="1"/>
    </xf>
    <xf numFmtId="0" fontId="6" fillId="35" borderId="0" xfId="0" applyFont="1" applyFill="1" applyBorder="1" applyAlignment="1">
      <alignment horizontal="left" vertical="center" wrapText="1" indent="1"/>
    </xf>
    <xf numFmtId="2" fontId="4" fillId="33" borderId="11" xfId="0" applyNumberFormat="1" applyFont="1" applyFill="1" applyBorder="1" applyAlignment="1">
      <alignment horizontal="center" vertical="center" wrapText="1"/>
    </xf>
    <xf numFmtId="2" fontId="4" fillId="33" borderId="22" xfId="0" applyNumberFormat="1" applyFont="1" applyFill="1" applyBorder="1" applyAlignment="1">
      <alignment horizontal="center" vertical="center" wrapText="1"/>
    </xf>
    <xf numFmtId="2" fontId="4" fillId="33" borderId="12" xfId="0" applyNumberFormat="1" applyFont="1" applyFill="1" applyBorder="1" applyAlignment="1">
      <alignment horizontal="center" vertical="center" wrapText="1"/>
    </xf>
    <xf numFmtId="0" fontId="4" fillId="37" borderId="11" xfId="0" applyFont="1" applyFill="1" applyBorder="1" applyAlignment="1">
      <alignment horizontal="center" vertical="center" wrapText="1"/>
    </xf>
    <xf numFmtId="2" fontId="4" fillId="34" borderId="11" xfId="0" applyNumberFormat="1" applyFont="1" applyFill="1" applyBorder="1" applyAlignment="1">
      <alignment horizontal="center" vertical="center" wrapText="1"/>
    </xf>
    <xf numFmtId="2" fontId="4" fillId="34" borderId="22" xfId="0" applyNumberFormat="1" applyFont="1" applyFill="1" applyBorder="1" applyAlignment="1">
      <alignment horizontal="center" vertical="center" wrapText="1"/>
    </xf>
    <xf numFmtId="2" fontId="4" fillId="34" borderId="12" xfId="0" applyNumberFormat="1" applyFont="1" applyFill="1" applyBorder="1" applyAlignment="1">
      <alignment horizontal="center" vertical="center" wrapText="1"/>
    </xf>
    <xf numFmtId="2" fontId="4" fillId="37" borderId="12" xfId="0" applyNumberFormat="1" applyFont="1" applyFill="1" applyBorder="1" applyAlignment="1">
      <alignment horizontal="center" vertical="center" wrapText="1"/>
    </xf>
    <xf numFmtId="0" fontId="6" fillId="35" borderId="21" xfId="0" applyFont="1" applyFill="1" applyBorder="1" applyAlignment="1">
      <alignment vertical="center"/>
    </xf>
    <xf numFmtId="0" fontId="0" fillId="35" borderId="17" xfId="0" applyFill="1" applyBorder="1" applyAlignment="1">
      <alignment/>
    </xf>
    <xf numFmtId="0" fontId="0" fillId="0" borderId="0" xfId="0" applyFill="1" applyBorder="1" applyAlignment="1">
      <alignment vertical="center"/>
    </xf>
    <xf numFmtId="0" fontId="3" fillId="0" borderId="0" xfId="0" applyFont="1" applyFill="1" applyBorder="1" applyAlignment="1">
      <alignment horizontal="center" vertical="center"/>
    </xf>
    <xf numFmtId="9" fontId="3" fillId="0" borderId="0" xfId="0" applyNumberFormat="1" applyFont="1" applyFill="1" applyBorder="1" applyAlignment="1">
      <alignment horizontal="center" vertical="center"/>
    </xf>
    <xf numFmtId="9" fontId="0" fillId="0" borderId="0" xfId="0" applyNumberFormat="1" applyFill="1" applyBorder="1" applyAlignment="1">
      <alignment horizontal="center" vertical="center"/>
    </xf>
    <xf numFmtId="0" fontId="0" fillId="0" borderId="0" xfId="0" applyFill="1" applyAlignment="1">
      <alignment horizontal="left" vertical="center"/>
    </xf>
    <xf numFmtId="9" fontId="0" fillId="0" borderId="0" xfId="0" applyNumberFormat="1" applyFill="1" applyAlignment="1">
      <alignment horizontal="center" vertical="center"/>
    </xf>
    <xf numFmtId="49" fontId="4" fillId="35" borderId="16" xfId="0" applyNumberFormat="1" applyFont="1" applyFill="1" applyBorder="1" applyAlignment="1">
      <alignment horizontal="left" vertical="center" wrapText="1" indent="1"/>
    </xf>
    <xf numFmtId="0" fontId="21" fillId="0" borderId="12" xfId="0" applyFont="1" applyBorder="1" applyAlignment="1">
      <alignment vertical="center"/>
    </xf>
    <xf numFmtId="0" fontId="21" fillId="0" borderId="11" xfId="0" applyFont="1" applyBorder="1" applyAlignment="1">
      <alignment vertical="center"/>
    </xf>
    <xf numFmtId="0" fontId="21" fillId="0" borderId="22" xfId="0" applyFont="1" applyFill="1" applyBorder="1" applyAlignment="1">
      <alignment vertical="center"/>
    </xf>
    <xf numFmtId="0" fontId="21" fillId="0" borderId="10" xfId="0" applyFont="1" applyFill="1" applyBorder="1" applyAlignment="1">
      <alignment vertical="center"/>
    </xf>
    <xf numFmtId="0" fontId="21" fillId="0" borderId="10" xfId="0" applyFont="1" applyBorder="1" applyAlignment="1">
      <alignment vertical="center"/>
    </xf>
    <xf numFmtId="9" fontId="22" fillId="35" borderId="23" xfId="0" applyNumberFormat="1" applyFont="1" applyFill="1" applyBorder="1" applyAlignment="1">
      <alignment horizontal="left" vertical="center" indent="2"/>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22" xfId="0" applyFont="1" applyBorder="1" applyAlignment="1">
      <alignment horizontal="center" vertical="center" wrapText="1"/>
    </xf>
    <xf numFmtId="0" fontId="0" fillId="33" borderId="20" xfId="0" applyFill="1" applyBorder="1" applyAlignment="1">
      <alignment/>
    </xf>
    <xf numFmtId="0" fontId="3" fillId="33" borderId="18" xfId="0" applyFont="1" applyFill="1" applyBorder="1" applyAlignment="1">
      <alignment horizontal="left" vertical="center" indent="1"/>
    </xf>
    <xf numFmtId="0" fontId="0" fillId="33" borderId="19" xfId="0" applyFill="1" applyBorder="1" applyAlignment="1">
      <alignment/>
    </xf>
    <xf numFmtId="0" fontId="21" fillId="0" borderId="14" xfId="0" applyFont="1" applyFill="1" applyBorder="1" applyAlignment="1">
      <alignment horizontal="left" vertical="top"/>
    </xf>
    <xf numFmtId="0" fontId="21" fillId="0" borderId="0" xfId="0" applyFont="1" applyFill="1" applyBorder="1" applyAlignment="1">
      <alignment horizontal="left" vertical="top"/>
    </xf>
    <xf numFmtId="0" fontId="21" fillId="0" borderId="23" xfId="0" applyFont="1" applyFill="1" applyBorder="1" applyAlignment="1">
      <alignment horizontal="left" vertical="top"/>
    </xf>
    <xf numFmtId="0" fontId="21" fillId="0" borderId="21" xfId="0" applyFont="1" applyFill="1" applyBorder="1" applyAlignment="1">
      <alignment horizontal="left" vertical="top"/>
    </xf>
    <xf numFmtId="0" fontId="0" fillId="0" borderId="0" xfId="0" applyFont="1" applyAlignment="1">
      <alignment vertical="center"/>
    </xf>
    <xf numFmtId="0" fontId="0" fillId="33" borderId="19" xfId="0" applyFont="1" applyFill="1" applyBorder="1" applyAlignment="1">
      <alignment vertical="center"/>
    </xf>
    <xf numFmtId="0" fontId="0" fillId="33" borderId="20" xfId="0" applyFont="1" applyFill="1" applyBorder="1" applyAlignment="1">
      <alignment vertical="center"/>
    </xf>
    <xf numFmtId="0" fontId="0" fillId="35" borderId="24" xfId="0" applyFont="1" applyFill="1" applyBorder="1" applyAlignment="1">
      <alignment vertical="center"/>
    </xf>
    <xf numFmtId="0" fontId="0" fillId="35" borderId="0" xfId="0" applyFont="1" applyFill="1" applyBorder="1" applyAlignment="1">
      <alignment vertical="center"/>
    </xf>
    <xf numFmtId="0" fontId="0" fillId="35" borderId="21" xfId="0" applyFont="1" applyFill="1" applyBorder="1" applyAlignment="1">
      <alignment vertical="center"/>
    </xf>
    <xf numFmtId="0" fontId="25" fillId="33" borderId="18" xfId="0" applyFont="1" applyFill="1" applyBorder="1" applyAlignment="1">
      <alignment horizontal="left" vertical="center" indent="1"/>
    </xf>
    <xf numFmtId="0" fontId="0" fillId="34" borderId="0" xfId="0" applyFont="1" applyFill="1" applyBorder="1" applyAlignment="1">
      <alignment vertical="center"/>
    </xf>
    <xf numFmtId="0" fontId="0" fillId="34" borderId="21" xfId="0" applyFont="1" applyFill="1" applyBorder="1" applyAlignment="1">
      <alignment vertical="center"/>
    </xf>
    <xf numFmtId="0" fontId="31" fillId="35" borderId="24" xfId="0" applyFont="1" applyFill="1" applyBorder="1" applyAlignment="1">
      <alignment horizontal="left" vertical="center" indent="1"/>
    </xf>
    <xf numFmtId="0" fontId="0" fillId="35" borderId="15" xfId="0" applyFont="1" applyFill="1" applyBorder="1" applyAlignment="1">
      <alignment vertical="center"/>
    </xf>
    <xf numFmtId="9" fontId="0" fillId="35" borderId="21" xfId="0" applyNumberFormat="1" applyFill="1" applyBorder="1" applyAlignment="1">
      <alignment horizontal="center" vertical="center"/>
    </xf>
    <xf numFmtId="0" fontId="4" fillId="0" borderId="0" xfId="0" applyFont="1" applyFill="1" applyBorder="1" applyAlignment="1">
      <alignment horizontal="center" vertical="center"/>
    </xf>
    <xf numFmtId="0" fontId="20" fillId="0" borderId="0" xfId="0" applyFont="1" applyFill="1" applyBorder="1" applyAlignment="1">
      <alignment horizontal="left" vertical="center"/>
    </xf>
    <xf numFmtId="0" fontId="3" fillId="37" borderId="10" xfId="0" applyFont="1" applyFill="1" applyBorder="1" applyAlignment="1">
      <alignment horizontal="center" vertical="center" wrapText="1"/>
    </xf>
    <xf numFmtId="2" fontId="4" fillId="38" borderId="22" xfId="0" applyNumberFormat="1" applyFont="1" applyFill="1" applyBorder="1" applyAlignment="1">
      <alignment horizontal="center" vertical="center" wrapText="1"/>
    </xf>
    <xf numFmtId="2" fontId="4" fillId="38" borderId="12" xfId="0" applyNumberFormat="1" applyFont="1" applyFill="1" applyBorder="1" applyAlignment="1">
      <alignment horizontal="center" vertical="center" wrapText="1"/>
    </xf>
    <xf numFmtId="0" fontId="5" fillId="38" borderId="11" xfId="0" applyFont="1" applyFill="1" applyBorder="1" applyAlignment="1">
      <alignment horizontal="center" vertical="center" wrapText="1"/>
    </xf>
    <xf numFmtId="0" fontId="11" fillId="38" borderId="10" xfId="0" applyFont="1" applyFill="1" applyBorder="1" applyAlignment="1">
      <alignment horizontal="center" vertical="center"/>
    </xf>
    <xf numFmtId="0" fontId="5" fillId="38" borderId="22" xfId="0" applyFont="1" applyFill="1" applyBorder="1" applyAlignment="1">
      <alignment horizontal="center" vertical="center" wrapText="1"/>
    </xf>
    <xf numFmtId="0" fontId="11" fillId="37" borderId="10" xfId="0" applyFont="1" applyFill="1" applyBorder="1" applyAlignment="1">
      <alignment horizontal="center" vertical="center"/>
    </xf>
    <xf numFmtId="0" fontId="23" fillId="35" borderId="24" xfId="0" applyFont="1" applyFill="1" applyBorder="1" applyAlignment="1">
      <alignment horizontal="left" vertical="center" indent="1"/>
    </xf>
    <xf numFmtId="0" fontId="23" fillId="35" borderId="21" xfId="0" applyFont="1" applyFill="1" applyBorder="1" applyAlignment="1">
      <alignment horizontal="left" vertical="center" indent="1"/>
    </xf>
    <xf numFmtId="9" fontId="4" fillId="0" borderId="0" xfId="0" applyNumberFormat="1" applyFont="1" applyFill="1" applyBorder="1" applyAlignment="1">
      <alignment horizontal="left" vertical="center"/>
    </xf>
    <xf numFmtId="9" fontId="4" fillId="0" borderId="0" xfId="0" applyNumberFormat="1" applyFont="1" applyFill="1" applyBorder="1" applyAlignment="1">
      <alignment horizontal="center" vertical="center"/>
    </xf>
    <xf numFmtId="9" fontId="11" fillId="0" borderId="0" xfId="0" applyNumberFormat="1" applyFont="1" applyFill="1" applyBorder="1" applyAlignment="1">
      <alignment horizontal="center" vertical="center"/>
    </xf>
    <xf numFmtId="9" fontId="15" fillId="0" borderId="0" xfId="0" applyNumberFormat="1" applyFont="1" applyFill="1" applyBorder="1" applyAlignment="1">
      <alignment horizontal="center" vertical="center"/>
    </xf>
    <xf numFmtId="9" fontId="8" fillId="0" borderId="0" xfId="0" applyNumberFormat="1" applyFont="1" applyFill="1" applyBorder="1" applyAlignment="1">
      <alignment horizontal="center" vertical="center"/>
    </xf>
    <xf numFmtId="9" fontId="6" fillId="0" borderId="0" xfId="0" applyNumberFormat="1" applyFont="1" applyFill="1" applyBorder="1" applyAlignment="1">
      <alignment horizontal="center" vertical="center"/>
    </xf>
    <xf numFmtId="0" fontId="0" fillId="0" borderId="0" xfId="0" applyFont="1" applyFill="1" applyAlignment="1">
      <alignment/>
    </xf>
    <xf numFmtId="0" fontId="33" fillId="33" borderId="14" xfId="0" applyFont="1" applyFill="1" applyBorder="1" applyAlignment="1">
      <alignment horizontal="center" vertical="center"/>
    </xf>
    <xf numFmtId="0" fontId="33" fillId="33" borderId="23" xfId="0" applyFont="1" applyFill="1" applyBorder="1" applyAlignment="1">
      <alignment horizontal="center" vertical="center"/>
    </xf>
    <xf numFmtId="0" fontId="33" fillId="33" borderId="13" xfId="0" applyFont="1" applyFill="1" applyBorder="1" applyAlignment="1">
      <alignment horizontal="left" vertical="center" indent="1"/>
    </xf>
    <xf numFmtId="0" fontId="33" fillId="33" borderId="18" xfId="0" applyFont="1" applyFill="1" applyBorder="1" applyAlignment="1">
      <alignment horizontal="left" vertical="center" indent="1"/>
    </xf>
    <xf numFmtId="0" fontId="33" fillId="33" borderId="20" xfId="0" applyFont="1" applyFill="1" applyBorder="1" applyAlignment="1">
      <alignment horizontal="left" vertical="center" indent="1"/>
    </xf>
    <xf numFmtId="49" fontId="4" fillId="35" borderId="0" xfId="0" applyNumberFormat="1" applyFont="1" applyFill="1" applyBorder="1" applyAlignment="1">
      <alignment horizontal="left" vertical="center" wrapText="1" indent="1"/>
    </xf>
    <xf numFmtId="0" fontId="12" fillId="39" borderId="14" xfId="0" applyFont="1" applyFill="1" applyBorder="1" applyAlignment="1">
      <alignment horizontal="center" vertical="center" wrapText="1"/>
    </xf>
    <xf numFmtId="0" fontId="19" fillId="39" borderId="14" xfId="0" applyFont="1" applyFill="1" applyBorder="1" applyAlignment="1">
      <alignment horizontal="center" vertical="center" wrapText="1"/>
    </xf>
    <xf numFmtId="0" fontId="12" fillId="39" borderId="0" xfId="0" applyFont="1" applyFill="1" applyBorder="1" applyAlignment="1">
      <alignment horizontal="left" vertical="center" wrapText="1"/>
    </xf>
    <xf numFmtId="0" fontId="12" fillId="39" borderId="21" xfId="0" applyFont="1" applyFill="1" applyBorder="1" applyAlignment="1">
      <alignment horizontal="left" vertical="center" wrapText="1"/>
    </xf>
    <xf numFmtId="0" fontId="39" fillId="39" borderId="15" xfId="0" applyFont="1" applyFill="1" applyBorder="1" applyAlignment="1">
      <alignment horizontal="left" vertical="top" indent="1"/>
    </xf>
    <xf numFmtId="0" fontId="39" fillId="39" borderId="16" xfId="0" applyFont="1" applyFill="1" applyBorder="1" applyAlignment="1">
      <alignment horizontal="left" vertical="center" wrapText="1" indent="1"/>
    </xf>
    <xf numFmtId="0" fontId="39" fillId="39" borderId="17" xfId="0" applyFont="1" applyFill="1" applyBorder="1" applyAlignment="1">
      <alignment horizontal="left" vertical="center" wrapText="1" indent="1"/>
    </xf>
    <xf numFmtId="0" fontId="19" fillId="39" borderId="0" xfId="0" applyFont="1" applyFill="1" applyBorder="1" applyAlignment="1">
      <alignment horizontal="left" vertical="center" indent="6"/>
    </xf>
    <xf numFmtId="0" fontId="38" fillId="39" borderId="0" xfId="0" applyFont="1" applyFill="1" applyBorder="1" applyAlignment="1">
      <alignment horizontal="left" vertical="center"/>
    </xf>
    <xf numFmtId="0" fontId="12" fillId="39" borderId="0" xfId="0" applyFont="1" applyFill="1" applyBorder="1" applyAlignment="1">
      <alignment horizontal="right" vertical="center"/>
    </xf>
    <xf numFmtId="0" fontId="19" fillId="39" borderId="24" xfId="0" applyFont="1" applyFill="1" applyBorder="1" applyAlignment="1">
      <alignment horizontal="left" vertical="center" indent="1"/>
    </xf>
    <xf numFmtId="9" fontId="19" fillId="39" borderId="17" xfId="0" applyNumberFormat="1" applyFont="1" applyFill="1" applyBorder="1" applyAlignment="1">
      <alignment horizontal="center" vertical="center"/>
    </xf>
    <xf numFmtId="0" fontId="42" fillId="36" borderId="24" xfId="0" applyFont="1" applyFill="1" applyBorder="1" applyAlignment="1">
      <alignment horizontal="left" vertical="center" wrapText="1" indent="1"/>
    </xf>
    <xf numFmtId="0" fontId="42" fillId="36" borderId="15" xfId="0" applyFont="1" applyFill="1" applyBorder="1" applyAlignment="1">
      <alignment horizontal="left" vertical="center" wrapText="1" indent="1"/>
    </xf>
    <xf numFmtId="0" fontId="0" fillId="35" borderId="0" xfId="0" applyFill="1" applyAlignment="1">
      <alignment vertical="center"/>
    </xf>
    <xf numFmtId="0" fontId="0" fillId="0" borderId="0" xfId="0" applyFill="1" applyAlignment="1">
      <alignment vertical="center"/>
    </xf>
    <xf numFmtId="9" fontId="43" fillId="36" borderId="17" xfId="0" applyNumberFormat="1" applyFont="1" applyFill="1" applyBorder="1" applyAlignment="1">
      <alignment horizontal="center" vertical="center"/>
    </xf>
    <xf numFmtId="9" fontId="43" fillId="36" borderId="20" xfId="0" applyNumberFormat="1" applyFont="1" applyFill="1" applyBorder="1" applyAlignment="1">
      <alignment horizontal="center" vertical="center"/>
    </xf>
    <xf numFmtId="9" fontId="42" fillId="36" borderId="10" xfId="0" applyNumberFormat="1" applyFont="1" applyFill="1" applyBorder="1" applyAlignment="1">
      <alignment horizontal="center" vertical="center"/>
    </xf>
    <xf numFmtId="0" fontId="3" fillId="0" borderId="0" xfId="0" applyFont="1" applyAlignment="1">
      <alignment horizontal="left" vertical="center"/>
    </xf>
    <xf numFmtId="0" fontId="0" fillId="34" borderId="0" xfId="0" applyFill="1" applyAlignment="1">
      <alignment/>
    </xf>
    <xf numFmtId="0" fontId="3" fillId="34" borderId="22" xfId="0" applyFont="1" applyFill="1" applyBorder="1" applyAlignment="1">
      <alignment vertical="center"/>
    </xf>
    <xf numFmtId="0" fontId="0" fillId="34" borderId="22" xfId="0" applyFont="1" applyFill="1" applyBorder="1" applyAlignment="1">
      <alignment horizontal="left" vertical="center" wrapText="1" indent="1"/>
    </xf>
    <xf numFmtId="0" fontId="0" fillId="34" borderId="12" xfId="0" applyFont="1" applyFill="1" applyBorder="1" applyAlignment="1">
      <alignment horizontal="left" vertical="center" wrapText="1" indent="1"/>
    </xf>
    <xf numFmtId="0" fontId="3" fillId="34" borderId="13" xfId="0" applyFont="1" applyFill="1" applyBorder="1" applyAlignment="1">
      <alignment horizontal="right" vertical="center"/>
    </xf>
    <xf numFmtId="49" fontId="4" fillId="34" borderId="14" xfId="0" applyNumberFormat="1" applyFont="1" applyFill="1" applyBorder="1" applyAlignment="1">
      <alignment horizontal="left" vertical="center" wrapText="1" indent="1"/>
    </xf>
    <xf numFmtId="0" fontId="3" fillId="34" borderId="24" xfId="0" applyFont="1" applyFill="1" applyBorder="1" applyAlignment="1">
      <alignment horizontal="right" vertical="center"/>
    </xf>
    <xf numFmtId="49" fontId="4" fillId="34" borderId="0" xfId="0" applyNumberFormat="1" applyFont="1" applyFill="1" applyBorder="1" applyAlignment="1">
      <alignment horizontal="left" vertical="center" wrapText="1" indent="1"/>
    </xf>
    <xf numFmtId="0" fontId="3" fillId="34" borderId="15" xfId="0" applyFont="1" applyFill="1" applyBorder="1" applyAlignment="1">
      <alignment horizontal="right" vertical="center" wrapText="1"/>
    </xf>
    <xf numFmtId="49" fontId="4" fillId="34" borderId="16" xfId="0" applyNumberFormat="1" applyFont="1" applyFill="1" applyBorder="1" applyAlignment="1">
      <alignment horizontal="left" vertical="center" wrapText="1" indent="1"/>
    </xf>
    <xf numFmtId="0" fontId="45" fillId="40" borderId="14" xfId="0" applyFont="1" applyFill="1" applyBorder="1" applyAlignment="1">
      <alignment horizontal="left" vertical="center" wrapText="1"/>
    </xf>
    <xf numFmtId="0" fontId="4" fillId="40" borderId="14" xfId="0" applyFont="1" applyFill="1" applyBorder="1" applyAlignment="1">
      <alignment horizontal="left" vertical="center" wrapText="1"/>
    </xf>
    <xf numFmtId="0" fontId="4" fillId="40" borderId="23" xfId="0" applyFont="1" applyFill="1" applyBorder="1" applyAlignment="1">
      <alignment horizontal="left" vertical="center" wrapText="1"/>
    </xf>
    <xf numFmtId="0" fontId="16" fillId="40" borderId="16" xfId="0" applyFont="1" applyFill="1" applyBorder="1" applyAlignment="1">
      <alignment horizontal="left" vertical="center" wrapText="1" indent="1"/>
    </xf>
    <xf numFmtId="0" fontId="8" fillId="40" borderId="16" xfId="0" applyFont="1" applyFill="1" applyBorder="1" applyAlignment="1">
      <alignment horizontal="left" vertical="center" wrapText="1" indent="1"/>
    </xf>
    <xf numFmtId="0" fontId="8" fillId="40" borderId="17" xfId="0" applyFont="1" applyFill="1" applyBorder="1" applyAlignment="1">
      <alignment horizontal="left" vertical="center" wrapText="1" indent="1"/>
    </xf>
    <xf numFmtId="0" fontId="4" fillId="34" borderId="13" xfId="0" applyFont="1" applyFill="1" applyBorder="1" applyAlignment="1">
      <alignment horizontal="left" vertical="center"/>
    </xf>
    <xf numFmtId="0" fontId="4" fillId="34" borderId="14" xfId="0" applyFont="1" applyFill="1" applyBorder="1" applyAlignment="1">
      <alignment horizontal="right" vertical="center"/>
    </xf>
    <xf numFmtId="0" fontId="4" fillId="34" borderId="24" xfId="0" applyFont="1" applyFill="1" applyBorder="1" applyAlignment="1">
      <alignment horizontal="left" vertical="center"/>
    </xf>
    <xf numFmtId="0" fontId="4" fillId="34" borderId="0" xfId="0" applyFont="1" applyFill="1" applyBorder="1" applyAlignment="1">
      <alignment horizontal="right" vertical="center"/>
    </xf>
    <xf numFmtId="0" fontId="4" fillId="34" borderId="15" xfId="0" applyFont="1" applyFill="1" applyBorder="1" applyAlignment="1">
      <alignment horizontal="left" vertical="center"/>
    </xf>
    <xf numFmtId="0" fontId="4" fillId="34" borderId="16" xfId="0" applyFont="1" applyFill="1" applyBorder="1" applyAlignment="1">
      <alignment horizontal="right" vertical="center"/>
    </xf>
    <xf numFmtId="0" fontId="0" fillId="34" borderId="14" xfId="0" applyFont="1" applyFill="1" applyBorder="1" applyAlignment="1">
      <alignment vertical="center"/>
    </xf>
    <xf numFmtId="0" fontId="0" fillId="34" borderId="23" xfId="0" applyFont="1" applyFill="1" applyBorder="1" applyAlignment="1">
      <alignment vertical="center"/>
    </xf>
    <xf numFmtId="0" fontId="27" fillId="34" borderId="0" xfId="0" applyFont="1" applyFill="1" applyBorder="1" applyAlignment="1">
      <alignment vertical="center"/>
    </xf>
    <xf numFmtId="0" fontId="0" fillId="34" borderId="0" xfId="0" applyFont="1" applyFill="1" applyBorder="1" applyAlignment="1">
      <alignment vertical="center"/>
    </xf>
    <xf numFmtId="0" fontId="0" fillId="34" borderId="21" xfId="0" applyFont="1" applyFill="1" applyBorder="1" applyAlignment="1">
      <alignment vertical="center"/>
    </xf>
    <xf numFmtId="0" fontId="0" fillId="34" borderId="24" xfId="0" applyFont="1" applyFill="1" applyBorder="1" applyAlignment="1">
      <alignment horizontal="left" vertical="center" indent="1"/>
    </xf>
    <xf numFmtId="49" fontId="34" fillId="35" borderId="10" xfId="0" applyNumberFormat="1" applyFont="1" applyFill="1" applyBorder="1" applyAlignment="1">
      <alignment horizontal="center" vertical="center"/>
    </xf>
    <xf numFmtId="9" fontId="34" fillId="35" borderId="10" xfId="0" applyNumberFormat="1" applyFont="1" applyFill="1" applyBorder="1" applyAlignment="1">
      <alignment horizontal="center" vertical="center"/>
    </xf>
    <xf numFmtId="0" fontId="23" fillId="34" borderId="0" xfId="0" applyFont="1" applyFill="1" applyBorder="1" applyAlignment="1">
      <alignment horizontal="left" vertical="center"/>
    </xf>
    <xf numFmtId="0" fontId="23" fillId="34" borderId="0" xfId="0" applyFont="1" applyFill="1" applyBorder="1" applyAlignment="1">
      <alignment vertical="center"/>
    </xf>
    <xf numFmtId="0" fontId="30" fillId="33" borderId="24" xfId="0" applyFont="1" applyFill="1" applyBorder="1" applyAlignment="1">
      <alignment horizontal="left" vertical="center" indent="1"/>
    </xf>
    <xf numFmtId="0" fontId="36" fillId="34" borderId="10" xfId="0" applyFont="1" applyFill="1" applyBorder="1" applyAlignment="1">
      <alignment horizontal="center" vertical="center"/>
    </xf>
    <xf numFmtId="0" fontId="25" fillId="34" borderId="18" xfId="0" applyFont="1" applyFill="1" applyBorder="1" applyAlignment="1">
      <alignment horizontal="center" vertical="center"/>
    </xf>
    <xf numFmtId="0" fontId="25" fillId="34" borderId="19" xfId="0" applyFont="1" applyFill="1" applyBorder="1" applyAlignment="1">
      <alignment horizontal="center" vertical="center"/>
    </xf>
    <xf numFmtId="0" fontId="25" fillId="34" borderId="19" xfId="0" applyFont="1" applyFill="1" applyBorder="1" applyAlignment="1">
      <alignment horizontal="left" vertical="center"/>
    </xf>
    <xf numFmtId="0" fontId="25" fillId="34" borderId="19" xfId="0" applyFont="1" applyFill="1" applyBorder="1" applyAlignment="1">
      <alignment horizontal="right" vertical="center"/>
    </xf>
    <xf numFmtId="0" fontId="0" fillId="34" borderId="18" xfId="0" applyFill="1" applyBorder="1" applyAlignment="1">
      <alignment horizontal="left" vertical="center"/>
    </xf>
    <xf numFmtId="0" fontId="3" fillId="34" borderId="19" xfId="0" applyFont="1" applyFill="1" applyBorder="1" applyAlignment="1">
      <alignment horizontal="center" vertical="center"/>
    </xf>
    <xf numFmtId="0" fontId="37" fillId="34" borderId="13" xfId="0" applyFont="1" applyFill="1" applyBorder="1" applyAlignment="1">
      <alignment horizontal="center" vertical="center"/>
    </xf>
    <xf numFmtId="0" fontId="37" fillId="34" borderId="14" xfId="0" applyFont="1" applyFill="1" applyBorder="1" applyAlignment="1">
      <alignment horizontal="center" vertical="center"/>
    </xf>
    <xf numFmtId="0" fontId="25" fillId="34" borderId="14" xfId="0" applyFont="1" applyFill="1" applyBorder="1" applyAlignment="1">
      <alignment horizontal="left" vertical="center"/>
    </xf>
    <xf numFmtId="0" fontId="25" fillId="34" borderId="14" xfId="0" applyFont="1" applyFill="1" applyBorder="1" applyAlignment="1">
      <alignment horizontal="right" vertical="center"/>
    </xf>
    <xf numFmtId="0" fontId="3" fillId="34" borderId="13" xfId="0" applyFont="1" applyFill="1" applyBorder="1" applyAlignment="1">
      <alignment horizontal="left" vertical="center" indent="1"/>
    </xf>
    <xf numFmtId="0" fontId="3" fillId="34" borderId="14" xfId="0" applyFont="1" applyFill="1" applyBorder="1" applyAlignment="1">
      <alignment horizontal="left" vertical="center" indent="1"/>
    </xf>
    <xf numFmtId="0" fontId="0" fillId="34" borderId="0" xfId="0" applyFill="1" applyBorder="1" applyAlignment="1">
      <alignment horizontal="left" vertical="center" wrapText="1" indent="1"/>
    </xf>
    <xf numFmtId="0" fontId="0" fillId="34" borderId="16" xfId="0" applyFill="1" applyBorder="1" applyAlignment="1">
      <alignment horizontal="left" vertical="center" wrapText="1" indent="1"/>
    </xf>
    <xf numFmtId="9" fontId="22" fillId="35" borderId="21" xfId="0" applyNumberFormat="1" applyFont="1" applyFill="1" applyBorder="1" applyAlignment="1">
      <alignment horizontal="left" vertical="center"/>
    </xf>
    <xf numFmtId="0" fontId="22" fillId="0" borderId="11" xfId="0" applyFont="1" applyBorder="1" applyAlignment="1">
      <alignment/>
    </xf>
    <xf numFmtId="0" fontId="23" fillId="0" borderId="22" xfId="0" applyFont="1" applyBorder="1" applyAlignment="1">
      <alignment/>
    </xf>
    <xf numFmtId="0" fontId="23" fillId="0" borderId="12" xfId="0" applyFont="1" applyBorder="1" applyAlignment="1">
      <alignment/>
    </xf>
    <xf numFmtId="0" fontId="22" fillId="0" borderId="13" xfId="0" applyFont="1" applyFill="1" applyBorder="1" applyAlignment="1">
      <alignment horizontal="left" vertical="center" wrapText="1" indent="1"/>
    </xf>
    <xf numFmtId="0" fontId="23" fillId="0" borderId="14" xfId="0" applyFont="1" applyFill="1" applyBorder="1" applyAlignment="1">
      <alignment vertical="center" wrapText="1"/>
    </xf>
    <xf numFmtId="9" fontId="23" fillId="0" borderId="23" xfId="0" applyNumberFormat="1" applyFont="1" applyFill="1" applyBorder="1" applyAlignment="1">
      <alignment horizontal="center" vertical="center"/>
    </xf>
    <xf numFmtId="0" fontId="23" fillId="0" borderId="24" xfId="0" applyFont="1" applyFill="1" applyBorder="1" applyAlignment="1">
      <alignment vertical="center" wrapText="1"/>
    </xf>
    <xf numFmtId="0" fontId="23" fillId="0" borderId="0" xfId="0" applyFont="1" applyFill="1" applyBorder="1" applyAlignment="1">
      <alignment vertical="center" wrapText="1"/>
    </xf>
    <xf numFmtId="9" fontId="23" fillId="0" borderId="21" xfId="0" applyNumberFormat="1" applyFont="1" applyFill="1" applyBorder="1" applyAlignment="1">
      <alignment horizontal="center" vertical="center"/>
    </xf>
    <xf numFmtId="0" fontId="23" fillId="0" borderId="15" xfId="0" applyFont="1" applyFill="1" applyBorder="1" applyAlignment="1">
      <alignment vertical="center" wrapText="1"/>
    </xf>
    <xf numFmtId="0" fontId="23" fillId="0" borderId="16" xfId="0" applyFont="1" applyFill="1" applyBorder="1" applyAlignment="1">
      <alignment vertical="center" wrapText="1"/>
    </xf>
    <xf numFmtId="9" fontId="23" fillId="0" borderId="17" xfId="0" applyNumberFormat="1" applyFont="1" applyFill="1" applyBorder="1" applyAlignment="1">
      <alignment horizontal="center" vertical="center"/>
    </xf>
    <xf numFmtId="9" fontId="22" fillId="35" borderId="23" xfId="0" applyNumberFormat="1" applyFont="1" applyFill="1" applyBorder="1" applyAlignment="1">
      <alignment horizontal="left" vertical="center" indent="1"/>
    </xf>
    <xf numFmtId="0" fontId="22" fillId="0" borderId="11" xfId="0" applyFont="1" applyBorder="1" applyAlignment="1">
      <alignment horizontal="left"/>
    </xf>
    <xf numFmtId="0" fontId="25" fillId="34" borderId="13" xfId="0" applyFont="1" applyFill="1" applyBorder="1" applyAlignment="1">
      <alignment horizontal="right" vertical="center"/>
    </xf>
    <xf numFmtId="9" fontId="6" fillId="41" borderId="21" xfId="0" applyNumberFormat="1" applyFont="1" applyFill="1" applyBorder="1" applyAlignment="1">
      <alignment horizontal="center" vertical="center"/>
    </xf>
    <xf numFmtId="9" fontId="6" fillId="41" borderId="17" xfId="0" applyNumberFormat="1" applyFont="1" applyFill="1" applyBorder="1" applyAlignment="1">
      <alignment horizontal="center" vertical="center"/>
    </xf>
    <xf numFmtId="0" fontId="50" fillId="40" borderId="13" xfId="0" applyFont="1" applyFill="1" applyBorder="1" applyAlignment="1">
      <alignment horizontal="left" vertical="center"/>
    </xf>
    <xf numFmtId="0" fontId="4" fillId="40" borderId="14" xfId="0" applyFont="1" applyFill="1" applyBorder="1" applyAlignment="1">
      <alignment horizontal="center" vertical="center"/>
    </xf>
    <xf numFmtId="0" fontId="8" fillId="40" borderId="14" xfId="0" applyFont="1" applyFill="1" applyBorder="1" applyAlignment="1">
      <alignment horizontal="center" vertical="center"/>
    </xf>
    <xf numFmtId="0" fontId="8" fillId="40" borderId="24" xfId="0" applyFont="1" applyFill="1" applyBorder="1" applyAlignment="1">
      <alignment horizontal="left" vertical="center" indent="1"/>
    </xf>
    <xf numFmtId="0" fontId="8" fillId="40" borderId="0" xfId="0" applyFont="1" applyFill="1" applyBorder="1" applyAlignment="1">
      <alignment horizontal="left" vertical="center" indent="5"/>
    </xf>
    <xf numFmtId="9" fontId="8" fillId="40" borderId="17" xfId="0" applyNumberFormat="1" applyFont="1" applyFill="1" applyBorder="1" applyAlignment="1">
      <alignment horizontal="center" vertical="center"/>
    </xf>
    <xf numFmtId="0" fontId="51" fillId="39" borderId="24" xfId="0" applyFont="1" applyFill="1" applyBorder="1" applyAlignment="1">
      <alignment horizontal="left" vertical="center"/>
    </xf>
    <xf numFmtId="0" fontId="52" fillId="40" borderId="13" xfId="0" applyFont="1" applyFill="1" applyBorder="1" applyAlignment="1">
      <alignment horizontal="left" vertical="center"/>
    </xf>
    <xf numFmtId="0" fontId="23" fillId="0" borderId="13" xfId="0" applyFont="1" applyFill="1" applyBorder="1" applyAlignment="1">
      <alignment/>
    </xf>
    <xf numFmtId="0" fontId="23" fillId="0" borderId="24" xfId="0" applyFont="1" applyFill="1" applyBorder="1" applyAlignment="1">
      <alignment/>
    </xf>
    <xf numFmtId="0" fontId="23" fillId="0" borderId="0" xfId="0" applyFont="1" applyFill="1" applyBorder="1" applyAlignment="1">
      <alignment/>
    </xf>
    <xf numFmtId="0" fontId="23" fillId="0" borderId="21" xfId="0" applyFont="1" applyFill="1" applyBorder="1" applyAlignment="1">
      <alignment/>
    </xf>
    <xf numFmtId="0" fontId="23" fillId="0" borderId="15" xfId="0" applyFont="1" applyFill="1" applyBorder="1" applyAlignment="1">
      <alignment/>
    </xf>
    <xf numFmtId="0" fontId="23" fillId="0" borderId="16" xfId="0" applyFont="1" applyFill="1" applyBorder="1" applyAlignment="1">
      <alignment/>
    </xf>
    <xf numFmtId="0" fontId="23" fillId="0" borderId="17" xfId="0" applyFont="1" applyFill="1" applyBorder="1" applyAlignment="1">
      <alignment/>
    </xf>
    <xf numFmtId="0" fontId="23" fillId="0" borderId="14" xfId="0" applyFont="1" applyFill="1" applyBorder="1" applyAlignment="1">
      <alignment/>
    </xf>
    <xf numFmtId="0" fontId="23" fillId="0" borderId="23" xfId="0" applyFont="1" applyFill="1" applyBorder="1" applyAlignment="1">
      <alignment/>
    </xf>
    <xf numFmtId="0" fontId="48" fillId="34" borderId="24" xfId="0" applyFont="1" applyFill="1" applyBorder="1" applyAlignment="1">
      <alignment horizontal="left" vertical="center" indent="1"/>
    </xf>
    <xf numFmtId="0" fontId="5" fillId="34" borderId="0" xfId="0" applyFont="1" applyFill="1" applyBorder="1" applyAlignment="1">
      <alignment vertical="center"/>
    </xf>
    <xf numFmtId="0" fontId="5" fillId="34" borderId="0" xfId="0" applyFont="1" applyFill="1" applyBorder="1" applyAlignment="1">
      <alignment horizontal="left" vertical="center"/>
    </xf>
    <xf numFmtId="0" fontId="47" fillId="40" borderId="16" xfId="0" applyFont="1" applyFill="1" applyBorder="1" applyAlignment="1">
      <alignment horizontal="left" vertical="center" wrapText="1" indent="1"/>
    </xf>
    <xf numFmtId="0" fontId="47" fillId="40" borderId="15" xfId="0" applyFont="1" applyFill="1" applyBorder="1" applyAlignment="1">
      <alignment horizontal="left" vertical="top" indent="1"/>
    </xf>
    <xf numFmtId="0" fontId="4" fillId="36" borderId="10" xfId="0" applyFont="1" applyFill="1" applyBorder="1" applyAlignment="1">
      <alignment horizontal="center" vertical="center" wrapText="1"/>
    </xf>
    <xf numFmtId="0" fontId="4" fillId="36" borderId="11" xfId="0" applyFont="1" applyFill="1" applyBorder="1" applyAlignment="1">
      <alignment horizontal="center" vertical="center" wrapText="1"/>
    </xf>
    <xf numFmtId="49" fontId="12" fillId="39" borderId="10" xfId="0" applyNumberFormat="1" applyFont="1" applyFill="1" applyBorder="1" applyAlignment="1">
      <alignment horizontal="center" vertical="center" wrapText="1"/>
    </xf>
    <xf numFmtId="193" fontId="6" fillId="38" borderId="10" xfId="0" applyNumberFormat="1" applyFont="1" applyFill="1" applyBorder="1" applyAlignment="1">
      <alignment horizontal="center" vertical="center"/>
    </xf>
    <xf numFmtId="0" fontId="46" fillId="38" borderId="10" xfId="0" applyFont="1" applyFill="1" applyBorder="1" applyAlignment="1">
      <alignment horizontal="left" vertical="center" wrapText="1" indent="1"/>
    </xf>
    <xf numFmtId="193" fontId="6" fillId="38" borderId="11" xfId="0" applyNumberFormat="1" applyFont="1" applyFill="1" applyBorder="1" applyAlignment="1">
      <alignment horizontal="center" vertical="center"/>
    </xf>
    <xf numFmtId="0" fontId="46" fillId="38" borderId="0" xfId="0" applyFont="1" applyFill="1" applyAlignment="1">
      <alignment horizontal="left" vertical="center" wrapText="1" indent="1"/>
    </xf>
    <xf numFmtId="0" fontId="46" fillId="38" borderId="11" xfId="0" applyFont="1" applyFill="1" applyBorder="1" applyAlignment="1">
      <alignment horizontal="left" vertical="center" wrapText="1" indent="1"/>
    </xf>
    <xf numFmtId="49" fontId="20" fillId="35" borderId="10" xfId="0" applyNumberFormat="1" applyFont="1" applyFill="1" applyBorder="1" applyAlignment="1">
      <alignment horizontal="center" vertical="center" wrapText="1"/>
    </xf>
    <xf numFmtId="0" fontId="20" fillId="35" borderId="10" xfId="0" applyFont="1" applyFill="1" applyBorder="1" applyAlignment="1">
      <alignment horizontal="center" vertical="center"/>
    </xf>
    <xf numFmtId="9" fontId="13" fillId="39" borderId="23" xfId="0" applyNumberFormat="1" applyFont="1" applyFill="1" applyBorder="1" applyAlignment="1">
      <alignment horizontal="right" vertical="center"/>
    </xf>
    <xf numFmtId="9" fontId="6" fillId="40" borderId="23" xfId="0" applyNumberFormat="1" applyFont="1" applyFill="1" applyBorder="1" applyAlignment="1">
      <alignment horizontal="right" vertical="center"/>
    </xf>
    <xf numFmtId="0" fontId="39" fillId="39" borderId="16" xfId="0" applyFont="1" applyFill="1" applyBorder="1" applyAlignment="1">
      <alignment horizontal="right" vertical="center"/>
    </xf>
    <xf numFmtId="9" fontId="39" fillId="39" borderId="17" xfId="0" applyNumberFormat="1" applyFont="1" applyFill="1" applyBorder="1" applyAlignment="1">
      <alignment horizontal="left" vertical="center"/>
    </xf>
    <xf numFmtId="9" fontId="22" fillId="35" borderId="14" xfId="0" applyNumberFormat="1" applyFont="1" applyFill="1" applyBorder="1" applyAlignment="1">
      <alignment horizontal="left" vertical="center" indent="1"/>
    </xf>
    <xf numFmtId="0" fontId="47" fillId="40" borderId="19" xfId="0" applyFont="1" applyFill="1" applyBorder="1" applyAlignment="1">
      <alignment horizontal="right" vertical="center"/>
    </xf>
    <xf numFmtId="9" fontId="47" fillId="40" borderId="20" xfId="0" applyNumberFormat="1" applyFont="1" applyFill="1" applyBorder="1" applyAlignment="1">
      <alignment horizontal="left" vertical="center"/>
    </xf>
    <xf numFmtId="49" fontId="22" fillId="35" borderId="14" xfId="0" applyNumberFormat="1" applyFont="1" applyFill="1" applyBorder="1" applyAlignment="1">
      <alignment horizontal="left" vertical="center" wrapText="1" indent="1"/>
    </xf>
    <xf numFmtId="9" fontId="4" fillId="38" borderId="10" xfId="0" applyNumberFormat="1" applyFont="1" applyFill="1" applyBorder="1" applyAlignment="1">
      <alignment horizontal="center" vertical="center"/>
    </xf>
    <xf numFmtId="0" fontId="0" fillId="34" borderId="24" xfId="0" applyFill="1" applyBorder="1" applyAlignment="1">
      <alignment/>
    </xf>
    <xf numFmtId="0" fontId="0" fillId="34" borderId="0" xfId="0" applyFill="1" applyBorder="1" applyAlignment="1">
      <alignment/>
    </xf>
    <xf numFmtId="0" fontId="0" fillId="34" borderId="21" xfId="0" applyFill="1" applyBorder="1" applyAlignment="1">
      <alignment/>
    </xf>
    <xf numFmtId="0" fontId="0" fillId="34" borderId="15" xfId="0" applyFill="1" applyBorder="1" applyAlignment="1">
      <alignment/>
    </xf>
    <xf numFmtId="0" fontId="0" fillId="34" borderId="16" xfId="0" applyFill="1" applyBorder="1" applyAlignment="1">
      <alignment/>
    </xf>
    <xf numFmtId="0" fontId="0" fillId="34" borderId="17" xfId="0" applyFill="1" applyBorder="1" applyAlignment="1">
      <alignment/>
    </xf>
    <xf numFmtId="0" fontId="5" fillId="36" borderId="23" xfId="0" applyFont="1" applyFill="1" applyBorder="1" applyAlignment="1">
      <alignment horizontal="center" vertical="center" wrapText="1"/>
    </xf>
    <xf numFmtId="0" fontId="7" fillId="42" borderId="0" xfId="0" applyFont="1" applyFill="1" applyBorder="1" applyAlignment="1">
      <alignment horizontal="center" vertical="center"/>
    </xf>
    <xf numFmtId="0" fontId="7" fillId="42" borderId="15" xfId="0" applyFont="1" applyFill="1" applyBorder="1" applyAlignment="1">
      <alignment horizontal="center" vertical="center"/>
    </xf>
    <xf numFmtId="0" fontId="7" fillId="42" borderId="16" xfId="0" applyFont="1" applyFill="1" applyBorder="1" applyAlignment="1">
      <alignment horizontal="center" vertical="center"/>
    </xf>
    <xf numFmtId="0" fontId="7" fillId="42" borderId="17" xfId="0" applyFont="1" applyFill="1" applyBorder="1" applyAlignment="1">
      <alignment horizontal="center" vertical="center"/>
    </xf>
    <xf numFmtId="0" fontId="6" fillId="38" borderId="10" xfId="0" applyFont="1" applyFill="1" applyBorder="1" applyAlignment="1">
      <alignment horizontal="center" vertical="center"/>
    </xf>
    <xf numFmtId="0" fontId="6" fillId="34" borderId="10" xfId="0" applyFont="1" applyFill="1" applyBorder="1" applyAlignment="1">
      <alignment horizontal="center" vertical="center"/>
    </xf>
    <xf numFmtId="9" fontId="4" fillId="34" borderId="12" xfId="0" applyNumberFormat="1" applyFont="1" applyFill="1" applyBorder="1" applyAlignment="1">
      <alignment horizontal="center" vertical="center"/>
    </xf>
    <xf numFmtId="49" fontId="4" fillId="34" borderId="10" xfId="0" applyNumberFormat="1" applyFont="1" applyFill="1" applyBorder="1" applyAlignment="1">
      <alignment horizontal="center" vertical="center" wrapText="1"/>
    </xf>
    <xf numFmtId="0" fontId="6" fillId="42" borderId="10" xfId="0" applyFont="1" applyFill="1" applyBorder="1" applyAlignment="1">
      <alignment horizontal="center" vertical="center"/>
    </xf>
    <xf numFmtId="0" fontId="5" fillId="36" borderId="10" xfId="0" applyFont="1" applyFill="1" applyBorder="1" applyAlignment="1">
      <alignment horizontal="center" vertical="center"/>
    </xf>
    <xf numFmtId="2" fontId="6" fillId="34" borderId="10" xfId="0" applyNumberFormat="1" applyFont="1" applyFill="1" applyBorder="1" applyAlignment="1">
      <alignment horizontal="center" vertical="center"/>
    </xf>
    <xf numFmtId="0" fontId="4" fillId="34" borderId="12" xfId="0" applyFont="1" applyFill="1" applyBorder="1" applyAlignment="1">
      <alignment horizontal="center" vertical="center"/>
    </xf>
    <xf numFmtId="0" fontId="6" fillId="34" borderId="11" xfId="0" applyFont="1" applyFill="1" applyBorder="1" applyAlignment="1">
      <alignment horizontal="center" vertical="center"/>
    </xf>
    <xf numFmtId="0" fontId="6" fillId="34" borderId="12" xfId="0" applyFont="1" applyFill="1" applyBorder="1" applyAlignment="1">
      <alignment horizontal="center" vertical="center"/>
    </xf>
    <xf numFmtId="0" fontId="11" fillId="35" borderId="18" xfId="0" applyFont="1" applyFill="1" applyBorder="1" applyAlignment="1">
      <alignment vertical="center"/>
    </xf>
    <xf numFmtId="0" fontId="11" fillId="35" borderId="19" xfId="0" applyFont="1" applyFill="1" applyBorder="1" applyAlignment="1">
      <alignment vertical="center"/>
    </xf>
    <xf numFmtId="0" fontId="11" fillId="35" borderId="19" xfId="0" applyFont="1" applyFill="1" applyBorder="1" applyAlignment="1">
      <alignment horizontal="center" vertical="center"/>
    </xf>
    <xf numFmtId="0" fontId="5" fillId="36" borderId="23" xfId="0" applyFont="1" applyFill="1" applyBorder="1" applyAlignment="1">
      <alignment horizontal="center" wrapText="1"/>
    </xf>
    <xf numFmtId="2" fontId="4" fillId="36" borderId="11" xfId="0" applyNumberFormat="1" applyFont="1" applyFill="1" applyBorder="1" applyAlignment="1">
      <alignment horizontal="center" wrapText="1"/>
    </xf>
    <xf numFmtId="0" fontId="5" fillId="38" borderId="11" xfId="0" applyFont="1" applyFill="1" applyBorder="1" applyAlignment="1">
      <alignment horizontal="center" wrapText="1"/>
    </xf>
    <xf numFmtId="2" fontId="4" fillId="38" borderId="11" xfId="0" applyNumberFormat="1" applyFont="1" applyFill="1" applyBorder="1" applyAlignment="1">
      <alignment horizontal="center" wrapText="1"/>
    </xf>
    <xf numFmtId="0" fontId="5" fillId="37" borderId="11" xfId="0" applyFont="1" applyFill="1" applyBorder="1" applyAlignment="1">
      <alignment horizontal="center" wrapText="1"/>
    </xf>
    <xf numFmtId="2" fontId="4" fillId="37" borderId="11" xfId="0" applyNumberFormat="1" applyFont="1" applyFill="1" applyBorder="1" applyAlignment="1">
      <alignment horizontal="center" wrapText="1"/>
    </xf>
    <xf numFmtId="0" fontId="7" fillId="35" borderId="18" xfId="0" applyFont="1" applyFill="1" applyBorder="1" applyAlignment="1">
      <alignment horizontal="center" vertical="center"/>
    </xf>
    <xf numFmtId="0" fontId="7" fillId="35" borderId="19" xfId="0" applyFont="1" applyFill="1" applyBorder="1" applyAlignment="1">
      <alignment horizontal="center" vertical="center"/>
    </xf>
    <xf numFmtId="0" fontId="4" fillId="35" borderId="19" xfId="0" applyFont="1" applyFill="1" applyBorder="1" applyAlignment="1">
      <alignment horizontal="left" vertical="center"/>
    </xf>
    <xf numFmtId="0" fontId="7" fillId="35" borderId="20" xfId="0" applyFont="1" applyFill="1" applyBorder="1" applyAlignment="1">
      <alignment horizontal="center" vertical="center"/>
    </xf>
    <xf numFmtId="2" fontId="19" fillId="43" borderId="11" xfId="0" applyNumberFormat="1" applyFont="1" applyFill="1" applyBorder="1" applyAlignment="1">
      <alignment horizontal="center" vertical="center"/>
    </xf>
    <xf numFmtId="0" fontId="5" fillId="37" borderId="13" xfId="0" applyFont="1" applyFill="1" applyBorder="1" applyAlignment="1">
      <alignment horizontal="center" vertical="center" wrapText="1"/>
    </xf>
    <xf numFmtId="2" fontId="19" fillId="43" borderId="10" xfId="0" applyNumberFormat="1" applyFont="1" applyFill="1" applyBorder="1" applyAlignment="1">
      <alignment horizontal="center" vertical="center"/>
    </xf>
    <xf numFmtId="0" fontId="4" fillId="34" borderId="10" xfId="0" applyFont="1" applyFill="1" applyBorder="1" applyAlignment="1">
      <alignment horizontal="center" vertical="center"/>
    </xf>
    <xf numFmtId="9" fontId="4" fillId="34" borderId="10" xfId="0" applyNumberFormat="1" applyFont="1" applyFill="1" applyBorder="1" applyAlignment="1">
      <alignment horizontal="center" vertical="center"/>
    </xf>
    <xf numFmtId="2" fontId="13" fillId="43" borderId="10" xfId="0" applyNumberFormat="1" applyFont="1" applyFill="1" applyBorder="1" applyAlignment="1">
      <alignment horizontal="center" vertical="center"/>
    </xf>
    <xf numFmtId="9" fontId="23" fillId="35" borderId="10" xfId="0" applyNumberFormat="1" applyFont="1" applyFill="1" applyBorder="1" applyAlignment="1">
      <alignment horizontal="center" vertical="center"/>
    </xf>
    <xf numFmtId="0" fontId="8" fillId="33" borderId="13" xfId="0" applyFont="1" applyFill="1" applyBorder="1" applyAlignment="1">
      <alignment horizontal="left" vertical="center" indent="3"/>
    </xf>
    <xf numFmtId="0" fontId="32" fillId="33" borderId="14" xfId="0" applyFont="1" applyFill="1" applyBorder="1" applyAlignment="1">
      <alignment horizontal="center" vertical="center"/>
    </xf>
    <xf numFmtId="0" fontId="32" fillId="33" borderId="23" xfId="0" applyFont="1" applyFill="1" applyBorder="1" applyAlignment="1">
      <alignment horizontal="center" vertical="center"/>
    </xf>
    <xf numFmtId="9" fontId="6" fillId="42" borderId="10" xfId="0" applyNumberFormat="1" applyFont="1" applyFill="1" applyBorder="1" applyAlignment="1">
      <alignment horizontal="center" vertical="center"/>
    </xf>
    <xf numFmtId="9" fontId="36" fillId="42" borderId="11" xfId="0" applyNumberFormat="1" applyFont="1" applyFill="1" applyBorder="1" applyAlignment="1">
      <alignment horizontal="center" vertical="center"/>
    </xf>
    <xf numFmtId="9" fontId="36" fillId="42" borderId="22" xfId="0" applyNumberFormat="1" applyFont="1" applyFill="1" applyBorder="1" applyAlignment="1">
      <alignment horizontal="center" vertical="center"/>
    </xf>
    <xf numFmtId="0" fontId="36" fillId="42" borderId="12" xfId="0" applyFont="1" applyFill="1" applyBorder="1" applyAlignment="1">
      <alignment horizontal="center" vertical="center"/>
    </xf>
    <xf numFmtId="0" fontId="56" fillId="34" borderId="20" xfId="0" applyFont="1" applyFill="1" applyBorder="1" applyAlignment="1">
      <alignment horizontal="right" vertical="center"/>
    </xf>
    <xf numFmtId="2" fontId="4" fillId="35" borderId="19" xfId="0" applyNumberFormat="1" applyFont="1" applyFill="1" applyBorder="1" applyAlignment="1">
      <alignment horizontal="center" vertical="center"/>
    </xf>
    <xf numFmtId="2" fontId="4" fillId="40" borderId="19" xfId="0" applyNumberFormat="1" applyFont="1" applyFill="1" applyBorder="1" applyAlignment="1">
      <alignment horizontal="center" vertical="center"/>
    </xf>
    <xf numFmtId="2" fontId="0" fillId="0" borderId="0" xfId="0" applyNumberFormat="1" applyAlignment="1">
      <alignment/>
    </xf>
    <xf numFmtId="0" fontId="5" fillId="36" borderId="12" xfId="0" applyFont="1" applyFill="1" applyBorder="1" applyAlignment="1">
      <alignment horizontal="center" vertical="center"/>
    </xf>
    <xf numFmtId="0" fontId="4" fillId="37" borderId="10" xfId="0" applyNumberFormat="1" applyFont="1" applyFill="1" applyBorder="1" applyAlignment="1">
      <alignment horizontal="center" vertical="center"/>
    </xf>
    <xf numFmtId="0" fontId="4" fillId="35" borderId="10" xfId="0" applyFont="1" applyFill="1" applyBorder="1" applyAlignment="1">
      <alignment horizontal="center" vertical="center"/>
    </xf>
    <xf numFmtId="0" fontId="5" fillId="36" borderId="0" xfId="0" applyFont="1" applyFill="1" applyAlignment="1">
      <alignment vertical="center"/>
    </xf>
    <xf numFmtId="0" fontId="5" fillId="36" borderId="0" xfId="0" applyFont="1" applyFill="1" applyAlignment="1">
      <alignment horizontal="right" vertical="center"/>
    </xf>
    <xf numFmtId="0" fontId="11" fillId="36" borderId="0" xfId="0" applyFont="1" applyFill="1" applyAlignment="1">
      <alignment vertical="center"/>
    </xf>
    <xf numFmtId="0" fontId="6" fillId="33" borderId="10" xfId="0" applyNumberFormat="1" applyFont="1" applyFill="1" applyBorder="1" applyAlignment="1">
      <alignment horizontal="center" vertical="center"/>
    </xf>
    <xf numFmtId="0" fontId="4" fillId="37" borderId="0" xfId="0" applyFont="1" applyFill="1" applyAlignment="1">
      <alignment horizontal="right" vertical="center"/>
    </xf>
    <xf numFmtId="0" fontId="28" fillId="36" borderId="11" xfId="0" applyFont="1" applyFill="1" applyBorder="1" applyAlignment="1">
      <alignment horizontal="center" vertical="center" wrapText="1"/>
    </xf>
    <xf numFmtId="2" fontId="4" fillId="35" borderId="10" xfId="0" applyNumberFormat="1" applyFont="1" applyFill="1" applyBorder="1" applyAlignment="1">
      <alignment horizontal="center" vertical="center"/>
    </xf>
    <xf numFmtId="2" fontId="5" fillId="35" borderId="20" xfId="0" applyNumberFormat="1" applyFont="1" applyFill="1" applyBorder="1" applyAlignment="1">
      <alignment horizontal="center" vertical="center"/>
    </xf>
    <xf numFmtId="2" fontId="0" fillId="35" borderId="0" xfId="0" applyNumberFormat="1" applyFill="1" applyAlignment="1">
      <alignment/>
    </xf>
    <xf numFmtId="2" fontId="5" fillId="35" borderId="10" xfId="0" applyNumberFormat="1" applyFont="1" applyFill="1" applyBorder="1" applyAlignment="1">
      <alignment horizontal="center" vertical="center"/>
    </xf>
    <xf numFmtId="9" fontId="42" fillId="34" borderId="10" xfId="0" applyNumberFormat="1" applyFont="1" applyFill="1" applyBorder="1" applyAlignment="1">
      <alignment horizontal="center" vertical="center"/>
    </xf>
    <xf numFmtId="0" fontId="4" fillId="33" borderId="13" xfId="0" applyFont="1" applyFill="1" applyBorder="1" applyAlignment="1">
      <alignment horizontal="left" vertical="center" indent="6"/>
    </xf>
    <xf numFmtId="0" fontId="0" fillId="33" borderId="14" xfId="0" applyFont="1" applyFill="1" applyBorder="1" applyAlignment="1">
      <alignment horizontal="center" vertical="center"/>
    </xf>
    <xf numFmtId="0" fontId="0" fillId="33" borderId="23" xfId="0" applyFill="1" applyBorder="1" applyAlignment="1">
      <alignment horizontal="center" vertical="center"/>
    </xf>
    <xf numFmtId="0" fontId="4" fillId="33" borderId="15" xfId="0" applyFont="1" applyFill="1" applyBorder="1" applyAlignment="1">
      <alignment horizontal="left" vertical="center" indent="2"/>
    </xf>
    <xf numFmtId="0" fontId="3" fillId="33" borderId="16" xfId="0" applyFont="1" applyFill="1" applyBorder="1" applyAlignment="1">
      <alignment horizontal="center" vertical="center"/>
    </xf>
    <xf numFmtId="0" fontId="0" fillId="33" borderId="17" xfId="0" applyFill="1" applyBorder="1" applyAlignment="1">
      <alignment horizontal="center" vertical="center"/>
    </xf>
    <xf numFmtId="2" fontId="11" fillId="35" borderId="10" xfId="0" applyNumberFormat="1" applyFont="1" applyFill="1" applyBorder="1" applyAlignment="1">
      <alignment horizontal="center" vertical="center"/>
    </xf>
    <xf numFmtId="0" fontId="36" fillId="34" borderId="10" xfId="0" applyFont="1" applyFill="1" applyBorder="1" applyAlignment="1">
      <alignment horizontal="center" vertical="center"/>
    </xf>
    <xf numFmtId="0" fontId="36" fillId="34" borderId="24" xfId="0" applyFont="1" applyFill="1" applyBorder="1" applyAlignment="1">
      <alignment horizontal="right" vertical="center" wrapText="1"/>
    </xf>
    <xf numFmtId="0" fontId="36" fillId="34" borderId="24" xfId="0" applyFont="1" applyFill="1" applyBorder="1" applyAlignment="1">
      <alignment horizontal="right" vertical="center"/>
    </xf>
    <xf numFmtId="0" fontId="49" fillId="39" borderId="13" xfId="0" applyFont="1" applyFill="1" applyBorder="1" applyAlignment="1">
      <alignment horizontal="center" vertical="center" wrapText="1" shrinkToFit="1"/>
    </xf>
    <xf numFmtId="0" fontId="26" fillId="34" borderId="24" xfId="0" applyFont="1" applyFill="1" applyBorder="1" applyAlignment="1">
      <alignment horizontal="right" vertical="center" indent="1"/>
    </xf>
    <xf numFmtId="0" fontId="26" fillId="34" borderId="13" xfId="0" applyFont="1" applyFill="1" applyBorder="1" applyAlignment="1">
      <alignment horizontal="right" vertical="center" indent="1"/>
    </xf>
    <xf numFmtId="0" fontId="0" fillId="34" borderId="13" xfId="0" applyFill="1" applyBorder="1" applyAlignment="1">
      <alignment horizontal="center" vertical="center"/>
    </xf>
    <xf numFmtId="0" fontId="0" fillId="34" borderId="14" xfId="0" applyFill="1" applyBorder="1" applyAlignment="1">
      <alignment horizontal="center" vertical="center"/>
    </xf>
    <xf numFmtId="0" fontId="0" fillId="34" borderId="23" xfId="0" applyFill="1" applyBorder="1" applyAlignment="1">
      <alignment horizontal="center" vertical="center"/>
    </xf>
    <xf numFmtId="0" fontId="0" fillId="34" borderId="15" xfId="0" applyFill="1" applyBorder="1" applyAlignment="1">
      <alignment horizontal="center" vertical="center"/>
    </xf>
    <xf numFmtId="0" fontId="0" fillId="34" borderId="16" xfId="0" applyFill="1" applyBorder="1" applyAlignment="1">
      <alignment horizontal="center" vertical="center"/>
    </xf>
    <xf numFmtId="0" fontId="0" fillId="34" borderId="17" xfId="0" applyFill="1" applyBorder="1" applyAlignment="1">
      <alignment horizontal="center" vertical="center"/>
    </xf>
    <xf numFmtId="0" fontId="25" fillId="33" borderId="18" xfId="0" applyFont="1" applyFill="1" applyBorder="1" applyAlignment="1">
      <alignment horizontal="center" vertical="center"/>
    </xf>
    <xf numFmtId="0" fontId="25" fillId="33" borderId="19" xfId="0" applyFont="1" applyFill="1" applyBorder="1" applyAlignment="1">
      <alignment horizontal="center" vertical="center"/>
    </xf>
    <xf numFmtId="0" fontId="25" fillId="33" borderId="20" xfId="0" applyFont="1" applyFill="1" applyBorder="1" applyAlignment="1">
      <alignment horizontal="center" vertical="center"/>
    </xf>
    <xf numFmtId="0" fontId="28" fillId="33" borderId="15" xfId="0" applyFont="1" applyFill="1" applyBorder="1" applyAlignment="1">
      <alignment horizontal="center" vertical="center" wrapText="1"/>
    </xf>
    <xf numFmtId="0" fontId="28" fillId="33" borderId="16" xfId="0" applyFont="1" applyFill="1" applyBorder="1" applyAlignment="1">
      <alignment horizontal="center" vertical="center" wrapText="1"/>
    </xf>
    <xf numFmtId="0" fontId="28" fillId="33" borderId="17" xfId="0" applyFont="1" applyFill="1" applyBorder="1" applyAlignment="1">
      <alignment horizontal="center" vertical="center" wrapText="1"/>
    </xf>
    <xf numFmtId="0" fontId="27" fillId="34" borderId="13" xfId="0" applyFont="1" applyFill="1" applyBorder="1" applyAlignment="1">
      <alignment horizontal="center" vertical="center" wrapText="1"/>
    </xf>
    <xf numFmtId="0" fontId="27" fillId="34" borderId="14" xfId="0" applyFont="1" applyFill="1" applyBorder="1" applyAlignment="1">
      <alignment horizontal="center" vertical="center" wrapText="1"/>
    </xf>
    <xf numFmtId="0" fontId="27" fillId="34" borderId="23" xfId="0" applyFont="1" applyFill="1" applyBorder="1" applyAlignment="1">
      <alignment horizontal="center" vertical="center" wrapText="1"/>
    </xf>
    <xf numFmtId="0" fontId="27" fillId="34" borderId="24" xfId="0" applyFont="1" applyFill="1" applyBorder="1" applyAlignment="1">
      <alignment horizontal="center" vertical="center" wrapText="1"/>
    </xf>
    <xf numFmtId="0" fontId="27" fillId="34" borderId="0" xfId="0" applyFont="1" applyFill="1" applyBorder="1" applyAlignment="1">
      <alignment horizontal="center" vertical="center" wrapText="1"/>
    </xf>
    <xf numFmtId="0" fontId="27" fillId="34" borderId="21" xfId="0" applyFont="1" applyFill="1" applyBorder="1" applyAlignment="1">
      <alignment horizontal="center" vertical="center" wrapText="1"/>
    </xf>
    <xf numFmtId="0" fontId="47" fillId="33" borderId="18" xfId="0" applyFont="1" applyFill="1" applyBorder="1" applyAlignment="1">
      <alignment horizontal="center" vertical="center" shrinkToFit="1"/>
    </xf>
    <xf numFmtId="0" fontId="47" fillId="33" borderId="19" xfId="0" applyFont="1" applyFill="1" applyBorder="1" applyAlignment="1">
      <alignment horizontal="center" vertical="center" shrinkToFit="1"/>
    </xf>
    <xf numFmtId="0" fontId="47" fillId="33" borderId="20" xfId="0" applyFont="1" applyFill="1" applyBorder="1" applyAlignment="1">
      <alignment horizontal="center" vertical="center" shrinkToFit="1"/>
    </xf>
    <xf numFmtId="9" fontId="20" fillId="35" borderId="14" xfId="0" applyNumberFormat="1" applyFont="1" applyFill="1" applyBorder="1" applyAlignment="1">
      <alignment horizontal="left" vertical="center" indent="1"/>
    </xf>
    <xf numFmtId="0" fontId="20" fillId="35" borderId="14" xfId="0" applyFont="1" applyFill="1" applyBorder="1" applyAlignment="1">
      <alignment horizontal="left" vertical="center" indent="1"/>
    </xf>
    <xf numFmtId="195" fontId="20" fillId="35" borderId="0" xfId="0" applyNumberFormat="1" applyFont="1" applyFill="1" applyBorder="1" applyAlignment="1">
      <alignment horizontal="left" vertical="center" indent="1"/>
    </xf>
    <xf numFmtId="195" fontId="20" fillId="35" borderId="0" xfId="0" applyNumberFormat="1" applyFont="1" applyFill="1" applyAlignment="1">
      <alignment horizontal="left" vertical="center" indent="1"/>
    </xf>
    <xf numFmtId="9" fontId="20" fillId="35" borderId="16" xfId="0" applyNumberFormat="1" applyFont="1" applyFill="1" applyBorder="1" applyAlignment="1">
      <alignment horizontal="left" vertical="center" indent="1"/>
    </xf>
    <xf numFmtId="0" fontId="20" fillId="35" borderId="16" xfId="0" applyFont="1" applyFill="1" applyBorder="1" applyAlignment="1">
      <alignment horizontal="left" indent="1"/>
    </xf>
    <xf numFmtId="0" fontId="0" fillId="34" borderId="18" xfId="0" applyFont="1" applyFill="1" applyBorder="1" applyAlignment="1">
      <alignment horizontal="center" vertical="center" wrapText="1"/>
    </xf>
    <xf numFmtId="0" fontId="0" fillId="34" borderId="20" xfId="0" applyFont="1" applyFill="1" applyBorder="1" applyAlignment="1">
      <alignment horizontal="center" vertical="center" wrapText="1"/>
    </xf>
    <xf numFmtId="0" fontId="35" fillId="35" borderId="18" xfId="0" applyFont="1" applyFill="1" applyBorder="1" applyAlignment="1">
      <alignment horizontal="left" vertical="center" wrapText="1" indent="1"/>
    </xf>
    <xf numFmtId="0" fontId="35" fillId="35" borderId="19" xfId="0" applyFont="1" applyFill="1" applyBorder="1" applyAlignment="1">
      <alignment horizontal="left" vertical="center" wrapText="1" indent="1"/>
    </xf>
    <xf numFmtId="0" fontId="35" fillId="35" borderId="20" xfId="0" applyFont="1" applyFill="1" applyBorder="1" applyAlignment="1">
      <alignment horizontal="left" vertical="center" wrapText="1" indent="1"/>
    </xf>
    <xf numFmtId="0" fontId="23" fillId="35" borderId="18" xfId="0" applyFont="1" applyFill="1" applyBorder="1" applyAlignment="1">
      <alignment horizontal="center" vertical="center" shrinkToFit="1"/>
    </xf>
    <xf numFmtId="0" fontId="23" fillId="35" borderId="19" xfId="0" applyFont="1" applyFill="1" applyBorder="1" applyAlignment="1">
      <alignment horizontal="center" vertical="center" shrinkToFit="1"/>
    </xf>
    <xf numFmtId="0" fontId="23" fillId="35" borderId="20" xfId="0" applyFont="1" applyFill="1" applyBorder="1" applyAlignment="1">
      <alignment horizontal="center" vertical="center" shrinkToFit="1"/>
    </xf>
    <xf numFmtId="0" fontId="4" fillId="34" borderId="15" xfId="0" applyFont="1" applyFill="1" applyBorder="1" applyAlignment="1">
      <alignment horizontal="right" vertical="center" shrinkToFit="1"/>
    </xf>
    <xf numFmtId="0" fontId="4" fillId="34" borderId="16" xfId="0" applyFont="1" applyFill="1" applyBorder="1" applyAlignment="1">
      <alignment horizontal="right" vertical="center" shrinkToFit="1"/>
    </xf>
    <xf numFmtId="0" fontId="4" fillId="34" borderId="13" xfId="0" applyFont="1" applyFill="1" applyBorder="1" applyAlignment="1">
      <alignment horizontal="right" vertical="center" wrapText="1"/>
    </xf>
    <xf numFmtId="0" fontId="0" fillId="0" borderId="14" xfId="0" applyBorder="1" applyAlignment="1">
      <alignment horizontal="right" vertical="center" wrapText="1"/>
    </xf>
    <xf numFmtId="0" fontId="4" fillId="34" borderId="24" xfId="0" applyFont="1" applyFill="1" applyBorder="1" applyAlignment="1">
      <alignment horizontal="right" vertical="center"/>
    </xf>
    <xf numFmtId="0" fontId="4" fillId="34" borderId="0" xfId="0" applyFont="1" applyFill="1" applyBorder="1" applyAlignment="1">
      <alignment horizontal="right" vertical="center"/>
    </xf>
    <xf numFmtId="0" fontId="0" fillId="35" borderId="0" xfId="0" applyFont="1" applyFill="1" applyBorder="1" applyAlignment="1">
      <alignment horizontal="left" vertical="center" indent="1"/>
    </xf>
    <xf numFmtId="0" fontId="0" fillId="35" borderId="21" xfId="0" applyFont="1" applyFill="1" applyBorder="1" applyAlignment="1">
      <alignment horizontal="left" vertical="center" indent="1"/>
    </xf>
    <xf numFmtId="0" fontId="35" fillId="35" borderId="10" xfId="0" applyFont="1" applyFill="1" applyBorder="1" applyAlignment="1">
      <alignment horizontal="left" vertical="center" wrapText="1" indent="1"/>
    </xf>
    <xf numFmtId="0" fontId="23" fillId="35" borderId="15" xfId="0" applyFont="1" applyFill="1" applyBorder="1" applyAlignment="1">
      <alignment horizontal="left" vertical="center" indent="1"/>
    </xf>
    <xf numFmtId="0" fontId="23" fillId="35" borderId="17" xfId="0" applyFont="1" applyFill="1" applyBorder="1" applyAlignment="1">
      <alignment horizontal="left" vertical="center" indent="1"/>
    </xf>
    <xf numFmtId="0" fontId="4" fillId="44" borderId="18" xfId="0" applyFont="1" applyFill="1" applyBorder="1" applyAlignment="1">
      <alignment horizontal="left" vertical="center" wrapText="1"/>
    </xf>
    <xf numFmtId="0" fontId="4" fillId="44" borderId="20" xfId="0" applyFont="1" applyFill="1" applyBorder="1" applyAlignment="1">
      <alignment horizontal="left" vertical="center" wrapText="1"/>
    </xf>
    <xf numFmtId="0" fontId="5" fillId="36" borderId="22" xfId="0" applyFont="1" applyFill="1" applyBorder="1" applyAlignment="1">
      <alignment horizontal="center" vertical="center" wrapText="1"/>
    </xf>
    <xf numFmtId="0" fontId="5" fillId="36" borderId="12" xfId="0" applyFont="1" applyFill="1" applyBorder="1" applyAlignment="1">
      <alignment horizontal="center" vertical="center" wrapText="1"/>
    </xf>
    <xf numFmtId="0" fontId="4" fillId="37" borderId="22" xfId="0" applyFont="1" applyFill="1" applyBorder="1" applyAlignment="1">
      <alignment horizontal="center" vertical="center" wrapText="1"/>
    </xf>
    <xf numFmtId="0" fontId="4" fillId="37" borderId="12" xfId="0" applyFont="1" applyFill="1" applyBorder="1" applyAlignment="1">
      <alignment horizontal="center" vertical="center" wrapText="1"/>
    </xf>
    <xf numFmtId="0" fontId="55" fillId="45" borderId="11" xfId="0" applyFont="1" applyFill="1" applyBorder="1" applyAlignment="1">
      <alignment horizontal="center" vertical="center" wrapText="1"/>
    </xf>
    <xf numFmtId="0" fontId="55" fillId="45" borderId="12" xfId="0" applyFont="1" applyFill="1" applyBorder="1" applyAlignment="1">
      <alignment horizontal="center" vertical="center" wrapText="1"/>
    </xf>
    <xf numFmtId="0" fontId="24" fillId="33" borderId="18" xfId="0" applyFont="1" applyFill="1" applyBorder="1" applyAlignment="1">
      <alignment horizontal="center" vertical="center"/>
    </xf>
    <xf numFmtId="0" fontId="24" fillId="33" borderId="19" xfId="0" applyFont="1" applyFill="1" applyBorder="1" applyAlignment="1">
      <alignment horizontal="center" vertical="center"/>
    </xf>
    <xf numFmtId="0" fontId="24" fillId="33" borderId="20" xfId="0" applyFont="1" applyFill="1" applyBorder="1" applyAlignment="1">
      <alignment horizontal="center" vertical="center"/>
    </xf>
    <xf numFmtId="0" fontId="21" fillId="35" borderId="15" xfId="0" applyFont="1" applyFill="1" applyBorder="1" applyAlignment="1">
      <alignment horizontal="center" vertical="center"/>
    </xf>
    <xf numFmtId="0" fontId="21" fillId="35" borderId="16" xfId="0" applyFont="1" applyFill="1" applyBorder="1" applyAlignment="1">
      <alignment horizontal="center" vertical="center"/>
    </xf>
    <xf numFmtId="0" fontId="21" fillId="35" borderId="17" xfId="0" applyFont="1" applyFill="1" applyBorder="1" applyAlignment="1">
      <alignment horizontal="center" vertical="center"/>
    </xf>
    <xf numFmtId="0" fontId="4" fillId="38" borderId="11" xfId="0" applyFont="1" applyFill="1" applyBorder="1" applyAlignment="1">
      <alignment horizontal="center" vertical="center" wrapText="1"/>
    </xf>
    <xf numFmtId="0" fontId="4" fillId="38" borderId="22" xfId="0" applyFont="1" applyFill="1" applyBorder="1" applyAlignment="1">
      <alignment horizontal="center" vertical="center" wrapText="1"/>
    </xf>
    <xf numFmtId="0" fontId="4" fillId="38" borderId="12" xfId="0" applyFont="1" applyFill="1" applyBorder="1" applyAlignment="1">
      <alignment horizontal="center" vertical="center" wrapText="1"/>
    </xf>
    <xf numFmtId="0" fontId="4" fillId="40" borderId="18" xfId="0" applyFont="1" applyFill="1" applyBorder="1" applyAlignment="1">
      <alignment horizontal="center" vertical="center"/>
    </xf>
    <xf numFmtId="0" fontId="4" fillId="40" borderId="19" xfId="0" applyFont="1" applyFill="1" applyBorder="1" applyAlignment="1">
      <alignment horizontal="center" vertical="center"/>
    </xf>
    <xf numFmtId="0" fontId="4" fillId="40" borderId="20" xfId="0" applyFont="1" applyFill="1" applyBorder="1" applyAlignment="1">
      <alignment horizontal="center" vertical="center"/>
    </xf>
    <xf numFmtId="0" fontId="7" fillId="42" borderId="15" xfId="0" applyFont="1" applyFill="1" applyBorder="1" applyAlignment="1">
      <alignment horizontal="center" vertical="center"/>
    </xf>
    <xf numFmtId="0" fontId="7" fillId="42" borderId="16" xfId="0" applyFont="1" applyFill="1" applyBorder="1" applyAlignment="1">
      <alignment horizontal="center" vertical="center"/>
    </xf>
    <xf numFmtId="0" fontId="7" fillId="42" borderId="17" xfId="0" applyFont="1" applyFill="1" applyBorder="1" applyAlignment="1">
      <alignment horizontal="center" vertical="center"/>
    </xf>
    <xf numFmtId="0" fontId="4" fillId="42" borderId="11" xfId="0" applyFont="1" applyFill="1" applyBorder="1" applyAlignment="1">
      <alignment horizontal="center" vertical="center" wrapText="1"/>
    </xf>
    <xf numFmtId="0" fontId="4" fillId="42" borderId="12" xfId="0" applyFont="1" applyFill="1" applyBorder="1" applyAlignment="1">
      <alignment horizontal="center" vertical="center" wrapText="1"/>
    </xf>
    <xf numFmtId="9" fontId="4" fillId="34" borderId="14" xfId="0" applyNumberFormat="1" applyFont="1" applyFill="1" applyBorder="1" applyAlignment="1">
      <alignment horizontal="left" vertical="center" indent="1"/>
    </xf>
    <xf numFmtId="0" fontId="4" fillId="34" borderId="14" xfId="0" applyFont="1" applyFill="1" applyBorder="1" applyAlignment="1">
      <alignment horizontal="left" vertical="center" indent="1"/>
    </xf>
    <xf numFmtId="9" fontId="4" fillId="34" borderId="0" xfId="0" applyNumberFormat="1" applyFont="1" applyFill="1" applyBorder="1" applyAlignment="1">
      <alignment horizontal="left" vertical="center" indent="1"/>
    </xf>
    <xf numFmtId="0" fontId="4" fillId="34" borderId="0" xfId="0" applyFont="1" applyFill="1" applyAlignment="1">
      <alignment horizontal="left" vertical="center" indent="1"/>
    </xf>
    <xf numFmtId="9" fontId="4" fillId="34" borderId="16" xfId="0" applyNumberFormat="1" applyFont="1" applyFill="1" applyBorder="1" applyAlignment="1">
      <alignment horizontal="left" vertical="center" indent="1"/>
    </xf>
    <xf numFmtId="0" fontId="4" fillId="34" borderId="16" xfId="0" applyFont="1" applyFill="1" applyBorder="1" applyAlignment="1">
      <alignment horizontal="left" inden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12" fillId="43" borderId="14" xfId="0" applyFont="1" applyFill="1" applyBorder="1" applyAlignment="1">
      <alignment horizontal="center" vertical="center"/>
    </xf>
    <xf numFmtId="0" fontId="12" fillId="43" borderId="23" xfId="0" applyFont="1" applyFill="1" applyBorder="1" applyAlignment="1">
      <alignment horizontal="center" vertical="center"/>
    </xf>
    <xf numFmtId="0" fontId="6" fillId="38" borderId="24" xfId="0" applyFont="1" applyFill="1" applyBorder="1" applyAlignment="1">
      <alignment horizontal="left" vertical="center" wrapText="1" indent="2"/>
    </xf>
    <xf numFmtId="0" fontId="6" fillId="38" borderId="0" xfId="0" applyFont="1" applyFill="1" applyBorder="1" applyAlignment="1">
      <alignment horizontal="left" vertical="center" wrapText="1" indent="2"/>
    </xf>
    <xf numFmtId="0" fontId="6" fillId="38" borderId="15" xfId="0" applyFont="1" applyFill="1" applyBorder="1" applyAlignment="1">
      <alignment horizontal="left" vertical="center" wrapText="1" indent="2"/>
    </xf>
    <xf numFmtId="0" fontId="6" fillId="38" borderId="16" xfId="0" applyFont="1" applyFill="1" applyBorder="1" applyAlignment="1">
      <alignment horizontal="left" vertical="center" wrapText="1" indent="2"/>
    </xf>
    <xf numFmtId="0" fontId="0" fillId="34" borderId="22" xfId="0" applyFill="1" applyBorder="1" applyAlignment="1">
      <alignment horizontal="center" vertical="center"/>
    </xf>
    <xf numFmtId="0" fontId="0" fillId="34" borderId="12" xfId="0" applyFill="1" applyBorder="1" applyAlignment="1">
      <alignment horizontal="center" vertical="center"/>
    </xf>
    <xf numFmtId="0" fontId="36" fillId="34" borderId="10" xfId="0" applyFont="1" applyFill="1" applyBorder="1" applyAlignment="1">
      <alignment horizontal="center" vertical="center" wrapText="1"/>
    </xf>
    <xf numFmtId="0" fontId="44" fillId="36" borderId="0" xfId="0" applyFont="1" applyFill="1" applyBorder="1" applyAlignment="1">
      <alignment horizontal="left" wrapText="1" indent="1"/>
    </xf>
    <xf numFmtId="0" fontId="44" fillId="36" borderId="16" xfId="0" applyFont="1" applyFill="1" applyBorder="1" applyAlignment="1">
      <alignment horizontal="left" vertical="center" wrapText="1" indent="1"/>
    </xf>
    <xf numFmtId="0" fontId="0" fillId="34" borderId="22" xfId="0" applyFill="1" applyBorder="1" applyAlignment="1">
      <alignment horizontal="center" vertical="center" wrapText="1"/>
    </xf>
    <xf numFmtId="0" fontId="37" fillId="33" borderId="18" xfId="0" applyFont="1" applyFill="1" applyBorder="1" applyAlignment="1">
      <alignment horizontal="center" vertical="center"/>
    </xf>
    <xf numFmtId="0" fontId="37" fillId="33" borderId="19" xfId="0" applyFont="1" applyFill="1" applyBorder="1" applyAlignment="1">
      <alignment horizontal="center" vertical="center"/>
    </xf>
    <xf numFmtId="0" fontId="37" fillId="33" borderId="20" xfId="0" applyFont="1" applyFill="1" applyBorder="1" applyAlignment="1">
      <alignment horizontal="center" vertical="center"/>
    </xf>
    <xf numFmtId="0" fontId="23" fillId="35" borderId="18" xfId="0" applyFont="1" applyFill="1" applyBorder="1" applyAlignment="1">
      <alignment horizontal="center" vertical="center"/>
    </xf>
    <xf numFmtId="0" fontId="23" fillId="35" borderId="19" xfId="0" applyFont="1" applyFill="1" applyBorder="1" applyAlignment="1">
      <alignment horizontal="center" vertical="center"/>
    </xf>
    <xf numFmtId="0" fontId="23" fillId="35" borderId="20" xfId="0" applyFont="1" applyFill="1" applyBorder="1" applyAlignment="1">
      <alignment horizontal="center" vertical="center"/>
    </xf>
    <xf numFmtId="49" fontId="4" fillId="34" borderId="14" xfId="0" applyNumberFormat="1" applyFont="1" applyFill="1" applyBorder="1" applyAlignment="1">
      <alignment horizontal="left" vertical="center" wrapText="1" indent="1"/>
    </xf>
    <xf numFmtId="49" fontId="4" fillId="34" borderId="0" xfId="0" applyNumberFormat="1" applyFont="1" applyFill="1" applyBorder="1" applyAlignment="1">
      <alignment horizontal="left" vertical="center" wrapText="1" indent="1"/>
    </xf>
    <xf numFmtId="0" fontId="23" fillId="35" borderId="13" xfId="0" applyFont="1" applyFill="1" applyBorder="1" applyAlignment="1">
      <alignment horizontal="center" vertical="center"/>
    </xf>
    <xf numFmtId="0" fontId="23" fillId="35" borderId="14" xfId="0" applyFont="1" applyFill="1" applyBorder="1" applyAlignment="1">
      <alignment horizontal="center" vertical="center"/>
    </xf>
    <xf numFmtId="0" fontId="23" fillId="35" borderId="23" xfId="0" applyFont="1" applyFill="1" applyBorder="1" applyAlignment="1">
      <alignment horizontal="center" vertical="center"/>
    </xf>
    <xf numFmtId="0" fontId="39" fillId="39" borderId="15" xfId="0" applyFont="1" applyFill="1" applyBorder="1" applyAlignment="1">
      <alignment horizontal="left" vertical="center" indent="2"/>
    </xf>
    <xf numFmtId="0" fontId="39" fillId="39" borderId="16" xfId="0" applyFont="1" applyFill="1" applyBorder="1" applyAlignment="1">
      <alignment horizontal="left" vertical="center" indent="2"/>
    </xf>
    <xf numFmtId="0" fontId="40" fillId="34" borderId="13" xfId="0" applyFont="1" applyFill="1" applyBorder="1" applyAlignment="1">
      <alignment horizontal="center"/>
    </xf>
    <xf numFmtId="0" fontId="40" fillId="34" borderId="14" xfId="0" applyFont="1" applyFill="1" applyBorder="1" applyAlignment="1">
      <alignment horizontal="center"/>
    </xf>
    <xf numFmtId="0" fontId="40" fillId="34" borderId="23" xfId="0" applyFont="1" applyFill="1" applyBorder="1" applyAlignment="1">
      <alignment horizontal="center"/>
    </xf>
    <xf numFmtId="0" fontId="37" fillId="33" borderId="18" xfId="0" applyFont="1" applyFill="1" applyBorder="1" applyAlignment="1">
      <alignment horizontal="center" vertical="center" shrinkToFit="1"/>
    </xf>
    <xf numFmtId="0" fontId="37" fillId="33" borderId="19" xfId="0" applyFont="1" applyFill="1" applyBorder="1" applyAlignment="1">
      <alignment horizontal="center" vertical="center" shrinkToFit="1"/>
    </xf>
    <xf numFmtId="0" fontId="37" fillId="33" borderId="20" xfId="0" applyFont="1" applyFill="1" applyBorder="1" applyAlignment="1">
      <alignment horizontal="center" vertical="center" shrinkToFit="1"/>
    </xf>
    <xf numFmtId="0" fontId="47" fillId="40" borderId="18" xfId="0" applyFont="1" applyFill="1" applyBorder="1" applyAlignment="1">
      <alignment horizontal="center" vertical="center"/>
    </xf>
    <xf numFmtId="0" fontId="47" fillId="40" borderId="19"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14" xfId="0" applyFont="1" applyFill="1" applyBorder="1" applyAlignment="1">
      <alignment horizontal="center" vertical="center"/>
    </xf>
    <xf numFmtId="0" fontId="21" fillId="33" borderId="19" xfId="0" applyFont="1" applyFill="1" applyBorder="1" applyAlignment="1">
      <alignment horizontal="left" vertical="top"/>
    </xf>
    <xf numFmtId="0" fontId="21" fillId="33" borderId="20" xfId="0" applyFont="1" applyFill="1" applyBorder="1" applyAlignment="1">
      <alignment horizontal="left" vertical="top"/>
    </xf>
    <xf numFmtId="0" fontId="54" fillId="33" borderId="18" xfId="0" applyFont="1" applyFill="1" applyBorder="1" applyAlignment="1">
      <alignment horizontal="center" vertical="center" shrinkToFit="1"/>
    </xf>
    <xf numFmtId="0" fontId="54" fillId="33" borderId="19" xfId="0" applyFont="1" applyFill="1" applyBorder="1" applyAlignment="1">
      <alignment horizontal="center" vertical="center" shrinkToFit="1"/>
    </xf>
    <xf numFmtId="0" fontId="54" fillId="33" borderId="20" xfId="0" applyFont="1" applyFill="1" applyBorder="1" applyAlignment="1">
      <alignment horizontal="center" vertical="center" shrinkToFit="1"/>
    </xf>
    <xf numFmtId="0" fontId="53" fillId="35" borderId="18" xfId="0" applyFont="1" applyFill="1" applyBorder="1" applyAlignment="1">
      <alignment horizontal="center" vertical="center"/>
    </xf>
    <xf numFmtId="0" fontId="53" fillId="35" borderId="19" xfId="0" applyFont="1" applyFill="1" applyBorder="1" applyAlignment="1">
      <alignment horizontal="center" vertical="center"/>
    </xf>
    <xf numFmtId="0" fontId="53" fillId="35" borderId="20" xfId="0" applyFont="1" applyFill="1" applyBorder="1" applyAlignment="1">
      <alignment horizontal="center"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Bon" xfId="40"/>
    <cellStyle name="Calcul" xfId="41"/>
    <cellStyle name="Cellule lié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Remarque" xfId="53"/>
    <cellStyle name="Sortie" xfId="54"/>
    <cellStyle name="Texte explicatif" xfId="55"/>
    <cellStyle name="Titre " xfId="56"/>
    <cellStyle name="Titre 1" xfId="57"/>
    <cellStyle name="Titre 2" xfId="58"/>
    <cellStyle name="Titre 3" xfId="59"/>
    <cellStyle name="Titre 4" xfId="60"/>
    <cellStyle name="Total" xfId="61"/>
    <cellStyle name="Vérification de cellul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84"/>
          <c:y val="0.10525"/>
          <c:w val="0.465"/>
          <c:h val="0.831"/>
        </c:manualLayout>
      </c:layout>
      <c:radarChart>
        <c:radarStyle val="filled"/>
        <c:varyColors val="0"/>
        <c:ser>
          <c:idx val="1"/>
          <c:order val="0"/>
          <c:tx>
            <c:v>Moy+ET</c:v>
          </c:tx>
          <c:spPr>
            <a:solidFill>
              <a:srgbClr val="008000">
                <a:alpha val="31000"/>
              </a:srgbClr>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'3) Résultats'!$A$9:$A$11</c:f>
              <c:strCache>
                <c:ptCount val="3"/>
                <c:pt idx="0">
                  <c:v>E1 : Pr?voir</c:v>
                </c:pt>
                <c:pt idx="1">
                  <c:v>E2 : Mettre en œuvre</c:v>
                </c:pt>
                <c:pt idx="2">
                  <c:v>E3 : Evaluer et am?liorer</c:v>
                </c:pt>
              </c:strCache>
            </c:strRef>
          </c:cat>
          <c:val>
            <c:numRef>
              <c:f>'3) Résultats'!$S$9:$S$11</c:f>
              <c:numCache>
                <c:ptCount val="3"/>
                <c:pt idx="0">
                  <c:v>0</c:v>
                </c:pt>
                <c:pt idx="1">
                  <c:v>0</c:v>
                </c:pt>
                <c:pt idx="2">
                  <c:v>0</c:v>
                </c:pt>
              </c:numCache>
            </c:numRef>
          </c:val>
        </c:ser>
        <c:ser>
          <c:idx val="0"/>
          <c:order val="1"/>
          <c:tx>
            <c:v>Moyenne</c:v>
          </c:tx>
          <c:spPr>
            <a:solidFill>
              <a:srgbClr val="4F6228">
                <a:alpha val="44000"/>
              </a:srgbClr>
            </a:solidFill>
            <a:ln w="38100">
              <a:solidFill>
                <a:srgbClr val="006411"/>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dLbl>
              <c:idx val="0"/>
              <c:txPr>
                <a:bodyPr vert="horz" rot="0" anchor="ctr"/>
                <a:lstStyle/>
                <a:p>
                  <a:pPr algn="ctr" rtl="1">
                    <a:defRPr lang="en-US" cap="none" sz="1800" b="1" i="0" u="none" baseline="0">
                      <a:solidFill>
                        <a:srgbClr val="006411"/>
                      </a:solidFill>
                      <a:latin typeface="Arial"/>
                      <a:ea typeface="Arial"/>
                      <a:cs typeface="Arial"/>
                    </a:defRPr>
                  </a:pPr>
                </a:p>
              </c:txPr>
              <c:numFmt formatCode="General" sourceLinked="1"/>
              <c:showLegendKey val="0"/>
              <c:showVal val="1"/>
              <c:showBubbleSize val="0"/>
              <c:showCatName val="0"/>
              <c:showSerName val="0"/>
              <c:showPercent val="0"/>
            </c:dLbl>
            <c:dLbl>
              <c:idx val="1"/>
              <c:txPr>
                <a:bodyPr vert="horz" rot="0" anchor="ctr"/>
                <a:lstStyle/>
                <a:p>
                  <a:pPr algn="ctr" rtl="1">
                    <a:defRPr lang="en-US" cap="none" sz="1800" b="1" i="0" u="none" baseline="0">
                      <a:solidFill>
                        <a:srgbClr val="006411"/>
                      </a:solidFill>
                      <a:latin typeface="Arial"/>
                      <a:ea typeface="Arial"/>
                      <a:cs typeface="Arial"/>
                    </a:defRPr>
                  </a:pPr>
                </a:p>
              </c:txPr>
              <c:numFmt formatCode="General" sourceLinked="1"/>
              <c:showLegendKey val="0"/>
              <c:showVal val="1"/>
              <c:showBubbleSize val="0"/>
              <c:showCatName val="0"/>
              <c:showSerName val="0"/>
              <c:showPercent val="0"/>
            </c:dLbl>
            <c:dLbl>
              <c:idx val="2"/>
              <c:txPr>
                <a:bodyPr vert="horz" rot="0" anchor="ctr"/>
                <a:lstStyle/>
                <a:p>
                  <a:pPr algn="ctr" rtl="1">
                    <a:defRPr lang="en-US" cap="none" sz="1800" b="1" i="0" u="none" baseline="0">
                      <a:solidFill>
                        <a:srgbClr val="006411"/>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Percent val="0"/>
          </c:dLbls>
          <c:cat>
            <c:strRef>
              <c:f>'3) Résultats'!$A$9:$A$11</c:f>
              <c:strCache>
                <c:ptCount val="3"/>
                <c:pt idx="0">
                  <c:v>E1 : Pr?voir</c:v>
                </c:pt>
                <c:pt idx="1">
                  <c:v>E2 : Mettre en œuvre</c:v>
                </c:pt>
                <c:pt idx="2">
                  <c:v>E3 : Evaluer et am?liorer</c:v>
                </c:pt>
              </c:strCache>
            </c:strRef>
          </c:cat>
          <c:val>
            <c:numRef>
              <c:f>'3) Résultats'!$R$9:$R$11</c:f>
              <c:numCache>
                <c:ptCount val="3"/>
                <c:pt idx="0">
                  <c:v>0</c:v>
                </c:pt>
                <c:pt idx="1">
                  <c:v>0</c:v>
                </c:pt>
                <c:pt idx="2">
                  <c:v>0</c:v>
                </c:pt>
              </c:numCache>
            </c:numRef>
          </c:val>
        </c:ser>
        <c:ser>
          <c:idx val="2"/>
          <c:order val="2"/>
          <c:tx>
            <c:v>Moy-ET</c:v>
          </c:tx>
          <c:spPr>
            <a:solidFill>
              <a:srgbClr val="FFFEA1"/>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'3) Résultats'!$A$9:$A$11</c:f>
              <c:strCache>
                <c:ptCount val="3"/>
                <c:pt idx="0">
                  <c:v>E1 : Pr?voir</c:v>
                </c:pt>
                <c:pt idx="1">
                  <c:v>E2 : Mettre en œuvre</c:v>
                </c:pt>
                <c:pt idx="2">
                  <c:v>E3 : Evaluer et am?liorer</c:v>
                </c:pt>
              </c:strCache>
            </c:strRef>
          </c:cat>
          <c:val>
            <c:numRef>
              <c:f>'3) Résultats'!$T$9:$T$11</c:f>
              <c:numCache>
                <c:ptCount val="3"/>
                <c:pt idx="0">
                  <c:v>0</c:v>
                </c:pt>
                <c:pt idx="1">
                  <c:v>0</c:v>
                </c:pt>
                <c:pt idx="2">
                  <c:v>0</c:v>
                </c:pt>
              </c:numCache>
            </c:numRef>
          </c:val>
        </c:ser>
        <c:axId val="52717995"/>
        <c:axId val="4699908"/>
      </c:radarChart>
      <c:catAx>
        <c:axId val="52717995"/>
        <c:scaling>
          <c:orientation val="minMax"/>
        </c:scaling>
        <c:axPos val="b"/>
        <c:majorGridlines>
          <c:spPr>
            <a:ln w="12700">
              <a:solidFill>
                <a:srgbClr val="00009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800" b="1" i="0" u="none" baseline="0">
                <a:solidFill>
                  <a:srgbClr val="006411"/>
                </a:solidFill>
                <a:latin typeface="Arial"/>
                <a:ea typeface="Arial"/>
                <a:cs typeface="Arial"/>
              </a:defRPr>
            </a:pPr>
          </a:p>
        </c:txPr>
        <c:crossAx val="4699908"/>
        <c:crosses val="autoZero"/>
        <c:auto val="0"/>
        <c:lblOffset val="100"/>
        <c:tickLblSkip val="1"/>
        <c:noMultiLvlLbl val="0"/>
      </c:catAx>
      <c:valAx>
        <c:axId val="4699908"/>
        <c:scaling>
          <c:orientation val="minMax"/>
          <c:max val="1"/>
        </c:scaling>
        <c:axPos val="l"/>
        <c:majorGridlines>
          <c:spPr>
            <a:ln w="3175">
              <a:solidFill>
                <a:srgbClr val="006411"/>
              </a:solidFill>
              <a:prstDash val="sysDot"/>
            </a:ln>
          </c:spPr>
        </c:majorGridlines>
        <c:delete val="0"/>
        <c:numFmt formatCode="General" sourceLinked="1"/>
        <c:majorTickMark val="cross"/>
        <c:minorTickMark val="none"/>
        <c:tickLblPos val="nextTo"/>
        <c:spPr>
          <a:ln w="12700">
            <a:solidFill>
              <a:srgbClr val="000090"/>
            </a:solidFill>
          </a:ln>
        </c:spPr>
        <c:txPr>
          <a:bodyPr vert="horz" rot="0"/>
          <a:lstStyle/>
          <a:p>
            <a:pPr>
              <a:defRPr lang="en-US" cap="none" sz="1000" b="0" i="0" u="none" baseline="0">
                <a:solidFill>
                  <a:srgbClr val="006411"/>
                </a:solidFill>
                <a:latin typeface="Arial"/>
                <a:ea typeface="Arial"/>
                <a:cs typeface="Arial"/>
              </a:defRPr>
            </a:pPr>
          </a:p>
        </c:txPr>
        <c:crossAx val="52717995"/>
        <c:crossesAt val="1"/>
        <c:crossBetween val="between"/>
        <c:dispUnits/>
        <c:majorUnit val="0.2"/>
        <c:minorUnit val="0.05000000000000001"/>
      </c:valAx>
      <c:spPr>
        <a:noFill/>
        <a:ln>
          <a:noFill/>
        </a:ln>
      </c:spPr>
    </c:plotArea>
    <c:plotVisOnly val="1"/>
    <c:dispBlanksAs val="gap"/>
    <c:showDLblsOverMax val="0"/>
  </c:chart>
  <c:spPr>
    <a:solidFill>
      <a:srgbClr val="FFFEA1"/>
    </a:solidFill>
    <a:ln w="3175">
      <a:noFill/>
    </a:ln>
  </c:spPr>
  <c:txPr>
    <a:bodyPr vert="horz" rot="0"/>
    <a:lstStyle/>
    <a:p>
      <a:pPr>
        <a:defRPr lang="en-US" cap="none" sz="1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0225"/>
          <c:y val="0.22"/>
          <c:w val="0.39625"/>
          <c:h val="0.69025"/>
        </c:manualLayout>
      </c:layout>
      <c:radarChart>
        <c:radarStyle val="filled"/>
        <c:varyColors val="0"/>
        <c:ser>
          <c:idx val="1"/>
          <c:order val="0"/>
          <c:tx>
            <c:v>Moy+ET</c:v>
          </c:tx>
          <c:spPr>
            <a:solidFill>
              <a:srgbClr val="0000FF"/>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'3) Résultats'!$A$14:$A$18</c:f>
              <c:strCache>
                <c:ptCount val="5"/>
                <c:pt idx="0">
                  <c:v>1) Un plan pluriannuel d'investissement et de remplacement des dispositifs médicaux critique est défini et mis en œuvre</c:v>
                </c:pt>
                <c:pt idx="1">
                  <c:v>2)?Une proc?dure de gestion des risques sur les dispositifs m?dicaux critiques est formalis?e et op?rationnelle</c:v>
                </c:pt>
                <c:pt idx="2">
                  <c:v>3) La maintenance et la disponibilit? des dispositifs m?dicaux critiques est assur?e et trac?e</c:v>
                </c:pt>
                <c:pt idx="3">
                  <c:v>4)?La gestion documentaire pour la maintenance et la disponibilit? des dispositifs m?dicaux critiques est efficiente</c:v>
                </c:pt>
                <c:pt idx="4">
                  <c:v>5) ?La conformit? au crit?re 8k de la HAS v2010 est trac?e et am?lior?e contin?ment</c:v>
                </c:pt>
              </c:strCache>
            </c:strRef>
          </c:cat>
          <c:val>
            <c:numRef>
              <c:f>'3) Résultats'!$S$14:$S$18</c:f>
              <c:numCache>
                <c:ptCount val="5"/>
                <c:pt idx="0">
                  <c:v>0</c:v>
                </c:pt>
                <c:pt idx="1">
                  <c:v>0</c:v>
                </c:pt>
                <c:pt idx="2">
                  <c:v>0</c:v>
                </c:pt>
                <c:pt idx="3">
                  <c:v>0</c:v>
                </c:pt>
                <c:pt idx="4">
                  <c:v>0</c:v>
                </c:pt>
              </c:numCache>
            </c:numRef>
          </c:val>
        </c:ser>
        <c:ser>
          <c:idx val="0"/>
          <c:order val="1"/>
          <c:tx>
            <c:v>Moyenne</c:v>
          </c:tx>
          <c:spPr>
            <a:solidFill>
              <a:srgbClr val="604A7B">
                <a:alpha val="44000"/>
              </a:srgbClr>
            </a:solidFill>
            <a:ln w="381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dLbl>
              <c:idx val="0"/>
              <c:txPr>
                <a:bodyPr vert="horz" rot="0" anchor="ctr"/>
                <a:lstStyle/>
                <a:p>
                  <a:pPr algn="ctr" rtl="1">
                    <a:defRPr lang="en-US" cap="none" sz="1800" b="1" i="0" u="none" baseline="0">
                      <a:solidFill>
                        <a:srgbClr val="000090"/>
                      </a:solidFill>
                      <a:latin typeface="Arial"/>
                      <a:ea typeface="Arial"/>
                      <a:cs typeface="Arial"/>
                    </a:defRPr>
                  </a:pPr>
                </a:p>
              </c:txPr>
              <c:numFmt formatCode="General" sourceLinked="1"/>
              <c:showLegendKey val="0"/>
              <c:showVal val="1"/>
              <c:showBubbleSize val="0"/>
              <c:showCatName val="0"/>
              <c:showSerName val="0"/>
              <c:showPercent val="0"/>
            </c:dLbl>
            <c:dLbl>
              <c:idx val="1"/>
              <c:txPr>
                <a:bodyPr vert="horz" rot="0" anchor="ctr"/>
                <a:lstStyle/>
                <a:p>
                  <a:pPr algn="ctr" rtl="1">
                    <a:defRPr lang="en-US" cap="none" sz="1800" b="1" i="0" u="none" baseline="0">
                      <a:solidFill>
                        <a:srgbClr val="000090"/>
                      </a:solidFill>
                      <a:latin typeface="Arial"/>
                      <a:ea typeface="Arial"/>
                      <a:cs typeface="Arial"/>
                    </a:defRPr>
                  </a:pPr>
                </a:p>
              </c:txPr>
              <c:numFmt formatCode="General" sourceLinked="1"/>
              <c:showLegendKey val="0"/>
              <c:showVal val="1"/>
              <c:showBubbleSize val="0"/>
              <c:showCatName val="0"/>
              <c:showSerName val="0"/>
              <c:showPercent val="0"/>
            </c:dLbl>
            <c:dLbl>
              <c:idx val="2"/>
              <c:txPr>
                <a:bodyPr vert="horz" rot="0" anchor="ctr"/>
                <a:lstStyle/>
                <a:p>
                  <a:pPr algn="ctr" rtl="1">
                    <a:defRPr lang="en-US" cap="none" sz="1800" b="1" i="0" u="none" baseline="0">
                      <a:solidFill>
                        <a:srgbClr val="000090"/>
                      </a:solidFill>
                      <a:latin typeface="Arial"/>
                      <a:ea typeface="Arial"/>
                      <a:cs typeface="Arial"/>
                    </a:defRPr>
                  </a:pPr>
                </a:p>
              </c:txPr>
              <c:numFmt formatCode="General" sourceLinked="1"/>
              <c:showLegendKey val="0"/>
              <c:showVal val="1"/>
              <c:showBubbleSize val="0"/>
              <c:showCatName val="0"/>
              <c:showSerName val="0"/>
              <c:showPercent val="0"/>
            </c:dLbl>
            <c:dLbl>
              <c:idx val="3"/>
              <c:txPr>
                <a:bodyPr vert="horz" rot="0" anchor="ctr"/>
                <a:lstStyle/>
                <a:p>
                  <a:pPr algn="ctr" rtl="1">
                    <a:defRPr lang="en-US" cap="none" sz="1800" b="1" i="0" u="none" baseline="0">
                      <a:solidFill>
                        <a:srgbClr val="000090"/>
                      </a:solidFill>
                      <a:latin typeface="Arial"/>
                      <a:ea typeface="Arial"/>
                      <a:cs typeface="Arial"/>
                    </a:defRPr>
                  </a:pPr>
                </a:p>
              </c:txPr>
              <c:numFmt formatCode="General" sourceLinked="1"/>
              <c:showLegendKey val="0"/>
              <c:showVal val="1"/>
              <c:showBubbleSize val="0"/>
              <c:showCatName val="0"/>
              <c:showSerName val="0"/>
              <c:showPercent val="0"/>
            </c:dLbl>
            <c:dLbl>
              <c:idx val="4"/>
              <c:txPr>
                <a:bodyPr vert="horz" rot="0" anchor="ctr"/>
                <a:lstStyle/>
                <a:p>
                  <a:pPr algn="ctr" rtl="1">
                    <a:defRPr lang="en-US" cap="none" sz="1800" b="1" i="0" u="none" baseline="0">
                      <a:solidFill>
                        <a:srgbClr val="00009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Percent val="0"/>
          </c:dLbls>
          <c:cat>
            <c:strRef>
              <c:f>'3) Résultats'!$A$14:$A$18</c:f>
              <c:strCache>
                <c:ptCount val="5"/>
                <c:pt idx="0">
                  <c:v>1) Un plan pluriannuel d'investissement et de remplacement des dispositifs médicaux critique est défini et mis en œuvre</c:v>
                </c:pt>
                <c:pt idx="1">
                  <c:v>2)?Une proc?dure de gestion des risques sur les dispositifs m?dicaux critiques est formalis?e et op?rationnelle</c:v>
                </c:pt>
                <c:pt idx="2">
                  <c:v>3) La maintenance et la disponibilit? des dispositifs m?dicaux critiques est assur?e et trac?e</c:v>
                </c:pt>
                <c:pt idx="3">
                  <c:v>4)?La gestion documentaire pour la maintenance et la disponibilit? des dispositifs m?dicaux critiques est efficiente</c:v>
                </c:pt>
                <c:pt idx="4">
                  <c:v>5) ?La conformit? au crit?re 8k de la HAS v2010 est trac?e et am?lior?e contin?ment</c:v>
                </c:pt>
              </c:strCache>
            </c:strRef>
          </c:cat>
          <c:val>
            <c:numRef>
              <c:f>'3) Résultats'!$R$14:$R$18</c:f>
              <c:numCache>
                <c:ptCount val="5"/>
                <c:pt idx="0">
                  <c:v>0</c:v>
                </c:pt>
                <c:pt idx="1">
                  <c:v>0</c:v>
                </c:pt>
                <c:pt idx="2">
                  <c:v>0</c:v>
                </c:pt>
                <c:pt idx="3">
                  <c:v>0</c:v>
                </c:pt>
                <c:pt idx="4">
                  <c:v>0</c:v>
                </c:pt>
              </c:numCache>
            </c:numRef>
          </c:val>
        </c:ser>
        <c:ser>
          <c:idx val="2"/>
          <c:order val="2"/>
          <c:tx>
            <c:v>Moy-ET</c:v>
          </c:tx>
          <c:spPr>
            <a:solidFill>
              <a:srgbClr val="FFFEA1"/>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'3) Résultats'!$A$14:$A$18</c:f>
              <c:strCache>
                <c:ptCount val="5"/>
                <c:pt idx="0">
                  <c:v>1) Un plan pluriannuel d'investissement et de remplacement des dispositifs médicaux critique est défini et mis en œuvre</c:v>
                </c:pt>
                <c:pt idx="1">
                  <c:v>2)?Une proc?dure de gestion des risques sur les dispositifs m?dicaux critiques est formalis?e et op?rationnelle</c:v>
                </c:pt>
                <c:pt idx="2">
                  <c:v>3) La maintenance et la disponibilit? des dispositifs m?dicaux critiques est assur?e et trac?e</c:v>
                </c:pt>
                <c:pt idx="3">
                  <c:v>4)?La gestion documentaire pour la maintenance et la disponibilit? des dispositifs m?dicaux critiques est efficiente</c:v>
                </c:pt>
                <c:pt idx="4">
                  <c:v>5) ?La conformit? au crit?re 8k de la HAS v2010 est trac?e et am?lior?e contin?ment</c:v>
                </c:pt>
              </c:strCache>
            </c:strRef>
          </c:cat>
          <c:val>
            <c:numRef>
              <c:f>'3) Résultats'!$T$14:$T$18</c:f>
              <c:numCache>
                <c:ptCount val="5"/>
                <c:pt idx="0">
                  <c:v>0</c:v>
                </c:pt>
                <c:pt idx="1">
                  <c:v>0</c:v>
                </c:pt>
                <c:pt idx="2">
                  <c:v>0</c:v>
                </c:pt>
                <c:pt idx="3">
                  <c:v>0</c:v>
                </c:pt>
                <c:pt idx="4">
                  <c:v>0</c:v>
                </c:pt>
              </c:numCache>
            </c:numRef>
          </c:val>
        </c:ser>
        <c:axId val="42299173"/>
        <c:axId val="45148238"/>
      </c:radarChart>
      <c:catAx>
        <c:axId val="42299173"/>
        <c:scaling>
          <c:orientation val="minMax"/>
        </c:scaling>
        <c:axPos val="b"/>
        <c:majorGridlines>
          <c:spPr>
            <a:ln w="12700">
              <a:solidFill>
                <a:srgbClr val="00009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300" b="0" i="0" u="none" baseline="0">
                <a:solidFill>
                  <a:srgbClr val="000000"/>
                </a:solidFill>
                <a:latin typeface="Arial"/>
                <a:ea typeface="Arial"/>
                <a:cs typeface="Arial"/>
              </a:defRPr>
            </a:pPr>
          </a:p>
        </c:txPr>
        <c:crossAx val="45148238"/>
        <c:crosses val="autoZero"/>
        <c:auto val="0"/>
        <c:lblOffset val="100"/>
        <c:tickLblSkip val="1"/>
        <c:noMultiLvlLbl val="0"/>
      </c:catAx>
      <c:valAx>
        <c:axId val="45148238"/>
        <c:scaling>
          <c:orientation val="minMax"/>
          <c:max val="1"/>
        </c:scaling>
        <c:axPos val="l"/>
        <c:majorGridlines>
          <c:spPr>
            <a:ln w="3175">
              <a:solidFill>
                <a:srgbClr val="000090"/>
              </a:solidFill>
              <a:prstDash val="sysDot"/>
            </a:ln>
          </c:spPr>
        </c:majorGridlines>
        <c:delete val="0"/>
        <c:numFmt formatCode="General" sourceLinked="1"/>
        <c:majorTickMark val="cross"/>
        <c:minorTickMark val="none"/>
        <c:tickLblPos val="nextTo"/>
        <c:spPr>
          <a:ln w="12700">
            <a:solidFill>
              <a:srgbClr val="000090"/>
            </a:solidFill>
          </a:ln>
        </c:spPr>
        <c:txPr>
          <a:bodyPr vert="horz" rot="0"/>
          <a:lstStyle/>
          <a:p>
            <a:pPr>
              <a:defRPr lang="en-US" cap="none" sz="1000" b="0" i="0" u="none" baseline="0">
                <a:solidFill>
                  <a:srgbClr val="000090"/>
                </a:solidFill>
                <a:latin typeface="Arial"/>
                <a:ea typeface="Arial"/>
                <a:cs typeface="Arial"/>
              </a:defRPr>
            </a:pPr>
          </a:p>
        </c:txPr>
        <c:crossAx val="42299173"/>
        <c:crossesAt val="1"/>
        <c:crossBetween val="between"/>
        <c:dispUnits/>
        <c:majorUnit val="0.2"/>
        <c:minorUnit val="0.05"/>
      </c:valAx>
      <c:spPr>
        <a:noFill/>
        <a:ln>
          <a:noFill/>
        </a:ln>
      </c:spPr>
    </c:plotArea>
    <c:plotVisOnly val="1"/>
    <c:dispBlanksAs val="gap"/>
    <c:showDLblsOverMax val="0"/>
  </c:chart>
  <c:spPr>
    <a:solidFill>
      <a:srgbClr val="FFFEA1"/>
    </a:solidFill>
    <a:ln w="3175">
      <a:noFill/>
    </a:ln>
  </c:spPr>
  <c:txPr>
    <a:bodyPr vert="horz" rot="0"/>
    <a:lstStyle/>
    <a:p>
      <a:pPr>
        <a:defRPr lang="en-US" cap="none" sz="1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581025</xdr:colOff>
      <xdr:row>0</xdr:row>
      <xdr:rowOff>228600</xdr:rowOff>
    </xdr:to>
    <xdr:pic>
      <xdr:nvPicPr>
        <xdr:cNvPr id="1" name="Image 1" descr="logo_UTC.jpg"/>
        <xdr:cNvPicPr preferRelativeResize="1">
          <a:picLocks noChangeAspect="1"/>
        </xdr:cNvPicPr>
      </xdr:nvPicPr>
      <xdr:blipFill>
        <a:blip r:embed="rId1"/>
        <a:stretch>
          <a:fillRect/>
        </a:stretch>
      </xdr:blipFill>
      <xdr:spPr>
        <a:xfrm>
          <a:off x="0" y="0"/>
          <a:ext cx="581025" cy="228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0</xdr:row>
      <xdr:rowOff>266700</xdr:rowOff>
    </xdr:to>
    <xdr:pic>
      <xdr:nvPicPr>
        <xdr:cNvPr id="1" name="Image 1" descr="logo_UTC.jpg"/>
        <xdr:cNvPicPr preferRelativeResize="1">
          <a:picLocks noChangeAspect="1"/>
        </xdr:cNvPicPr>
      </xdr:nvPicPr>
      <xdr:blipFill>
        <a:blip r:embed="rId1"/>
        <a:stretch>
          <a:fillRect/>
        </a:stretch>
      </xdr:blipFill>
      <xdr:spPr>
        <a:xfrm>
          <a:off x="0" y="38100"/>
          <a:ext cx="561975" cy="228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266700</xdr:colOff>
      <xdr:row>18</xdr:row>
      <xdr:rowOff>38100</xdr:rowOff>
    </xdr:from>
    <xdr:to>
      <xdr:col>6</xdr:col>
      <xdr:colOff>676275</xdr:colOff>
      <xdr:row>20</xdr:row>
      <xdr:rowOff>152400</xdr:rowOff>
    </xdr:to>
    <xdr:sp>
      <xdr:nvSpPr>
        <xdr:cNvPr id="1" name="Flèche vers le haut 2"/>
        <xdr:cNvSpPr>
          <a:spLocks/>
        </xdr:cNvSpPr>
      </xdr:nvSpPr>
      <xdr:spPr>
        <a:xfrm>
          <a:off x="11687175" y="6810375"/>
          <a:ext cx="409575" cy="685800"/>
        </a:xfrm>
        <a:prstGeom prst="upArrow">
          <a:avLst>
            <a:gd name="adj1" fmla="val -9694"/>
            <a:gd name="adj2" fmla="val -22370"/>
          </a:avLst>
        </a:prstGeom>
        <a:gradFill rotWithShape="1">
          <a:gsLst>
            <a:gs pos="0">
              <a:srgbClr val="FFE5E5"/>
            </a:gs>
            <a:gs pos="64999">
              <a:srgbClr val="FFBEBD"/>
            </a:gs>
            <a:gs pos="100000">
              <a:srgbClr val="FFA2A1"/>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17</xdr:row>
      <xdr:rowOff>9525</xdr:rowOff>
    </xdr:from>
    <xdr:to>
      <xdr:col>7</xdr:col>
      <xdr:colOff>276225</xdr:colOff>
      <xdr:row>17</xdr:row>
      <xdr:rowOff>276225</xdr:rowOff>
    </xdr:to>
    <xdr:sp>
      <xdr:nvSpPr>
        <xdr:cNvPr id="2" name="Flèche vers la droite 1"/>
        <xdr:cNvSpPr>
          <a:spLocks/>
        </xdr:cNvSpPr>
      </xdr:nvSpPr>
      <xdr:spPr>
        <a:xfrm>
          <a:off x="12430125" y="6496050"/>
          <a:ext cx="219075" cy="257175"/>
        </a:xfrm>
        <a:prstGeom prst="rightArrow">
          <a:avLst>
            <a:gd name="adj" fmla="val 0"/>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15</xdr:row>
      <xdr:rowOff>9525</xdr:rowOff>
    </xdr:from>
    <xdr:to>
      <xdr:col>7</xdr:col>
      <xdr:colOff>276225</xdr:colOff>
      <xdr:row>15</xdr:row>
      <xdr:rowOff>276225</xdr:rowOff>
    </xdr:to>
    <xdr:sp>
      <xdr:nvSpPr>
        <xdr:cNvPr id="3" name="Flèche vers la droite 1"/>
        <xdr:cNvSpPr>
          <a:spLocks/>
        </xdr:cNvSpPr>
      </xdr:nvSpPr>
      <xdr:spPr>
        <a:xfrm>
          <a:off x="12430125" y="5924550"/>
          <a:ext cx="219075" cy="257175"/>
        </a:xfrm>
        <a:prstGeom prst="rightArrow">
          <a:avLst>
            <a:gd name="adj" fmla="val 0"/>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13</xdr:row>
      <xdr:rowOff>9525</xdr:rowOff>
    </xdr:from>
    <xdr:to>
      <xdr:col>7</xdr:col>
      <xdr:colOff>276225</xdr:colOff>
      <xdr:row>13</xdr:row>
      <xdr:rowOff>276225</xdr:rowOff>
    </xdr:to>
    <xdr:sp>
      <xdr:nvSpPr>
        <xdr:cNvPr id="4" name="Flèche vers la droite 1"/>
        <xdr:cNvSpPr>
          <a:spLocks/>
        </xdr:cNvSpPr>
      </xdr:nvSpPr>
      <xdr:spPr>
        <a:xfrm>
          <a:off x="12430125" y="5353050"/>
          <a:ext cx="219075" cy="257175"/>
        </a:xfrm>
        <a:prstGeom prst="rightArrow">
          <a:avLst>
            <a:gd name="adj" fmla="val 0"/>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14</xdr:row>
      <xdr:rowOff>9525</xdr:rowOff>
    </xdr:from>
    <xdr:to>
      <xdr:col>7</xdr:col>
      <xdr:colOff>276225</xdr:colOff>
      <xdr:row>14</xdr:row>
      <xdr:rowOff>276225</xdr:rowOff>
    </xdr:to>
    <xdr:sp>
      <xdr:nvSpPr>
        <xdr:cNvPr id="5" name="Flèche vers la droite 1"/>
        <xdr:cNvSpPr>
          <a:spLocks/>
        </xdr:cNvSpPr>
      </xdr:nvSpPr>
      <xdr:spPr>
        <a:xfrm>
          <a:off x="12430125" y="5638800"/>
          <a:ext cx="219075" cy="257175"/>
        </a:xfrm>
        <a:prstGeom prst="rightArrow">
          <a:avLst>
            <a:gd name="adj" fmla="val 0"/>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15</xdr:row>
      <xdr:rowOff>9525</xdr:rowOff>
    </xdr:from>
    <xdr:to>
      <xdr:col>7</xdr:col>
      <xdr:colOff>276225</xdr:colOff>
      <xdr:row>15</xdr:row>
      <xdr:rowOff>276225</xdr:rowOff>
    </xdr:to>
    <xdr:sp>
      <xdr:nvSpPr>
        <xdr:cNvPr id="6" name="Flèche vers la droite 1"/>
        <xdr:cNvSpPr>
          <a:spLocks/>
        </xdr:cNvSpPr>
      </xdr:nvSpPr>
      <xdr:spPr>
        <a:xfrm>
          <a:off x="12430125" y="5924550"/>
          <a:ext cx="219075" cy="257175"/>
        </a:xfrm>
        <a:prstGeom prst="rightArrow">
          <a:avLst>
            <a:gd name="adj" fmla="val 0"/>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16</xdr:row>
      <xdr:rowOff>9525</xdr:rowOff>
    </xdr:from>
    <xdr:to>
      <xdr:col>7</xdr:col>
      <xdr:colOff>276225</xdr:colOff>
      <xdr:row>16</xdr:row>
      <xdr:rowOff>276225</xdr:rowOff>
    </xdr:to>
    <xdr:sp>
      <xdr:nvSpPr>
        <xdr:cNvPr id="7" name="Flèche vers la droite 1"/>
        <xdr:cNvSpPr>
          <a:spLocks/>
        </xdr:cNvSpPr>
      </xdr:nvSpPr>
      <xdr:spPr>
        <a:xfrm>
          <a:off x="12430125" y="6210300"/>
          <a:ext cx="219075" cy="257175"/>
        </a:xfrm>
        <a:prstGeom prst="rightArrow">
          <a:avLst>
            <a:gd name="adj" fmla="val 0"/>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17</xdr:row>
      <xdr:rowOff>9525</xdr:rowOff>
    </xdr:from>
    <xdr:to>
      <xdr:col>7</xdr:col>
      <xdr:colOff>276225</xdr:colOff>
      <xdr:row>17</xdr:row>
      <xdr:rowOff>276225</xdr:rowOff>
    </xdr:to>
    <xdr:sp>
      <xdr:nvSpPr>
        <xdr:cNvPr id="8" name="Flèche vers la droite 1"/>
        <xdr:cNvSpPr>
          <a:spLocks/>
        </xdr:cNvSpPr>
      </xdr:nvSpPr>
      <xdr:spPr>
        <a:xfrm>
          <a:off x="12430125" y="6496050"/>
          <a:ext cx="219075" cy="257175"/>
        </a:xfrm>
        <a:prstGeom prst="rightArrow">
          <a:avLst>
            <a:gd name="adj" fmla="val 0"/>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17</xdr:row>
      <xdr:rowOff>9525</xdr:rowOff>
    </xdr:from>
    <xdr:to>
      <xdr:col>7</xdr:col>
      <xdr:colOff>276225</xdr:colOff>
      <xdr:row>17</xdr:row>
      <xdr:rowOff>276225</xdr:rowOff>
    </xdr:to>
    <xdr:sp>
      <xdr:nvSpPr>
        <xdr:cNvPr id="9" name="Flèche vers la droite 1"/>
        <xdr:cNvSpPr>
          <a:spLocks/>
        </xdr:cNvSpPr>
      </xdr:nvSpPr>
      <xdr:spPr>
        <a:xfrm>
          <a:off x="12430125" y="6496050"/>
          <a:ext cx="219075" cy="257175"/>
        </a:xfrm>
        <a:prstGeom prst="rightArrow">
          <a:avLst>
            <a:gd name="adj" fmla="val 0"/>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8</xdr:row>
      <xdr:rowOff>257175</xdr:rowOff>
    </xdr:from>
    <xdr:to>
      <xdr:col>7</xdr:col>
      <xdr:colOff>276225</xdr:colOff>
      <xdr:row>8</xdr:row>
      <xdr:rowOff>523875</xdr:rowOff>
    </xdr:to>
    <xdr:sp>
      <xdr:nvSpPr>
        <xdr:cNvPr id="10" name="Flèche vers la droite 1"/>
        <xdr:cNvSpPr>
          <a:spLocks/>
        </xdr:cNvSpPr>
      </xdr:nvSpPr>
      <xdr:spPr>
        <a:xfrm>
          <a:off x="12430125" y="2828925"/>
          <a:ext cx="219075" cy="266700"/>
        </a:xfrm>
        <a:prstGeom prst="rightArrow">
          <a:avLst>
            <a:gd name="adj" fmla="val 0"/>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9</xdr:row>
      <xdr:rowOff>238125</xdr:rowOff>
    </xdr:from>
    <xdr:to>
      <xdr:col>7</xdr:col>
      <xdr:colOff>276225</xdr:colOff>
      <xdr:row>9</xdr:row>
      <xdr:rowOff>504825</xdr:rowOff>
    </xdr:to>
    <xdr:sp>
      <xdr:nvSpPr>
        <xdr:cNvPr id="11" name="Flèche vers la droite 1"/>
        <xdr:cNvSpPr>
          <a:spLocks/>
        </xdr:cNvSpPr>
      </xdr:nvSpPr>
      <xdr:spPr>
        <a:xfrm>
          <a:off x="12430125" y="3543300"/>
          <a:ext cx="219075" cy="266700"/>
        </a:xfrm>
        <a:prstGeom prst="rightArrow">
          <a:avLst>
            <a:gd name="adj" fmla="val 0"/>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20</xdr:row>
      <xdr:rowOff>152400</xdr:rowOff>
    </xdr:from>
    <xdr:to>
      <xdr:col>15</xdr:col>
      <xdr:colOff>466725</xdr:colOff>
      <xdr:row>22</xdr:row>
      <xdr:rowOff>152400</xdr:rowOff>
    </xdr:to>
    <xdr:sp>
      <xdr:nvSpPr>
        <xdr:cNvPr id="12" name="ZoneTexte 3"/>
        <xdr:cNvSpPr txBox="1">
          <a:spLocks noChangeArrowheads="1"/>
        </xdr:cNvSpPr>
      </xdr:nvSpPr>
      <xdr:spPr>
        <a:xfrm>
          <a:off x="11639550" y="7496175"/>
          <a:ext cx="9134475" cy="571500"/>
        </a:xfrm>
        <a:prstGeom prst="rect">
          <a:avLst/>
        </a:prstGeom>
        <a:gradFill rotWithShape="1">
          <a:gsLst>
            <a:gs pos="0">
              <a:srgbClr val="FFE5E5"/>
            </a:gs>
            <a:gs pos="64999">
              <a:srgbClr val="FFBEBD"/>
            </a:gs>
            <a:gs pos="100000">
              <a:srgbClr val="FFA2A1"/>
            </a:gs>
          </a:gsLst>
          <a:lin ang="5400000" scaled="1"/>
        </a:gradFill>
        <a:ln w="9525" cmpd="sng">
          <a:solidFill>
            <a:srgbClr val="BE4B48"/>
          </a:solidFill>
          <a:headEnd type="none"/>
          <a:tailEnd type="none"/>
        </a:ln>
      </xdr:spPr>
      <xdr:txBody>
        <a:bodyPr vertOverflow="clip" wrap="square" lIns="27432" tIns="27432" rIns="0" bIns="27432" anchor="ctr"/>
        <a:p>
          <a:pPr algn="l">
            <a:defRPr/>
          </a:pPr>
          <a:r>
            <a:rPr lang="en-US" cap="none" sz="1400" b="1" i="0" u="none" baseline="0">
              <a:solidFill>
                <a:srgbClr val="000000"/>
              </a:solidFill>
            </a:rPr>
            <a:t>Ne pas toucher à cette colonne : faire seulement un copier, puis "Collage spécial... " "Valeurs" dans les colonnes à droite des flèches</a:t>
          </a:r>
        </a:p>
      </xdr:txBody>
    </xdr:sp>
    <xdr:clientData/>
  </xdr:twoCellAnchor>
  <xdr:twoCellAnchor>
    <xdr:from>
      <xdr:col>7</xdr:col>
      <xdr:colOff>66675</xdr:colOff>
      <xdr:row>10</xdr:row>
      <xdr:rowOff>238125</xdr:rowOff>
    </xdr:from>
    <xdr:to>
      <xdr:col>7</xdr:col>
      <xdr:colOff>285750</xdr:colOff>
      <xdr:row>10</xdr:row>
      <xdr:rowOff>504825</xdr:rowOff>
    </xdr:to>
    <xdr:sp>
      <xdr:nvSpPr>
        <xdr:cNvPr id="13" name="Flèche vers la droite 1"/>
        <xdr:cNvSpPr>
          <a:spLocks/>
        </xdr:cNvSpPr>
      </xdr:nvSpPr>
      <xdr:spPr>
        <a:xfrm>
          <a:off x="12439650" y="4276725"/>
          <a:ext cx="219075" cy="266700"/>
        </a:xfrm>
        <a:prstGeom prst="rightArrow">
          <a:avLst>
            <a:gd name="adj" fmla="val 0"/>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0</xdr:col>
      <xdr:colOff>571500</xdr:colOff>
      <xdr:row>0</xdr:row>
      <xdr:rowOff>228600</xdr:rowOff>
    </xdr:to>
    <xdr:pic>
      <xdr:nvPicPr>
        <xdr:cNvPr id="14" name="Image 19" descr="logo_UTC.jpg"/>
        <xdr:cNvPicPr preferRelativeResize="1">
          <a:picLocks noChangeAspect="1"/>
        </xdr:cNvPicPr>
      </xdr:nvPicPr>
      <xdr:blipFill>
        <a:blip r:embed="rId1"/>
        <a:stretch>
          <a:fillRect/>
        </a:stretch>
      </xdr:blipFill>
      <xdr:spPr>
        <a:xfrm>
          <a:off x="0" y="0"/>
          <a:ext cx="571500" cy="228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8</xdr:row>
      <xdr:rowOff>114300</xdr:rowOff>
    </xdr:from>
    <xdr:to>
      <xdr:col>3</xdr:col>
      <xdr:colOff>828675</xdr:colOff>
      <xdr:row>33</xdr:row>
      <xdr:rowOff>66675</xdr:rowOff>
    </xdr:to>
    <xdr:graphicFrame>
      <xdr:nvGraphicFramePr>
        <xdr:cNvPr id="1" name="Chart 2"/>
        <xdr:cNvGraphicFramePr/>
      </xdr:nvGraphicFramePr>
      <xdr:xfrm>
        <a:off x="3200400" y="2200275"/>
        <a:ext cx="7239000" cy="48291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28575</xdr:rowOff>
    </xdr:from>
    <xdr:to>
      <xdr:col>0</xdr:col>
      <xdr:colOff>466725</xdr:colOff>
      <xdr:row>0</xdr:row>
      <xdr:rowOff>219075</xdr:rowOff>
    </xdr:to>
    <xdr:pic>
      <xdr:nvPicPr>
        <xdr:cNvPr id="2" name="Image 1" descr="logo_UTC.jpg"/>
        <xdr:cNvPicPr preferRelativeResize="1">
          <a:picLocks noChangeAspect="1"/>
        </xdr:cNvPicPr>
      </xdr:nvPicPr>
      <xdr:blipFill>
        <a:blip r:embed="rId2"/>
        <a:stretch>
          <a:fillRect/>
        </a:stretch>
      </xdr:blipFill>
      <xdr:spPr>
        <a:xfrm>
          <a:off x="0" y="28575"/>
          <a:ext cx="466725" cy="190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8</xdr:row>
      <xdr:rowOff>47625</xdr:rowOff>
    </xdr:from>
    <xdr:to>
      <xdr:col>3</xdr:col>
      <xdr:colOff>733425</xdr:colOff>
      <xdr:row>33</xdr:row>
      <xdr:rowOff>47625</xdr:rowOff>
    </xdr:to>
    <xdr:graphicFrame>
      <xdr:nvGraphicFramePr>
        <xdr:cNvPr id="1" name="Chart 2"/>
        <xdr:cNvGraphicFramePr/>
      </xdr:nvGraphicFramePr>
      <xdr:xfrm>
        <a:off x="3190875" y="2124075"/>
        <a:ext cx="7153275" cy="48768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466725</xdr:colOff>
      <xdr:row>0</xdr:row>
      <xdr:rowOff>190500</xdr:rowOff>
    </xdr:to>
    <xdr:pic>
      <xdr:nvPicPr>
        <xdr:cNvPr id="2" name="Image 1" descr="logo_UTC.jpg"/>
        <xdr:cNvPicPr preferRelativeResize="1">
          <a:picLocks noChangeAspect="1"/>
        </xdr:cNvPicPr>
      </xdr:nvPicPr>
      <xdr:blipFill>
        <a:blip r:embed="rId2"/>
        <a:stretch>
          <a:fillRect/>
        </a:stretch>
      </xdr:blipFill>
      <xdr:spPr>
        <a:xfrm>
          <a:off x="0" y="0"/>
          <a:ext cx="466725" cy="190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466725</xdr:colOff>
      <xdr:row>0</xdr:row>
      <xdr:rowOff>200025</xdr:rowOff>
    </xdr:to>
    <xdr:pic>
      <xdr:nvPicPr>
        <xdr:cNvPr id="1" name="Image 1" descr="logo_UTC.jpg"/>
        <xdr:cNvPicPr preferRelativeResize="1">
          <a:picLocks noChangeAspect="1"/>
        </xdr:cNvPicPr>
      </xdr:nvPicPr>
      <xdr:blipFill>
        <a:blip r:embed="rId1"/>
        <a:stretch>
          <a:fillRect/>
        </a:stretch>
      </xdr:blipFill>
      <xdr:spPr>
        <a:xfrm>
          <a:off x="0" y="9525"/>
          <a:ext cx="466725" cy="1905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ue2\Downloads\pack_ISO_9001_vide_avec_liens_version_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nuel d'utilisation"/>
      <sheetName val="Données"/>
      <sheetName val="Diagnostic"/>
      <sheetName val="Notes du diagnostic"/>
      <sheetName val="Resultats globaux"/>
      <sheetName val="Calculs Kiviat par chapitre"/>
      <sheetName val="Resultats chapitre 4"/>
      <sheetName val="Resultats chapitre 5"/>
      <sheetName val="Resultats chapitre 6"/>
      <sheetName val="Resultats chapitre 7"/>
      <sheetName val="Resultat chapitre 8"/>
      <sheetName val="Vision globale des résultats"/>
      <sheetName val="Trame pour plan d'actions"/>
    </sheetNames>
    <sheetDataSet>
      <sheetData sheetId="1">
        <row r="2">
          <cell r="A2" t="str">
            <v>Non-conforme</v>
          </cell>
        </row>
        <row r="3">
          <cell r="A3" t="str">
            <v>A améliorer</v>
          </cell>
        </row>
        <row r="4">
          <cell r="A4" t="str">
            <v>Acceptable</v>
          </cell>
        </row>
        <row r="5">
          <cell r="A5" t="str">
            <v>Conforme</v>
          </cell>
        </row>
        <row r="6">
          <cell r="A6" t="str">
            <v>Exclus (NA)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G47"/>
  <sheetViews>
    <sheetView zoomScale="85" zoomScaleNormal="85" workbookViewId="0" topLeftCell="A13">
      <selection activeCell="C4" sqref="C4:F4"/>
    </sheetView>
  </sheetViews>
  <sheetFormatPr defaultColWidth="11.421875" defaultRowHeight="12.75"/>
  <cols>
    <col min="1" max="1" width="18.28125" style="0" customWidth="1"/>
    <col min="2" max="2" width="25.421875" style="0" customWidth="1"/>
    <col min="3" max="3" width="18.421875" style="0" customWidth="1"/>
    <col min="4" max="4" width="9.28125" style="0" customWidth="1"/>
    <col min="5" max="5" width="16.421875" style="0" customWidth="1"/>
    <col min="6" max="7" width="17.00390625" style="0" customWidth="1"/>
    <col min="11" max="11" width="12.140625" style="0" customWidth="1"/>
    <col min="12" max="12" width="18.00390625" style="0" customWidth="1"/>
    <col min="13" max="13" width="15.8515625" style="0" customWidth="1"/>
  </cols>
  <sheetData>
    <row r="1" spans="1:7" ht="21" customHeight="1">
      <c r="A1" s="176"/>
      <c r="B1" s="177"/>
      <c r="C1" s="179" t="s">
        <v>24</v>
      </c>
      <c r="D1" s="178" t="s">
        <v>98</v>
      </c>
      <c r="E1" s="177"/>
      <c r="F1" s="177"/>
      <c r="G1" s="297" t="s">
        <v>197</v>
      </c>
    </row>
    <row r="2" spans="1:7" ht="34.5" customHeight="1">
      <c r="A2" s="346" t="s">
        <v>116</v>
      </c>
      <c r="B2" s="347"/>
      <c r="C2" s="347"/>
      <c r="D2" s="347"/>
      <c r="E2" s="347"/>
      <c r="F2" s="347"/>
      <c r="G2" s="348"/>
    </row>
    <row r="3" spans="1:7" ht="18.75" customHeight="1">
      <c r="A3" s="360" t="s">
        <v>75</v>
      </c>
      <c r="B3" s="361"/>
      <c r="C3" s="361"/>
      <c r="D3" s="361"/>
      <c r="E3" s="361"/>
      <c r="F3" s="361"/>
      <c r="G3" s="362"/>
    </row>
    <row r="4" spans="1:7" ht="27" customHeight="1">
      <c r="A4" s="365" t="s">
        <v>218</v>
      </c>
      <c r="B4" s="366"/>
      <c r="C4" s="349" t="s">
        <v>45</v>
      </c>
      <c r="D4" s="349"/>
      <c r="E4" s="350"/>
      <c r="F4" s="350"/>
      <c r="G4" s="75" t="s">
        <v>86</v>
      </c>
    </row>
    <row r="5" spans="1:7" ht="27" customHeight="1">
      <c r="A5" s="367" t="s">
        <v>214</v>
      </c>
      <c r="B5" s="368"/>
      <c r="C5" s="351" t="s">
        <v>46</v>
      </c>
      <c r="D5" s="351"/>
      <c r="E5" s="352"/>
      <c r="F5" s="352"/>
      <c r="G5" s="61"/>
    </row>
    <row r="6" spans="1:7" ht="27" customHeight="1">
      <c r="A6" s="363" t="s">
        <v>219</v>
      </c>
      <c r="B6" s="364"/>
      <c r="C6" s="353" t="s">
        <v>47</v>
      </c>
      <c r="D6" s="353"/>
      <c r="E6" s="354"/>
      <c r="F6" s="354"/>
      <c r="G6" s="62"/>
    </row>
    <row r="7" spans="1:7" s="28" customFormat="1" ht="19.5" customHeight="1">
      <c r="A7" s="92" t="s">
        <v>5</v>
      </c>
      <c r="B7" s="87"/>
      <c r="C7" s="87"/>
      <c r="D7" s="87"/>
      <c r="E7" s="87"/>
      <c r="F7" s="87"/>
      <c r="G7" s="88"/>
    </row>
    <row r="8" spans="1:7" s="28" customFormat="1" ht="19.5" customHeight="1">
      <c r="A8" s="327" t="s">
        <v>220</v>
      </c>
      <c r="B8" s="164" t="s">
        <v>125</v>
      </c>
      <c r="C8" s="164"/>
      <c r="D8" s="164"/>
      <c r="E8" s="164"/>
      <c r="F8" s="164"/>
      <c r="G8" s="165"/>
    </row>
    <row r="9" spans="1:7" s="28" customFormat="1" ht="19.5" customHeight="1">
      <c r="A9" s="326" t="s">
        <v>221</v>
      </c>
      <c r="B9" s="166" t="s">
        <v>59</v>
      </c>
      <c r="C9" s="93"/>
      <c r="D9" s="93"/>
      <c r="E9" s="93"/>
      <c r="F9" s="167"/>
      <c r="G9" s="168"/>
    </row>
    <row r="10" spans="1:7" s="28" customFormat="1" ht="19.5" customHeight="1">
      <c r="A10" s="169"/>
      <c r="B10" s="166" t="s">
        <v>27</v>
      </c>
      <c r="C10" s="93"/>
      <c r="D10" s="93"/>
      <c r="E10" s="93"/>
      <c r="F10" s="93"/>
      <c r="G10" s="94"/>
    </row>
    <row r="11" spans="1:7" s="28" customFormat="1" ht="19.5" customHeight="1">
      <c r="A11" s="326" t="s">
        <v>222</v>
      </c>
      <c r="B11" s="226" t="s">
        <v>35</v>
      </c>
      <c r="C11" s="167"/>
      <c r="D11" s="167"/>
      <c r="E11" s="167"/>
      <c r="F11" s="167"/>
      <c r="G11" s="168"/>
    </row>
    <row r="12" spans="1:7" s="28" customFormat="1" ht="19.5" customHeight="1">
      <c r="A12" s="225"/>
      <c r="B12" s="227" t="s">
        <v>69</v>
      </c>
      <c r="C12" s="93"/>
      <c r="D12" s="93"/>
      <c r="E12" s="93"/>
      <c r="F12" s="93"/>
      <c r="G12" s="94"/>
    </row>
    <row r="13" spans="1:7" s="28" customFormat="1" ht="19.5" customHeight="1">
      <c r="A13" s="169"/>
      <c r="B13" s="227" t="s">
        <v>70</v>
      </c>
      <c r="C13" s="93"/>
      <c r="D13" s="93"/>
      <c r="E13" s="93"/>
      <c r="F13" s="93"/>
      <c r="G13" s="94"/>
    </row>
    <row r="14" spans="1:7" s="28" customFormat="1" ht="19.5" customHeight="1">
      <c r="A14" s="119" t="s">
        <v>36</v>
      </c>
      <c r="B14" s="120"/>
      <c r="C14" s="118" t="s">
        <v>177</v>
      </c>
      <c r="D14" s="116"/>
      <c r="E14" s="116"/>
      <c r="F14" s="116"/>
      <c r="G14" s="117"/>
    </row>
    <row r="15" spans="1:7" s="28" customFormat="1" ht="30" customHeight="1">
      <c r="A15" s="107" t="s">
        <v>131</v>
      </c>
      <c r="B15" s="108"/>
      <c r="C15" s="328" t="s">
        <v>15</v>
      </c>
      <c r="D15" s="329"/>
      <c r="E15" s="330"/>
      <c r="F15" s="355" t="s">
        <v>215</v>
      </c>
      <c r="G15" s="356"/>
    </row>
    <row r="16" spans="1:7" s="28" customFormat="1" ht="30" customHeight="1">
      <c r="A16" s="107" t="s">
        <v>132</v>
      </c>
      <c r="B16" s="108"/>
      <c r="C16" s="331"/>
      <c r="D16" s="332"/>
      <c r="E16" s="333"/>
      <c r="F16" s="322" t="s">
        <v>216</v>
      </c>
      <c r="G16" s="175" t="s">
        <v>19</v>
      </c>
    </row>
    <row r="17" spans="1:7" s="28" customFormat="1" ht="30" customHeight="1">
      <c r="A17" s="107" t="s">
        <v>133</v>
      </c>
      <c r="B17" s="108"/>
      <c r="C17" s="357" t="s">
        <v>71</v>
      </c>
      <c r="D17" s="358"/>
      <c r="E17" s="359"/>
      <c r="F17" s="170" t="s">
        <v>117</v>
      </c>
      <c r="G17" s="171">
        <v>0</v>
      </c>
    </row>
    <row r="18" spans="1:7" s="28" customFormat="1" ht="30" customHeight="1">
      <c r="A18" s="107" t="s">
        <v>78</v>
      </c>
      <c r="B18" s="108"/>
      <c r="C18" s="371" t="s">
        <v>96</v>
      </c>
      <c r="D18" s="371"/>
      <c r="E18" s="371"/>
      <c r="F18" s="170" t="s">
        <v>118</v>
      </c>
      <c r="G18" s="171">
        <v>0.2</v>
      </c>
    </row>
    <row r="19" spans="1:7" s="28" customFormat="1" ht="30" customHeight="1">
      <c r="A19" s="107" t="s">
        <v>28</v>
      </c>
      <c r="B19" s="108"/>
      <c r="C19" s="371" t="s">
        <v>165</v>
      </c>
      <c r="D19" s="371"/>
      <c r="E19" s="371"/>
      <c r="F19" s="170" t="s">
        <v>119</v>
      </c>
      <c r="G19" s="171">
        <v>0.4</v>
      </c>
    </row>
    <row r="20" spans="1:7" s="28" customFormat="1" ht="30" customHeight="1">
      <c r="A20" s="107" t="s">
        <v>29</v>
      </c>
      <c r="B20" s="108"/>
      <c r="C20" s="371" t="s">
        <v>104</v>
      </c>
      <c r="D20" s="371"/>
      <c r="E20" s="371"/>
      <c r="F20" s="170" t="s">
        <v>120</v>
      </c>
      <c r="G20" s="171">
        <v>0.6</v>
      </c>
    </row>
    <row r="21" spans="1:7" s="28" customFormat="1" ht="30" customHeight="1">
      <c r="A21" s="107" t="s">
        <v>30</v>
      </c>
      <c r="B21" s="108"/>
      <c r="C21" s="371" t="s">
        <v>105</v>
      </c>
      <c r="D21" s="371"/>
      <c r="E21" s="371"/>
      <c r="F21" s="170" t="s">
        <v>130</v>
      </c>
      <c r="G21" s="171">
        <v>0.8</v>
      </c>
    </row>
    <row r="22" spans="1:7" s="28" customFormat="1" ht="30" customHeight="1">
      <c r="A22" s="372" t="s">
        <v>128</v>
      </c>
      <c r="B22" s="373"/>
      <c r="C22" s="371" t="s">
        <v>106</v>
      </c>
      <c r="D22" s="371"/>
      <c r="E22" s="371"/>
      <c r="F22" s="170" t="s">
        <v>121</v>
      </c>
      <c r="G22" s="171">
        <v>1</v>
      </c>
    </row>
    <row r="23" spans="1:7" s="28" customFormat="1" ht="15.75" customHeight="1">
      <c r="A23" s="334" t="s">
        <v>73</v>
      </c>
      <c r="B23" s="335"/>
      <c r="C23" s="335"/>
      <c r="D23" s="335"/>
      <c r="E23" s="335"/>
      <c r="F23" s="335"/>
      <c r="G23" s="336"/>
    </row>
    <row r="24" spans="1:7" s="28" customFormat="1" ht="15.75" customHeight="1">
      <c r="A24" s="89"/>
      <c r="B24" s="90"/>
      <c r="C24" s="90"/>
      <c r="D24" s="90"/>
      <c r="E24" s="90"/>
      <c r="F24" s="90"/>
      <c r="G24" s="91"/>
    </row>
    <row r="25" spans="1:7" s="86" customFormat="1" ht="15.75" customHeight="1">
      <c r="A25" s="174" t="s">
        <v>51</v>
      </c>
      <c r="B25" s="172" t="s">
        <v>72</v>
      </c>
      <c r="C25" s="167"/>
      <c r="D25" s="167"/>
      <c r="E25" s="167"/>
      <c r="F25" s="167"/>
      <c r="G25" s="168"/>
    </row>
    <row r="26" spans="1:7" s="28" customFormat="1" ht="15.75" customHeight="1">
      <c r="A26" s="95"/>
      <c r="B26" s="369" t="s">
        <v>4</v>
      </c>
      <c r="C26" s="369"/>
      <c r="D26" s="369"/>
      <c r="E26" s="369"/>
      <c r="F26" s="369"/>
      <c r="G26" s="370"/>
    </row>
    <row r="27" spans="1:7" s="28" customFormat="1" ht="15.75" customHeight="1">
      <c r="A27" s="95"/>
      <c r="B27" s="173" t="s">
        <v>74</v>
      </c>
      <c r="C27" s="167"/>
      <c r="D27" s="167"/>
      <c r="E27" s="167"/>
      <c r="F27" s="167"/>
      <c r="G27" s="168"/>
    </row>
    <row r="28" spans="1:7" s="28" customFormat="1" ht="15.75" customHeight="1">
      <c r="A28" s="95"/>
      <c r="B28" s="369" t="s">
        <v>4</v>
      </c>
      <c r="C28" s="369"/>
      <c r="D28" s="369"/>
      <c r="E28" s="369"/>
      <c r="F28" s="369"/>
      <c r="G28" s="370"/>
    </row>
    <row r="29" spans="1:7" s="28" customFormat="1" ht="15.75" customHeight="1">
      <c r="A29" s="95"/>
      <c r="B29" s="173" t="s">
        <v>135</v>
      </c>
      <c r="C29" s="167"/>
      <c r="D29" s="167"/>
      <c r="E29" s="167"/>
      <c r="F29" s="167"/>
      <c r="G29" s="168"/>
    </row>
    <row r="30" spans="1:7" ht="15.75" customHeight="1">
      <c r="A30" s="95"/>
      <c r="B30" s="369" t="s">
        <v>4</v>
      </c>
      <c r="C30" s="369"/>
      <c r="D30" s="369"/>
      <c r="E30" s="369"/>
      <c r="F30" s="369"/>
      <c r="G30" s="370"/>
    </row>
    <row r="31" spans="1:7" ht="15.75" customHeight="1">
      <c r="A31" s="174" t="s">
        <v>126</v>
      </c>
      <c r="B31" s="173" t="s">
        <v>203</v>
      </c>
      <c r="C31" s="167"/>
      <c r="D31" s="167"/>
      <c r="E31" s="167"/>
      <c r="F31" s="167"/>
      <c r="G31" s="168"/>
    </row>
    <row r="32" spans="1:7" ht="15.75" customHeight="1">
      <c r="A32" s="95"/>
      <c r="B32" s="369" t="s">
        <v>4</v>
      </c>
      <c r="C32" s="369"/>
      <c r="D32" s="369"/>
      <c r="E32" s="369"/>
      <c r="F32" s="369"/>
      <c r="G32" s="370"/>
    </row>
    <row r="33" spans="1:7" ht="15.75" customHeight="1">
      <c r="A33" s="95"/>
      <c r="B33" s="173" t="s">
        <v>148</v>
      </c>
      <c r="C33" s="167"/>
      <c r="D33" s="167"/>
      <c r="E33" s="167"/>
      <c r="F33" s="167"/>
      <c r="G33" s="168"/>
    </row>
    <row r="34" spans="1:7" ht="15.75" customHeight="1">
      <c r="A34" s="95"/>
      <c r="B34" s="369" t="s">
        <v>4</v>
      </c>
      <c r="C34" s="369"/>
      <c r="D34" s="369"/>
      <c r="E34" s="369"/>
      <c r="F34" s="369"/>
      <c r="G34" s="370"/>
    </row>
    <row r="35" spans="1:7" ht="15.75" customHeight="1">
      <c r="A35" s="95"/>
      <c r="B35" s="173" t="s">
        <v>201</v>
      </c>
      <c r="C35" s="167"/>
      <c r="D35" s="167"/>
      <c r="E35" s="167"/>
      <c r="F35" s="167"/>
      <c r="G35" s="168"/>
    </row>
    <row r="36" spans="1:7" ht="15.75" customHeight="1">
      <c r="A36" s="95"/>
      <c r="B36" s="369" t="s">
        <v>4</v>
      </c>
      <c r="C36" s="369"/>
      <c r="D36" s="369"/>
      <c r="E36" s="369"/>
      <c r="F36" s="369"/>
      <c r="G36" s="370"/>
    </row>
    <row r="37" spans="1:7" ht="15.75" customHeight="1">
      <c r="A37" s="174" t="s">
        <v>127</v>
      </c>
      <c r="B37" s="172" t="s">
        <v>66</v>
      </c>
      <c r="C37" s="167"/>
      <c r="D37" s="167"/>
      <c r="E37" s="167"/>
      <c r="F37" s="167"/>
      <c r="G37" s="168"/>
    </row>
    <row r="38" spans="1:7" ht="15.75" customHeight="1">
      <c r="A38" s="95"/>
      <c r="B38" s="369" t="s">
        <v>4</v>
      </c>
      <c r="C38" s="369"/>
      <c r="D38" s="369"/>
      <c r="E38" s="369"/>
      <c r="F38" s="369"/>
      <c r="G38" s="370"/>
    </row>
    <row r="39" spans="1:7" ht="15.75" customHeight="1">
      <c r="A39" s="89"/>
      <c r="B39" s="173" t="s">
        <v>147</v>
      </c>
      <c r="C39" s="167"/>
      <c r="D39" s="167"/>
      <c r="E39" s="167"/>
      <c r="F39" s="167"/>
      <c r="G39" s="168"/>
    </row>
    <row r="40" spans="1:7" ht="15.75" customHeight="1">
      <c r="A40" s="89"/>
      <c r="B40" s="369" t="s">
        <v>4</v>
      </c>
      <c r="C40" s="369"/>
      <c r="D40" s="369"/>
      <c r="E40" s="369"/>
      <c r="F40" s="369"/>
      <c r="G40" s="370"/>
    </row>
    <row r="41" spans="1:7" ht="15.75" customHeight="1">
      <c r="A41" s="89"/>
      <c r="B41" s="173" t="s">
        <v>202</v>
      </c>
      <c r="C41" s="167"/>
      <c r="D41" s="167"/>
      <c r="E41" s="167"/>
      <c r="F41" s="167"/>
      <c r="G41" s="168"/>
    </row>
    <row r="42" spans="1:7" ht="15.75" customHeight="1">
      <c r="A42" s="89"/>
      <c r="B42" s="369" t="s">
        <v>4</v>
      </c>
      <c r="C42" s="369"/>
      <c r="D42" s="369"/>
      <c r="E42" s="369"/>
      <c r="F42" s="369"/>
      <c r="G42" s="370"/>
    </row>
    <row r="43" spans="1:7" ht="15.75" customHeight="1">
      <c r="A43" s="89"/>
      <c r="B43" s="369" t="s">
        <v>4</v>
      </c>
      <c r="C43" s="369"/>
      <c r="D43" s="369"/>
      <c r="E43" s="369"/>
      <c r="F43" s="369"/>
      <c r="G43" s="370"/>
    </row>
    <row r="44" spans="1:7" ht="15.75" customHeight="1">
      <c r="A44" s="96"/>
      <c r="B44" s="369" t="s">
        <v>4</v>
      </c>
      <c r="C44" s="369"/>
      <c r="D44" s="369"/>
      <c r="E44" s="369"/>
      <c r="F44" s="369"/>
      <c r="G44" s="370"/>
    </row>
    <row r="45" spans="1:7" ht="18" customHeight="1">
      <c r="A45" s="340" t="s">
        <v>217</v>
      </c>
      <c r="B45" s="341"/>
      <c r="C45" s="341"/>
      <c r="D45" s="341"/>
      <c r="E45" s="341"/>
      <c r="F45" s="341"/>
      <c r="G45" s="342"/>
    </row>
    <row r="46" spans="1:7" ht="18" customHeight="1">
      <c r="A46" s="343" t="s">
        <v>57</v>
      </c>
      <c r="B46" s="344"/>
      <c r="C46" s="344"/>
      <c r="D46" s="344"/>
      <c r="E46" s="344"/>
      <c r="F46" s="344"/>
      <c r="G46" s="345"/>
    </row>
    <row r="47" spans="1:7" ht="24.75" customHeight="1">
      <c r="A47" s="337" t="s">
        <v>143</v>
      </c>
      <c r="B47" s="338"/>
      <c r="C47" s="338"/>
      <c r="D47" s="338"/>
      <c r="E47" s="338"/>
      <c r="F47" s="338"/>
      <c r="G47" s="339"/>
    </row>
  </sheetData>
  <sheetProtection/>
  <mergeCells count="32">
    <mergeCell ref="B44:G44"/>
    <mergeCell ref="B26:G26"/>
    <mergeCell ref="B28:G28"/>
    <mergeCell ref="B30:G30"/>
    <mergeCell ref="B32:G32"/>
    <mergeCell ref="B34:G34"/>
    <mergeCell ref="C21:E21"/>
    <mergeCell ref="C22:E22"/>
    <mergeCell ref="B38:G38"/>
    <mergeCell ref="B40:G40"/>
    <mergeCell ref="B42:G42"/>
    <mergeCell ref="B43:G43"/>
    <mergeCell ref="C17:E17"/>
    <mergeCell ref="A3:G3"/>
    <mergeCell ref="A6:B6"/>
    <mergeCell ref="A4:B4"/>
    <mergeCell ref="A5:B5"/>
    <mergeCell ref="B36:G36"/>
    <mergeCell ref="C18:E18"/>
    <mergeCell ref="C19:E19"/>
    <mergeCell ref="C20:E20"/>
    <mergeCell ref="A22:B22"/>
    <mergeCell ref="C15:E16"/>
    <mergeCell ref="A23:G23"/>
    <mergeCell ref="A47:G47"/>
    <mergeCell ref="A45:G45"/>
    <mergeCell ref="A46:G46"/>
    <mergeCell ref="A2:G2"/>
    <mergeCell ref="C4:F4"/>
    <mergeCell ref="C5:F5"/>
    <mergeCell ref="C6:F6"/>
    <mergeCell ref="F15:G15"/>
  </mergeCells>
  <printOptions/>
  <pageMargins left="0.36000000000000004" right="0.36000000000000004" top="0.4100000000000001" bottom="0.4100000000000001" header="0.1" footer="0.1"/>
  <pageSetup orientation="portrait" paperSize="9" scale="70"/>
  <headerFooter alignWithMargins="0">
    <oddHeader>&amp;L© 2009 - G. Farges&amp;RAutodiagnostic - Critère 8k HAS v2010</oddHeader>
    <oddFooter>&amp;LVersion du &amp;D&amp;C&amp;F&amp;R&amp;P/&amp;N</oddFooter>
  </headerFooter>
  <drawing r:id="rId1"/>
</worksheet>
</file>

<file path=xl/worksheets/sheet2.xml><?xml version="1.0" encoding="utf-8"?>
<worksheet xmlns="http://schemas.openxmlformats.org/spreadsheetml/2006/main" xmlns:r="http://schemas.openxmlformats.org/officeDocument/2006/relationships">
  <dimension ref="A1:AG54"/>
  <sheetViews>
    <sheetView zoomScale="70" zoomScaleNormal="70" workbookViewId="0" topLeftCell="A28">
      <selection activeCell="A3" sqref="A3:F3"/>
    </sheetView>
  </sheetViews>
  <sheetFormatPr defaultColWidth="11.421875" defaultRowHeight="33" customHeight="1" outlineLevelCol="1"/>
  <cols>
    <col min="1" max="1" width="7.28125" style="2" customWidth="1"/>
    <col min="2" max="2" width="90.7109375" style="29" customWidth="1"/>
    <col min="3" max="3" width="10.28125" style="29" customWidth="1"/>
    <col min="4" max="4" width="20.7109375" style="29" customWidth="1"/>
    <col min="5" max="6" width="36.421875" style="28" customWidth="1"/>
    <col min="7" max="7" width="3.8515625" style="28" customWidth="1" outlineLevel="1"/>
    <col min="8" max="8" width="18.00390625" style="5" customWidth="1" outlineLevel="1"/>
    <col min="9" max="11" width="10.8515625" style="28" customWidth="1" outlineLevel="1"/>
    <col min="12" max="12" width="9.421875" style="28" customWidth="1" outlineLevel="1"/>
    <col min="13" max="14" width="10.8515625" style="28" customWidth="1" outlineLevel="1"/>
    <col min="15" max="15" width="11.8515625" style="26" customWidth="1" outlineLevel="1"/>
    <col min="16" max="16" width="19.7109375" style="36" customWidth="1" outlineLevel="1"/>
    <col min="17" max="17" width="19.421875" style="37" customWidth="1" outlineLevel="1"/>
    <col min="18" max="18" width="20.7109375" style="36" customWidth="1" outlineLevel="1"/>
    <col min="19" max="19" width="19.28125" style="37" customWidth="1" outlineLevel="1"/>
    <col min="20" max="26" width="10.8515625" style="28" customWidth="1" outlineLevel="1"/>
    <col min="27" max="27" width="11.8515625" style="26" customWidth="1" outlineLevel="1"/>
    <col min="28" max="28" width="15.140625" style="36" customWidth="1" outlineLevel="1"/>
    <col min="29" max="31" width="15.140625" style="37" customWidth="1" outlineLevel="1"/>
    <col min="32" max="32" width="15.140625" style="40" customWidth="1" outlineLevel="1"/>
    <col min="33" max="33" width="15.140625" style="37" customWidth="1" outlineLevel="1"/>
    <col min="34" max="40" width="10.8515625" style="28" customWidth="1" outlineLevel="1"/>
    <col min="41" max="16384" width="10.8515625" style="28" customWidth="1"/>
  </cols>
  <sheetData>
    <row r="1" spans="1:33" ht="22.5" customHeight="1">
      <c r="A1" s="180"/>
      <c r="B1" s="179" t="str">
        <f>'1) Contexte'!C1</f>
        <v>Autodiagnostic :</v>
      </c>
      <c r="C1" s="178" t="s">
        <v>97</v>
      </c>
      <c r="D1" s="181"/>
      <c r="E1" s="181"/>
      <c r="F1" s="297" t="s">
        <v>197</v>
      </c>
      <c r="H1"/>
      <c r="I1"/>
      <c r="J1"/>
      <c r="K1"/>
      <c r="L1"/>
      <c r="M1"/>
      <c r="N1"/>
      <c r="O1"/>
      <c r="P1"/>
      <c r="Q1"/>
      <c r="R1"/>
      <c r="S1"/>
      <c r="U1"/>
      <c r="V1"/>
      <c r="W1"/>
      <c r="X1"/>
      <c r="Y1"/>
      <c r="Z1"/>
      <c r="AA1"/>
      <c r="AB1"/>
      <c r="AC1"/>
      <c r="AD1"/>
      <c r="AE1"/>
      <c r="AF1"/>
      <c r="AG1"/>
    </row>
    <row r="2" spans="1:33" s="33" customFormat="1" ht="33" customHeight="1">
      <c r="A2" s="382" t="str">
        <f>'1) Contexte'!A2:G2</f>
        <v> "Gestion des Equipements Biomédicaux" -  critère 8k - référentiel HAS v2010</v>
      </c>
      <c r="B2" s="383"/>
      <c r="C2" s="383"/>
      <c r="D2" s="383"/>
      <c r="E2" s="383"/>
      <c r="F2" s="384"/>
      <c r="H2"/>
      <c r="I2"/>
      <c r="J2"/>
      <c r="K2"/>
      <c r="L2"/>
      <c r="M2"/>
      <c r="N2"/>
      <c r="O2"/>
      <c r="P2"/>
      <c r="Q2"/>
      <c r="R2"/>
      <c r="S2"/>
      <c r="U2"/>
      <c r="V2"/>
      <c r="W2"/>
      <c r="X2"/>
      <c r="Y2"/>
      <c r="Z2"/>
      <c r="AA2"/>
      <c r="AB2"/>
      <c r="AC2"/>
      <c r="AD2"/>
      <c r="AE2"/>
      <c r="AF2"/>
      <c r="AG2"/>
    </row>
    <row r="3" spans="1:33" s="33" customFormat="1" ht="21" customHeight="1">
      <c r="A3" s="385" t="str">
        <f>'1) Contexte'!A3:G3</f>
        <v>Avertissement : toute zone blanche peut être remplie ou modifiée. Les données peuvent ensuite être utilisées dans d'autres onglets</v>
      </c>
      <c r="B3" s="386"/>
      <c r="C3" s="386"/>
      <c r="D3" s="386"/>
      <c r="E3" s="386"/>
      <c r="F3" s="387"/>
      <c r="H3"/>
      <c r="I3" s="279"/>
      <c r="J3" s="280"/>
      <c r="K3" s="280"/>
      <c r="L3" s="281" t="s">
        <v>109</v>
      </c>
      <c r="M3" s="280"/>
      <c r="N3" s="280"/>
      <c r="O3" s="282"/>
      <c r="P3" s="380" t="s">
        <v>208</v>
      </c>
      <c r="Q3" s="298" t="s">
        <v>210</v>
      </c>
      <c r="R3" s="380" t="s">
        <v>208</v>
      </c>
      <c r="S3" s="310" t="s">
        <v>211</v>
      </c>
      <c r="U3" s="407" t="s">
        <v>34</v>
      </c>
      <c r="V3" s="408"/>
      <c r="W3" s="408"/>
      <c r="X3" s="408"/>
      <c r="Y3" s="408"/>
      <c r="Z3" s="408"/>
      <c r="AA3" s="409"/>
      <c r="AB3" s="380" t="s">
        <v>213</v>
      </c>
      <c r="AC3" s="405" t="s">
        <v>34</v>
      </c>
      <c r="AD3" s="380" t="s">
        <v>213</v>
      </c>
      <c r="AE3" s="405" t="s">
        <v>34</v>
      </c>
      <c r="AF3" s="380" t="s">
        <v>213</v>
      </c>
      <c r="AG3" s="405" t="s">
        <v>34</v>
      </c>
    </row>
    <row r="4" spans="1:33" s="33" customFormat="1" ht="33" customHeight="1">
      <c r="A4" s="158"/>
      <c r="B4" s="159" t="s">
        <v>218</v>
      </c>
      <c r="C4" s="399" t="str">
        <f>'1) Contexte'!C4:F4</f>
        <v>Service biomédical du CH de ....</v>
      </c>
      <c r="D4" s="400"/>
      <c r="E4" s="400"/>
      <c r="F4" s="75" t="s">
        <v>86</v>
      </c>
      <c r="H4" s="7"/>
      <c r="I4" s="391" t="s">
        <v>144</v>
      </c>
      <c r="J4" s="392"/>
      <c r="K4" s="392"/>
      <c r="L4" s="392"/>
      <c r="M4" s="392"/>
      <c r="N4" s="392"/>
      <c r="O4" s="393"/>
      <c r="P4" s="381"/>
      <c r="Q4" s="299" t="s">
        <v>33</v>
      </c>
      <c r="R4" s="381"/>
      <c r="S4" s="299" t="s">
        <v>33</v>
      </c>
      <c r="U4" s="410" t="s">
        <v>16</v>
      </c>
      <c r="V4" s="410"/>
      <c r="W4" s="410"/>
      <c r="X4" s="410"/>
      <c r="Y4" s="410"/>
      <c r="Z4" s="410"/>
      <c r="AA4" s="411"/>
      <c r="AB4" s="381"/>
      <c r="AC4" s="406"/>
      <c r="AD4" s="381"/>
      <c r="AE4" s="406"/>
      <c r="AF4" s="381"/>
      <c r="AG4" s="406"/>
    </row>
    <row r="5" spans="1:33" s="33" customFormat="1" ht="33" customHeight="1">
      <c r="A5" s="160"/>
      <c r="B5" s="161" t="s">
        <v>214</v>
      </c>
      <c r="C5" s="401" t="str">
        <f>'1) Contexte'!C5:F5</f>
        <v>jour, mois, année</v>
      </c>
      <c r="D5" s="402"/>
      <c r="E5" s="402"/>
      <c r="F5" s="61"/>
      <c r="H5" s="388" t="s">
        <v>99</v>
      </c>
      <c r="I5" s="257"/>
      <c r="J5" s="258"/>
      <c r="K5" s="258"/>
      <c r="L5" s="256" t="s">
        <v>107</v>
      </c>
      <c r="M5" s="258"/>
      <c r="N5" s="258"/>
      <c r="O5" s="259"/>
      <c r="P5" s="255" t="s">
        <v>205</v>
      </c>
      <c r="Q5" s="57" t="s">
        <v>100</v>
      </c>
      <c r="R5" s="56" t="s">
        <v>205</v>
      </c>
      <c r="S5" s="53" t="s">
        <v>81</v>
      </c>
      <c r="U5" s="394" t="s">
        <v>107</v>
      </c>
      <c r="V5" s="395"/>
      <c r="W5" s="395"/>
      <c r="X5" s="395"/>
      <c r="Y5" s="395"/>
      <c r="Z5" s="395"/>
      <c r="AA5" s="396"/>
      <c r="AB5" s="273" t="s">
        <v>141</v>
      </c>
      <c r="AC5" s="274" t="s">
        <v>6</v>
      </c>
      <c r="AD5" s="275" t="s">
        <v>141</v>
      </c>
      <c r="AE5" s="276" t="s">
        <v>6</v>
      </c>
      <c r="AF5" s="277" t="s">
        <v>141</v>
      </c>
      <c r="AG5" s="278" t="s">
        <v>6</v>
      </c>
    </row>
    <row r="6" spans="1:33" s="33" customFormat="1" ht="33" customHeight="1">
      <c r="A6" s="162"/>
      <c r="B6" s="163" t="s">
        <v>219</v>
      </c>
      <c r="C6" s="403" t="str">
        <f>'1) Contexte'!C6:F6</f>
        <v>Prénon NOM - Responsable biomédical</v>
      </c>
      <c r="D6" s="404"/>
      <c r="E6" s="404"/>
      <c r="F6" s="62"/>
      <c r="H6" s="389"/>
      <c r="I6" s="262">
        <f>'1) Contexte'!G17</f>
        <v>0</v>
      </c>
      <c r="J6" s="262">
        <f>'1) Contexte'!G18</f>
        <v>0.2</v>
      </c>
      <c r="K6" s="262">
        <f>'1) Contexte'!G19</f>
        <v>0.4</v>
      </c>
      <c r="L6" s="287">
        <f>'1) Contexte'!G20</f>
        <v>0.6</v>
      </c>
      <c r="M6" s="262">
        <f>'1) Contexte'!G21</f>
        <v>0.8</v>
      </c>
      <c r="N6" s="262">
        <f>'1) Contexte'!G22+'1) Contexte'!M30</f>
        <v>1</v>
      </c>
      <c r="O6" s="397" t="s">
        <v>108</v>
      </c>
      <c r="P6" s="376" t="s">
        <v>207</v>
      </c>
      <c r="Q6" s="58" t="s">
        <v>1</v>
      </c>
      <c r="R6" s="378" t="s">
        <v>206</v>
      </c>
      <c r="S6" s="54" t="s">
        <v>1</v>
      </c>
      <c r="U6" s="286">
        <f>I6</f>
        <v>0</v>
      </c>
      <c r="V6" s="267">
        <f aca="true" t="shared" si="0" ref="V6:Z7">J6</f>
        <v>0.2</v>
      </c>
      <c r="W6" s="267">
        <f t="shared" si="0"/>
        <v>0.4</v>
      </c>
      <c r="X6" s="267">
        <f t="shared" si="0"/>
        <v>0.6</v>
      </c>
      <c r="Y6" s="267">
        <f t="shared" si="0"/>
        <v>0.8</v>
      </c>
      <c r="Z6" s="267">
        <f t="shared" si="0"/>
        <v>1</v>
      </c>
      <c r="AA6" s="397" t="s">
        <v>108</v>
      </c>
      <c r="AB6" s="45" t="s">
        <v>88</v>
      </c>
      <c r="AC6" s="47" t="s">
        <v>7</v>
      </c>
      <c r="AD6" s="105" t="s">
        <v>88</v>
      </c>
      <c r="AE6" s="101" t="s">
        <v>7</v>
      </c>
      <c r="AF6" s="49" t="s">
        <v>88</v>
      </c>
      <c r="AG6" s="51" t="s">
        <v>7</v>
      </c>
    </row>
    <row r="7" spans="1:33" s="33" customFormat="1" ht="26.25" customHeight="1">
      <c r="A7" s="214" t="s">
        <v>25</v>
      </c>
      <c r="B7" s="124"/>
      <c r="C7" s="124"/>
      <c r="D7" s="124"/>
      <c r="E7" s="124"/>
      <c r="F7" s="125"/>
      <c r="H7" s="390"/>
      <c r="I7" s="263" t="str">
        <f>'1) Contexte'!F17</f>
        <v>Faux Unanime</v>
      </c>
      <c r="J7" s="263" t="str">
        <f>'1) Contexte'!F18</f>
        <v>Faux</v>
      </c>
      <c r="K7" s="263" t="str">
        <f>'1) Contexte'!F19</f>
        <v>Plutôt Faux</v>
      </c>
      <c r="L7" s="263" t="str">
        <f>'1) Contexte'!F20</f>
        <v>Plutôt Vrai</v>
      </c>
      <c r="M7" s="263" t="str">
        <f>'1) Contexte'!F21</f>
        <v>Vrai</v>
      </c>
      <c r="N7" s="263" t="str">
        <f>'1) Contexte'!F22</f>
        <v>Vrai Prouvé</v>
      </c>
      <c r="O7" s="398"/>
      <c r="P7" s="377"/>
      <c r="Q7" s="59" t="s">
        <v>80</v>
      </c>
      <c r="R7" s="379"/>
      <c r="S7" s="55" t="s">
        <v>82</v>
      </c>
      <c r="U7" s="263" t="str">
        <f>I7</f>
        <v>Faux Unanime</v>
      </c>
      <c r="V7" s="263" t="str">
        <f t="shared" si="0"/>
        <v>Faux</v>
      </c>
      <c r="W7" s="263" t="str">
        <f t="shared" si="0"/>
        <v>Plutôt Faux</v>
      </c>
      <c r="X7" s="263" t="str">
        <f t="shared" si="0"/>
        <v>Plutôt Vrai</v>
      </c>
      <c r="Y7" s="263" t="str">
        <f t="shared" si="0"/>
        <v>Vrai</v>
      </c>
      <c r="Z7" s="263" t="str">
        <f t="shared" si="0"/>
        <v>Vrai Prouvé</v>
      </c>
      <c r="AA7" s="398"/>
      <c r="AB7" s="46"/>
      <c r="AC7" s="48" t="s">
        <v>142</v>
      </c>
      <c r="AD7" s="102"/>
      <c r="AE7" s="102" t="s">
        <v>142</v>
      </c>
      <c r="AF7" s="50"/>
      <c r="AG7" s="60" t="s">
        <v>56</v>
      </c>
    </row>
    <row r="8" spans="1:33" s="33" customFormat="1" ht="26.25" customHeight="1">
      <c r="A8" s="126" t="s">
        <v>151</v>
      </c>
      <c r="B8" s="127"/>
      <c r="C8" s="127"/>
      <c r="D8" s="127"/>
      <c r="E8" s="127"/>
      <c r="F8" s="128"/>
      <c r="H8" s="23"/>
      <c r="I8" s="24"/>
      <c r="J8" s="24"/>
      <c r="K8" s="24"/>
      <c r="L8" s="24"/>
      <c r="M8" s="24"/>
      <c r="N8" s="24"/>
      <c r="O8" s="25"/>
      <c r="P8" s="309" t="s">
        <v>209</v>
      </c>
      <c r="Q8" s="12"/>
      <c r="R8" s="100" t="s">
        <v>122</v>
      </c>
      <c r="S8" s="38"/>
      <c r="T8"/>
      <c r="U8"/>
      <c r="V8"/>
      <c r="W8"/>
      <c r="X8"/>
      <c r="Y8"/>
      <c r="Z8"/>
      <c r="AA8"/>
      <c r="AB8" s="44" t="s">
        <v>101</v>
      </c>
      <c r="AC8" s="283" t="s">
        <v>123</v>
      </c>
      <c r="AD8" s="103" t="s">
        <v>102</v>
      </c>
      <c r="AE8" s="283" t="s">
        <v>124</v>
      </c>
      <c r="AF8" s="284" t="s">
        <v>103</v>
      </c>
      <c r="AG8" s="283" t="s">
        <v>3</v>
      </c>
    </row>
    <row r="9" spans="1:33" s="33" customFormat="1" ht="26.25" customHeight="1">
      <c r="A9" s="215" t="s">
        <v>26</v>
      </c>
      <c r="B9" s="153"/>
      <c r="C9" s="152"/>
      <c r="D9" s="153"/>
      <c r="E9" s="153"/>
      <c r="F9" s="154"/>
      <c r="G9" s="34"/>
      <c r="H9" s="14"/>
      <c r="I9" s="15"/>
      <c r="J9" s="15"/>
      <c r="K9" s="15"/>
      <c r="L9" s="15"/>
      <c r="M9" s="15"/>
      <c r="N9" s="15"/>
      <c r="O9" s="16"/>
      <c r="P9" s="17"/>
      <c r="Q9" s="308" t="s">
        <v>212</v>
      </c>
      <c r="R9" s="302">
        <f>SUM(R11,R17,R24,R32,R39)</f>
        <v>1</v>
      </c>
      <c r="S9" s="11">
        <f>S11+S17+S24+S32+S39</f>
        <v>0</v>
      </c>
      <c r="T9"/>
      <c r="U9"/>
      <c r="V9"/>
      <c r="W9"/>
      <c r="X9"/>
      <c r="Y9"/>
      <c r="Z9"/>
      <c r="AA9"/>
      <c r="AB9" s="41">
        <f aca="true" t="shared" si="1" ref="AB9:AG9">SUM(AB12:AB44)</f>
        <v>1.0000000000000002</v>
      </c>
      <c r="AC9" s="285">
        <f t="shared" si="1"/>
        <v>0</v>
      </c>
      <c r="AD9" s="104">
        <f t="shared" si="1"/>
        <v>1.0000000000000002</v>
      </c>
      <c r="AE9" s="285">
        <f t="shared" si="1"/>
        <v>0</v>
      </c>
      <c r="AF9" s="106">
        <f t="shared" si="1"/>
        <v>1.0000000000000002</v>
      </c>
      <c r="AG9" s="285">
        <f t="shared" si="1"/>
        <v>0</v>
      </c>
    </row>
    <row r="10" spans="1:33" s="33" customFormat="1" ht="26.25" customHeight="1">
      <c r="A10" s="229" t="s">
        <v>41</v>
      </c>
      <c r="B10" s="228"/>
      <c r="C10" s="155"/>
      <c r="D10" s="156"/>
      <c r="E10" s="156"/>
      <c r="F10" s="157"/>
      <c r="G10" s="34"/>
      <c r="H10" s="18"/>
      <c r="I10" s="19"/>
      <c r="J10" s="19"/>
      <c r="K10" s="19"/>
      <c r="L10" s="19"/>
      <c r="M10" s="19"/>
      <c r="N10" s="19"/>
      <c r="O10" s="20"/>
      <c r="P10" s="21"/>
      <c r="Q10" s="22"/>
      <c r="R10" s="307"/>
      <c r="S10" s="11"/>
      <c r="T10"/>
      <c r="U10"/>
      <c r="V10"/>
      <c r="W10"/>
      <c r="X10"/>
      <c r="Y10"/>
      <c r="Z10"/>
      <c r="AA10"/>
      <c r="AB10"/>
      <c r="AC10"/>
      <c r="AD10"/>
      <c r="AE10"/>
      <c r="AF10"/>
      <c r="AG10"/>
    </row>
    <row r="11" spans="1:33" s="33" customFormat="1" ht="37.5" customHeight="1">
      <c r="A11" s="374" t="s">
        <v>160</v>
      </c>
      <c r="B11" s="375"/>
      <c r="C11" s="232" t="s">
        <v>145</v>
      </c>
      <c r="D11" s="238" t="s">
        <v>87</v>
      </c>
      <c r="E11" s="239" t="s">
        <v>84</v>
      </c>
      <c r="F11" s="239" t="s">
        <v>85</v>
      </c>
      <c r="H11" s="8"/>
      <c r="I11" s="9"/>
      <c r="J11" s="9"/>
      <c r="K11" s="9"/>
      <c r="L11" s="9"/>
      <c r="M11" s="9"/>
      <c r="N11" s="304"/>
      <c r="O11" s="305" t="s">
        <v>212</v>
      </c>
      <c r="P11" s="301">
        <f>SUM(P12:P16)</f>
        <v>1</v>
      </c>
      <c r="Q11" s="13">
        <f>SUM(Q12:Q16)</f>
        <v>0</v>
      </c>
      <c r="R11" s="303">
        <f>1/5</f>
        <v>0.2</v>
      </c>
      <c r="S11" s="11">
        <f>Q11*R11</f>
        <v>0</v>
      </c>
      <c r="T11"/>
      <c r="U11"/>
      <c r="V11"/>
      <c r="W11"/>
      <c r="X11"/>
      <c r="Y11"/>
      <c r="Z11"/>
      <c r="AA11"/>
      <c r="AB11"/>
      <c r="AC11"/>
      <c r="AD11"/>
      <c r="AE11"/>
      <c r="AF11"/>
      <c r="AG11"/>
    </row>
    <row r="12" spans="1:33" s="33" customFormat="1" ht="37.5" customHeight="1">
      <c r="A12" s="233" t="s">
        <v>89</v>
      </c>
      <c r="B12" s="234" t="s">
        <v>0</v>
      </c>
      <c r="C12" s="230" t="s">
        <v>90</v>
      </c>
      <c r="D12" s="76"/>
      <c r="E12" s="70"/>
      <c r="F12" s="71"/>
      <c r="H12" s="260">
        <v>1</v>
      </c>
      <c r="I12" s="261">
        <f>IF(H12=1,$I$6,"")</f>
        <v>0</v>
      </c>
      <c r="J12" s="261">
        <f>IF(H12=2,$J$6,"")</f>
      </c>
      <c r="K12" s="261">
        <f>IF(H12=3,$K$6,"")</f>
      </c>
      <c r="L12" s="261">
        <f>IF(H12=4,$L$6,"")</f>
      </c>
      <c r="M12" s="261">
        <f>IF(H12=5,$M$6,"")</f>
      </c>
      <c r="N12" s="261">
        <f>IF(H12=6,$N$6,"")</f>
      </c>
      <c r="O12" s="264">
        <f>SUM(I12:N12)</f>
        <v>0</v>
      </c>
      <c r="P12" s="321">
        <f>1/5</f>
        <v>0.2</v>
      </c>
      <c r="Q12" s="266">
        <f>O12*P12</f>
        <v>0</v>
      </c>
      <c r="R12" s="10"/>
      <c r="S12" s="35"/>
      <c r="U12" s="261">
        <f aca="true" t="shared" si="2" ref="U12:Z16">I12</f>
        <v>0</v>
      </c>
      <c r="V12" s="261">
        <f t="shared" si="2"/>
      </c>
      <c r="W12" s="261">
        <f t="shared" si="2"/>
      </c>
      <c r="X12" s="261">
        <f t="shared" si="2"/>
      </c>
      <c r="Y12" s="261">
        <f t="shared" si="2"/>
      </c>
      <c r="Z12" s="261">
        <f t="shared" si="2"/>
      </c>
      <c r="AA12" s="264">
        <f>SUM(U12:Z12)</f>
        <v>0</v>
      </c>
      <c r="AB12" s="311">
        <f>1/9</f>
        <v>0.1111111111111111</v>
      </c>
      <c r="AC12" s="288">
        <f>AA12*AB12</f>
        <v>0</v>
      </c>
      <c r="AD12"/>
      <c r="AE12"/>
      <c r="AF12"/>
      <c r="AG12"/>
    </row>
    <row r="13" spans="1:33" s="33" customFormat="1" ht="37.5" customHeight="1">
      <c r="A13" s="233" t="s">
        <v>91</v>
      </c>
      <c r="B13" s="234" t="s">
        <v>2</v>
      </c>
      <c r="C13" s="230" t="s">
        <v>92</v>
      </c>
      <c r="D13" s="77"/>
      <c r="E13" s="71"/>
      <c r="F13" s="71"/>
      <c r="H13" s="260">
        <v>1</v>
      </c>
      <c r="I13" s="261">
        <f>IF(H13=1,$I$6,"")</f>
        <v>0</v>
      </c>
      <c r="J13" s="261">
        <f>IF(H13=2,$J$6,"")</f>
      </c>
      <c r="K13" s="261">
        <f>IF(H13=3,$K$6,"")</f>
      </c>
      <c r="L13" s="261">
        <f>IF(H13=4,$L$6,"")</f>
      </c>
      <c r="M13" s="261">
        <f>IF(H13=5,$M$6,"")</f>
      </c>
      <c r="N13" s="261">
        <f>IF(H13=6,$N$6,"")</f>
      </c>
      <c r="O13" s="264">
        <f>SUM(I13:N13)</f>
        <v>0</v>
      </c>
      <c r="P13" s="321">
        <f>P12</f>
        <v>0.2</v>
      </c>
      <c r="Q13" s="266">
        <f>O13*P13</f>
        <v>0</v>
      </c>
      <c r="R13" s="10"/>
      <c r="S13" s="35"/>
      <c r="U13" s="261">
        <f t="shared" si="2"/>
        <v>0</v>
      </c>
      <c r="V13" s="261">
        <f t="shared" si="2"/>
      </c>
      <c r="W13" s="261">
        <f t="shared" si="2"/>
      </c>
      <c r="X13" s="261">
        <f t="shared" si="2"/>
      </c>
      <c r="Y13" s="261">
        <f aca="true" t="shared" si="3" ref="Y13:Z16">M13</f>
      </c>
      <c r="Z13" s="261">
        <f t="shared" si="3"/>
      </c>
      <c r="AA13" s="264">
        <f>SUM(U13:Z13)</f>
        <v>0</v>
      </c>
      <c r="AB13" s="311">
        <f>AB12</f>
        <v>0.1111111111111111</v>
      </c>
      <c r="AC13" s="288">
        <f>AA13*AB13</f>
        <v>0</v>
      </c>
      <c r="AD13"/>
      <c r="AE13"/>
      <c r="AF13"/>
      <c r="AG13"/>
    </row>
    <row r="14" spans="1:33" s="33" customFormat="1" ht="37.5" customHeight="1">
      <c r="A14" s="233" t="s">
        <v>93</v>
      </c>
      <c r="B14" s="234" t="s">
        <v>167</v>
      </c>
      <c r="C14" s="230" t="s">
        <v>92</v>
      </c>
      <c r="D14" s="77"/>
      <c r="E14" s="71"/>
      <c r="F14" s="71"/>
      <c r="H14" s="260">
        <v>1</v>
      </c>
      <c r="I14" s="261">
        <f>IF(H14=1,$I$6,"")</f>
        <v>0</v>
      </c>
      <c r="J14" s="261">
        <f>IF(H14=2,$J$6,"")</f>
      </c>
      <c r="K14" s="261">
        <f>IF(H14=3,$K$6,"")</f>
      </c>
      <c r="L14" s="261">
        <f>IF(H14=4,$L$6,"")</f>
      </c>
      <c r="M14" s="261">
        <f>IF(H14=5,$M$6,"")</f>
      </c>
      <c r="N14" s="261">
        <f>IF(H14=6,$N$6,"")</f>
      </c>
      <c r="O14" s="264">
        <f>SUM(I14:N14)</f>
        <v>0</v>
      </c>
      <c r="P14" s="321">
        <f>P13</f>
        <v>0.2</v>
      </c>
      <c r="Q14" s="266">
        <f>O14*P14</f>
        <v>0</v>
      </c>
      <c r="R14" s="10"/>
      <c r="S14" s="35"/>
      <c r="U14" s="261">
        <f t="shared" si="2"/>
        <v>0</v>
      </c>
      <c r="V14" s="261">
        <f t="shared" si="2"/>
      </c>
      <c r="W14" s="261">
        <f t="shared" si="2"/>
      </c>
      <c r="X14" s="261">
        <f t="shared" si="2"/>
      </c>
      <c r="Y14" s="261">
        <f t="shared" si="3"/>
      </c>
      <c r="Z14" s="261">
        <f t="shared" si="3"/>
      </c>
      <c r="AA14" s="264">
        <f>SUM(U14:Z14)</f>
        <v>0</v>
      </c>
      <c r="AB14" s="311">
        <f>AB13</f>
        <v>0.1111111111111111</v>
      </c>
      <c r="AC14" s="288">
        <f>AA14*AB14</f>
        <v>0</v>
      </c>
      <c r="AD14"/>
      <c r="AE14"/>
      <c r="AF14"/>
      <c r="AG14"/>
    </row>
    <row r="15" spans="1:33" s="33" customFormat="1" ht="37.5" customHeight="1">
      <c r="A15" s="233" t="s">
        <v>168</v>
      </c>
      <c r="B15" s="234" t="s">
        <v>169</v>
      </c>
      <c r="C15" s="230" t="s">
        <v>92</v>
      </c>
      <c r="D15" s="77"/>
      <c r="E15" s="71"/>
      <c r="F15" s="71"/>
      <c r="H15" s="260">
        <v>1</v>
      </c>
      <c r="I15" s="261">
        <f>IF(H15=1,$I$6,"")</f>
        <v>0</v>
      </c>
      <c r="J15" s="261">
        <f>IF(H15=2,$J$6,"")</f>
      </c>
      <c r="K15" s="261">
        <f>IF(H15=3,$K$6,"")</f>
      </c>
      <c r="L15" s="261">
        <f>IF(H15=4,$L$6,"")</f>
      </c>
      <c r="M15" s="261">
        <f>IF(H15=5,$M$6,"")</f>
      </c>
      <c r="N15" s="261">
        <f>IF(H15=6,$N$6,"")</f>
      </c>
      <c r="O15" s="264">
        <f>SUM(I15:N15)</f>
        <v>0</v>
      </c>
      <c r="P15" s="321">
        <f>P14</f>
        <v>0.2</v>
      </c>
      <c r="Q15" s="266">
        <f>O15*P15</f>
        <v>0</v>
      </c>
      <c r="R15" s="10"/>
      <c r="S15" s="35"/>
      <c r="U15" s="261">
        <f t="shared" si="2"/>
        <v>0</v>
      </c>
      <c r="V15" s="261">
        <f t="shared" si="2"/>
      </c>
      <c r="W15" s="261">
        <f t="shared" si="2"/>
      </c>
      <c r="X15" s="261">
        <f t="shared" si="2"/>
      </c>
      <c r="Y15" s="261">
        <f t="shared" si="3"/>
      </c>
      <c r="Z15" s="261">
        <f t="shared" si="3"/>
      </c>
      <c r="AA15" s="264">
        <f>SUM(U15:Z15)</f>
        <v>0</v>
      </c>
      <c r="AB15" s="311">
        <f>AB14</f>
        <v>0.1111111111111111</v>
      </c>
      <c r="AC15" s="288">
        <f>AA15*AB15</f>
        <v>0</v>
      </c>
      <c r="AD15"/>
      <c r="AE15"/>
      <c r="AF15"/>
      <c r="AG15"/>
    </row>
    <row r="16" spans="1:33" s="33" customFormat="1" ht="37.5" customHeight="1">
      <c r="A16" s="233" t="s">
        <v>170</v>
      </c>
      <c r="B16" s="234" t="s">
        <v>173</v>
      </c>
      <c r="C16" s="230" t="s">
        <v>174</v>
      </c>
      <c r="D16" s="77"/>
      <c r="E16" s="71"/>
      <c r="F16" s="71"/>
      <c r="H16" s="260">
        <v>1</v>
      </c>
      <c r="I16" s="261">
        <f>IF(H16=1,$I$6,"")</f>
        <v>0</v>
      </c>
      <c r="J16" s="261">
        <f>IF(H16=2,$J$6,"")</f>
      </c>
      <c r="K16" s="261">
        <f>IF(H16=3,$K$6,"")</f>
      </c>
      <c r="L16" s="261">
        <f>IF(H16=4,$L$6,"")</f>
      </c>
      <c r="M16" s="261">
        <f>IF(H16=5,$M$6,"")</f>
      </c>
      <c r="N16" s="261">
        <f>IF(H16=6,$N$6,"")</f>
      </c>
      <c r="O16" s="264">
        <f>SUM(I16:N16)</f>
        <v>0</v>
      </c>
      <c r="P16" s="321">
        <f>P15</f>
        <v>0.2</v>
      </c>
      <c r="Q16" s="266">
        <f>O16*P16</f>
        <v>0</v>
      </c>
      <c r="R16" s="10"/>
      <c r="S16" s="35"/>
      <c r="U16" s="261">
        <f t="shared" si="2"/>
        <v>0</v>
      </c>
      <c r="V16" s="261">
        <f t="shared" si="2"/>
      </c>
      <c r="W16" s="261">
        <f t="shared" si="2"/>
      </c>
      <c r="X16" s="261">
        <f t="shared" si="2"/>
      </c>
      <c r="Y16" s="261">
        <f t="shared" si="3"/>
      </c>
      <c r="Z16" s="261">
        <f t="shared" si="3"/>
      </c>
      <c r="AA16" s="264">
        <f>SUM(U16:Z16)</f>
        <v>0</v>
      </c>
      <c r="AB16" s="312"/>
      <c r="AC16"/>
      <c r="AD16"/>
      <c r="AE16"/>
      <c r="AF16" s="313">
        <f>1/9</f>
        <v>0.1111111111111111</v>
      </c>
      <c r="AG16" s="288">
        <f>AA16*AF16</f>
        <v>0</v>
      </c>
    </row>
    <row r="17" spans="1:33" s="33" customFormat="1" ht="37.5" customHeight="1">
      <c r="A17" s="374" t="s">
        <v>175</v>
      </c>
      <c r="B17" s="375"/>
      <c r="C17" s="232" t="s">
        <v>145</v>
      </c>
      <c r="D17" s="238" t="s">
        <v>87</v>
      </c>
      <c r="E17" s="239" t="s">
        <v>84</v>
      </c>
      <c r="F17" s="239" t="s">
        <v>85</v>
      </c>
      <c r="H17" s="8"/>
      <c r="I17" s="9"/>
      <c r="J17" s="9"/>
      <c r="K17" s="9"/>
      <c r="L17" s="9"/>
      <c r="M17" s="9"/>
      <c r="N17" s="306"/>
      <c r="O17" s="305" t="str">
        <f>O11</f>
        <v>somme = 1 ?  =&gt;</v>
      </c>
      <c r="P17" s="265">
        <f>SUM(P18:P23)</f>
        <v>0.9999999999999999</v>
      </c>
      <c r="Q17" s="39">
        <f>SUM(Q18:Q23)</f>
        <v>0</v>
      </c>
      <c r="R17" s="303">
        <f>R11</f>
        <v>0.2</v>
      </c>
      <c r="S17" s="11">
        <f>Q17*R17</f>
        <v>0</v>
      </c>
      <c r="U17" s="270"/>
      <c r="V17" s="271"/>
      <c r="W17" s="271"/>
      <c r="X17" s="271"/>
      <c r="Y17" s="271"/>
      <c r="Z17" s="271"/>
      <c r="AA17" s="272"/>
      <c r="AB17" s="312"/>
      <c r="AC17"/>
      <c r="AD17"/>
      <c r="AE17"/>
      <c r="AF17" s="312"/>
      <c r="AG17"/>
    </row>
    <row r="18" spans="1:33" s="33" customFormat="1" ht="37.5" customHeight="1">
      <c r="A18" s="235" t="s">
        <v>176</v>
      </c>
      <c r="B18" s="234" t="s">
        <v>189</v>
      </c>
      <c r="C18" s="230" t="s">
        <v>92</v>
      </c>
      <c r="D18" s="78"/>
      <c r="E18" s="72"/>
      <c r="F18" s="72"/>
      <c r="H18" s="260">
        <v>1</v>
      </c>
      <c r="I18" s="261">
        <f aca="true" t="shared" si="4" ref="I18:I23">IF(H18=1,$I$6,"")</f>
        <v>0</v>
      </c>
      <c r="J18" s="261">
        <f aca="true" t="shared" si="5" ref="J18:J23">IF(H18=2,$J$6,"")</f>
      </c>
      <c r="K18" s="261">
        <f aca="true" t="shared" si="6" ref="K18:K23">IF(H18=3,$K$6,"")</f>
      </c>
      <c r="L18" s="261">
        <f aca="true" t="shared" si="7" ref="L18:L23">IF(H18=4,$L$6,"")</f>
      </c>
      <c r="M18" s="261">
        <f aca="true" t="shared" si="8" ref="M18:M23">IF(H18=5,$M$6,"")</f>
      </c>
      <c r="N18" s="261">
        <f aca="true" t="shared" si="9" ref="N18:N23">IF(H18=6,$N$6,"")</f>
      </c>
      <c r="O18" s="264">
        <f aca="true" t="shared" si="10" ref="O18:O23">SUM(I18:N18)</f>
        <v>0</v>
      </c>
      <c r="P18" s="321">
        <f>1/6</f>
        <v>0.16666666666666666</v>
      </c>
      <c r="Q18" s="266">
        <f aca="true" t="shared" si="11" ref="Q18:Q23">O18*P18</f>
        <v>0</v>
      </c>
      <c r="R18" s="10"/>
      <c r="S18" s="35"/>
      <c r="U18" s="261">
        <f aca="true" t="shared" si="12" ref="U18:U23">I18</f>
        <v>0</v>
      </c>
      <c r="V18" s="261">
        <f aca="true" t="shared" si="13" ref="V18:V23">J18</f>
      </c>
      <c r="W18" s="261">
        <f aca="true" t="shared" si="14" ref="W18:W23">K18</f>
      </c>
      <c r="X18" s="261">
        <f aca="true" t="shared" si="15" ref="X18:X23">L18</f>
      </c>
      <c r="Y18" s="261">
        <f aca="true" t="shared" si="16" ref="Y18:Y23">M18</f>
      </c>
      <c r="Z18" s="261">
        <f aca="true" t="shared" si="17" ref="Z18:Z23">N18</f>
      </c>
      <c r="AA18" s="264">
        <f aca="true" t="shared" si="18" ref="AA18:AA23">SUM(U18:Z18)</f>
        <v>0</v>
      </c>
      <c r="AB18" s="311">
        <f>AB15</f>
        <v>0.1111111111111111</v>
      </c>
      <c r="AC18" s="288">
        <f>AA18*AB18</f>
        <v>0</v>
      </c>
      <c r="AD18"/>
      <c r="AE18"/>
      <c r="AF18" s="312"/>
      <c r="AG18"/>
    </row>
    <row r="19" spans="1:33" s="33" customFormat="1" ht="37.5" customHeight="1">
      <c r="A19" s="235" t="s">
        <v>190</v>
      </c>
      <c r="B19" s="234" t="s">
        <v>178</v>
      </c>
      <c r="C19" s="230" t="s">
        <v>92</v>
      </c>
      <c r="D19" s="76"/>
      <c r="E19" s="73"/>
      <c r="F19" s="73"/>
      <c r="H19" s="260">
        <v>1</v>
      </c>
      <c r="I19" s="261">
        <f t="shared" si="4"/>
        <v>0</v>
      </c>
      <c r="J19" s="261">
        <f t="shared" si="5"/>
      </c>
      <c r="K19" s="261">
        <f t="shared" si="6"/>
      </c>
      <c r="L19" s="261">
        <f t="shared" si="7"/>
      </c>
      <c r="M19" s="261">
        <f t="shared" si="8"/>
      </c>
      <c r="N19" s="261">
        <f t="shared" si="9"/>
      </c>
      <c r="O19" s="264">
        <f t="shared" si="10"/>
        <v>0</v>
      </c>
      <c r="P19" s="321">
        <f>P18</f>
        <v>0.16666666666666666</v>
      </c>
      <c r="Q19" s="266">
        <f t="shared" si="11"/>
        <v>0</v>
      </c>
      <c r="R19" s="10"/>
      <c r="S19" s="35"/>
      <c r="U19" s="261">
        <f t="shared" si="12"/>
        <v>0</v>
      </c>
      <c r="V19" s="261">
        <f t="shared" si="13"/>
      </c>
      <c r="W19" s="261">
        <f t="shared" si="14"/>
      </c>
      <c r="X19" s="261">
        <f t="shared" si="15"/>
      </c>
      <c r="Y19" s="261">
        <f t="shared" si="16"/>
      </c>
      <c r="Z19" s="261">
        <f t="shared" si="17"/>
      </c>
      <c r="AA19" s="264">
        <f t="shared" si="18"/>
        <v>0</v>
      </c>
      <c r="AB19" s="311">
        <f>AB18</f>
        <v>0.1111111111111111</v>
      </c>
      <c r="AC19" s="288">
        <f>AA19*AB19</f>
        <v>0</v>
      </c>
      <c r="AD19"/>
      <c r="AE19"/>
      <c r="AF19" s="312"/>
      <c r="AG19"/>
    </row>
    <row r="20" spans="1:33" s="33" customFormat="1" ht="37.5" customHeight="1">
      <c r="A20" s="235" t="s">
        <v>179</v>
      </c>
      <c r="B20" s="236" t="s">
        <v>191</v>
      </c>
      <c r="C20" s="230" t="s">
        <v>92</v>
      </c>
      <c r="D20" s="76"/>
      <c r="E20" s="73"/>
      <c r="F20" s="73"/>
      <c r="H20" s="260">
        <v>1</v>
      </c>
      <c r="I20" s="261">
        <f t="shared" si="4"/>
        <v>0</v>
      </c>
      <c r="J20" s="261">
        <f t="shared" si="5"/>
      </c>
      <c r="K20" s="261">
        <f t="shared" si="6"/>
      </c>
      <c r="L20" s="261">
        <f t="shared" si="7"/>
      </c>
      <c r="M20" s="261">
        <f t="shared" si="8"/>
      </c>
      <c r="N20" s="261">
        <f t="shared" si="9"/>
      </c>
      <c r="O20" s="264">
        <f t="shared" si="10"/>
        <v>0</v>
      </c>
      <c r="P20" s="321">
        <f>P19</f>
        <v>0.16666666666666666</v>
      </c>
      <c r="Q20" s="266">
        <f t="shared" si="11"/>
        <v>0</v>
      </c>
      <c r="R20" s="10"/>
      <c r="S20" s="35"/>
      <c r="U20" s="261">
        <f t="shared" si="12"/>
        <v>0</v>
      </c>
      <c r="V20" s="261">
        <f t="shared" si="13"/>
      </c>
      <c r="W20" s="261">
        <f t="shared" si="14"/>
      </c>
      <c r="X20" s="261">
        <f t="shared" si="15"/>
      </c>
      <c r="Y20" s="261">
        <f t="shared" si="16"/>
      </c>
      <c r="Z20" s="261">
        <f t="shared" si="17"/>
      </c>
      <c r="AA20" s="264">
        <f t="shared" si="18"/>
        <v>0</v>
      </c>
      <c r="AB20" s="311">
        <f>AB19</f>
        <v>0.1111111111111111</v>
      </c>
      <c r="AC20" s="288">
        <f>AA20*AB20</f>
        <v>0</v>
      </c>
      <c r="AD20"/>
      <c r="AE20"/>
      <c r="AF20" s="312"/>
      <c r="AG20"/>
    </row>
    <row r="21" spans="1:33" s="33" customFormat="1" ht="37.5" customHeight="1">
      <c r="A21" s="235" t="s">
        <v>180</v>
      </c>
      <c r="B21" s="234" t="s">
        <v>48</v>
      </c>
      <c r="C21" s="230" t="s">
        <v>92</v>
      </c>
      <c r="D21" s="76"/>
      <c r="E21" s="73"/>
      <c r="F21" s="73"/>
      <c r="H21" s="260">
        <v>1</v>
      </c>
      <c r="I21" s="261">
        <f t="shared" si="4"/>
        <v>0</v>
      </c>
      <c r="J21" s="261">
        <f t="shared" si="5"/>
      </c>
      <c r="K21" s="261">
        <f t="shared" si="6"/>
      </c>
      <c r="L21" s="261">
        <f t="shared" si="7"/>
      </c>
      <c r="M21" s="261">
        <f t="shared" si="8"/>
      </c>
      <c r="N21" s="261">
        <f t="shared" si="9"/>
      </c>
      <c r="O21" s="264">
        <f t="shared" si="10"/>
        <v>0</v>
      </c>
      <c r="P21" s="321">
        <f>P20</f>
        <v>0.16666666666666666</v>
      </c>
      <c r="Q21" s="266">
        <f t="shared" si="11"/>
        <v>0</v>
      </c>
      <c r="R21" s="10"/>
      <c r="S21" s="35"/>
      <c r="U21" s="261">
        <f t="shared" si="12"/>
        <v>0</v>
      </c>
      <c r="V21" s="261">
        <f t="shared" si="13"/>
      </c>
      <c r="W21" s="261">
        <f t="shared" si="14"/>
      </c>
      <c r="X21" s="261">
        <f t="shared" si="15"/>
      </c>
      <c r="Y21" s="261">
        <f t="shared" si="16"/>
      </c>
      <c r="Z21" s="261">
        <f t="shared" si="17"/>
      </c>
      <c r="AA21" s="264">
        <f t="shared" si="18"/>
        <v>0</v>
      </c>
      <c r="AB21" s="311">
        <f>AB20</f>
        <v>0.1111111111111111</v>
      </c>
      <c r="AC21" s="288">
        <f>AA21*AB21</f>
        <v>0</v>
      </c>
      <c r="AD21"/>
      <c r="AE21"/>
      <c r="AF21" s="312"/>
      <c r="AG21"/>
    </row>
    <row r="22" spans="1:33" s="33" customFormat="1" ht="37.5" customHeight="1">
      <c r="A22" s="233" t="s">
        <v>49</v>
      </c>
      <c r="B22" s="234" t="s">
        <v>136</v>
      </c>
      <c r="C22" s="230" t="s">
        <v>92</v>
      </c>
      <c r="D22" s="76"/>
      <c r="E22" s="74"/>
      <c r="F22" s="74"/>
      <c r="H22" s="260">
        <v>1</v>
      </c>
      <c r="I22" s="261">
        <f t="shared" si="4"/>
        <v>0</v>
      </c>
      <c r="J22" s="261">
        <f t="shared" si="5"/>
      </c>
      <c r="K22" s="261">
        <f t="shared" si="6"/>
      </c>
      <c r="L22" s="261">
        <f t="shared" si="7"/>
      </c>
      <c r="M22" s="261">
        <f t="shared" si="8"/>
      </c>
      <c r="N22" s="261">
        <f t="shared" si="9"/>
      </c>
      <c r="O22" s="264">
        <f t="shared" si="10"/>
        <v>0</v>
      </c>
      <c r="P22" s="321">
        <f>P21</f>
        <v>0.16666666666666666</v>
      </c>
      <c r="Q22" s="266">
        <f t="shared" si="11"/>
        <v>0</v>
      </c>
      <c r="R22" s="10"/>
      <c r="S22" s="35"/>
      <c r="U22" s="261">
        <f t="shared" si="12"/>
        <v>0</v>
      </c>
      <c r="V22" s="261">
        <f t="shared" si="13"/>
      </c>
      <c r="W22" s="261">
        <f t="shared" si="14"/>
      </c>
      <c r="X22" s="261">
        <f t="shared" si="15"/>
      </c>
      <c r="Y22" s="261">
        <f t="shared" si="16"/>
      </c>
      <c r="Z22" s="261">
        <f t="shared" si="17"/>
      </c>
      <c r="AA22" s="264">
        <f t="shared" si="18"/>
        <v>0</v>
      </c>
      <c r="AB22" s="311">
        <f>AB21</f>
        <v>0.1111111111111111</v>
      </c>
      <c r="AC22" s="288">
        <f>AA22*AB22</f>
        <v>0</v>
      </c>
      <c r="AD22"/>
      <c r="AE22"/>
      <c r="AF22" s="312"/>
      <c r="AG22"/>
    </row>
    <row r="23" spans="1:33" s="33" customFormat="1" ht="37.5" customHeight="1">
      <c r="A23" s="233" t="s">
        <v>137</v>
      </c>
      <c r="B23" s="234" t="s">
        <v>138</v>
      </c>
      <c r="C23" s="230" t="s">
        <v>174</v>
      </c>
      <c r="D23" s="76"/>
      <c r="E23" s="74"/>
      <c r="F23" s="74"/>
      <c r="H23" s="260">
        <v>1</v>
      </c>
      <c r="I23" s="261">
        <f t="shared" si="4"/>
        <v>0</v>
      </c>
      <c r="J23" s="261">
        <f t="shared" si="5"/>
      </c>
      <c r="K23" s="261">
        <f t="shared" si="6"/>
      </c>
      <c r="L23" s="261">
        <f t="shared" si="7"/>
      </c>
      <c r="M23" s="261">
        <f t="shared" si="8"/>
      </c>
      <c r="N23" s="261">
        <f t="shared" si="9"/>
      </c>
      <c r="O23" s="264">
        <f t="shared" si="10"/>
        <v>0</v>
      </c>
      <c r="P23" s="321">
        <f>P22</f>
        <v>0.16666666666666666</v>
      </c>
      <c r="Q23" s="266">
        <f t="shared" si="11"/>
        <v>0</v>
      </c>
      <c r="R23" s="10"/>
      <c r="S23" s="35"/>
      <c r="U23" s="261">
        <f t="shared" si="12"/>
        <v>0</v>
      </c>
      <c r="V23" s="261">
        <f t="shared" si="13"/>
      </c>
      <c r="W23" s="261">
        <f t="shared" si="14"/>
      </c>
      <c r="X23" s="261">
        <f t="shared" si="15"/>
      </c>
      <c r="Y23" s="261">
        <f t="shared" si="16"/>
      </c>
      <c r="Z23" s="261">
        <f t="shared" si="17"/>
      </c>
      <c r="AA23" s="264">
        <f t="shared" si="18"/>
        <v>0</v>
      </c>
      <c r="AB23"/>
      <c r="AC23"/>
      <c r="AD23"/>
      <c r="AE23"/>
      <c r="AF23" s="313">
        <f>AF16</f>
        <v>0.1111111111111111</v>
      </c>
      <c r="AG23" s="288">
        <f>AA23*AF23</f>
        <v>0</v>
      </c>
    </row>
    <row r="24" spans="1:33" s="33" customFormat="1" ht="37.5" customHeight="1">
      <c r="A24" s="374" t="s">
        <v>139</v>
      </c>
      <c r="B24" s="375"/>
      <c r="C24" s="232" t="s">
        <v>145</v>
      </c>
      <c r="D24" s="238" t="s">
        <v>87</v>
      </c>
      <c r="E24" s="239" t="s">
        <v>84</v>
      </c>
      <c r="F24" s="239" t="s">
        <v>85</v>
      </c>
      <c r="H24" s="8"/>
      <c r="I24" s="9"/>
      <c r="J24" s="9"/>
      <c r="K24" s="9"/>
      <c r="L24" s="9"/>
      <c r="M24" s="9"/>
      <c r="N24" s="306"/>
      <c r="O24" s="305" t="str">
        <f>O17</f>
        <v>somme = 1 ?  =&gt;</v>
      </c>
      <c r="P24" s="265">
        <f>SUM(P25:P31)</f>
        <v>0.9999999999999998</v>
      </c>
      <c r="Q24" s="39">
        <f>SUM(Q25:Q31)</f>
        <v>0</v>
      </c>
      <c r="R24" s="303">
        <f>R17</f>
        <v>0.2</v>
      </c>
      <c r="S24" s="11">
        <f>Q24*R24</f>
        <v>0</v>
      </c>
      <c r="U24" s="270"/>
      <c r="V24" s="271"/>
      <c r="W24" s="271"/>
      <c r="X24" s="271"/>
      <c r="Y24" s="271"/>
      <c r="Z24" s="271"/>
      <c r="AA24" s="272"/>
      <c r="AB24"/>
      <c r="AC24"/>
      <c r="AD24"/>
      <c r="AE24"/>
      <c r="AF24" s="312"/>
      <c r="AG24"/>
    </row>
    <row r="25" spans="1:33" s="33" customFormat="1" ht="37.5" customHeight="1">
      <c r="A25" s="235" t="s">
        <v>161</v>
      </c>
      <c r="B25" s="234" t="s">
        <v>162</v>
      </c>
      <c r="C25" s="230" t="s">
        <v>163</v>
      </c>
      <c r="D25" s="76"/>
      <c r="E25" s="74"/>
      <c r="F25" s="74"/>
      <c r="H25" s="260">
        <v>1</v>
      </c>
      <c r="I25" s="261">
        <f aca="true" t="shared" si="19" ref="I25:I31">IF(H25=1,$I$6,"")</f>
        <v>0</v>
      </c>
      <c r="J25" s="261">
        <f aca="true" t="shared" si="20" ref="J25:J31">IF(H25=2,$J$6,"")</f>
      </c>
      <c r="K25" s="261">
        <f aca="true" t="shared" si="21" ref="K25:K31">IF(H25=3,$K$6,"")</f>
      </c>
      <c r="L25" s="261">
        <f aca="true" t="shared" si="22" ref="L25:L31">IF(H25=4,$L$6,"")</f>
      </c>
      <c r="M25" s="261">
        <f aca="true" t="shared" si="23" ref="M25:M31">IF(H25=5,$M$6,"")</f>
      </c>
      <c r="N25" s="261">
        <f aca="true" t="shared" si="24" ref="N25:N31">IF(H25=6,$N$6,"")</f>
      </c>
      <c r="O25" s="264">
        <f aca="true" t="shared" si="25" ref="O25:O31">SUM(I25:N25)</f>
        <v>0</v>
      </c>
      <c r="P25" s="321">
        <f>1/7</f>
        <v>0.14285714285714285</v>
      </c>
      <c r="Q25" s="266">
        <f aca="true" t="shared" si="26" ref="Q25:Q31">O25*P25</f>
        <v>0</v>
      </c>
      <c r="R25" s="10"/>
      <c r="S25" s="35"/>
      <c r="U25" s="261">
        <f aca="true" t="shared" si="27" ref="U25:U31">I25</f>
        <v>0</v>
      </c>
      <c r="V25" s="261">
        <f aca="true" t="shared" si="28" ref="V25:V31">J25</f>
      </c>
      <c r="W25" s="261">
        <f aca="true" t="shared" si="29" ref="W25:W31">K25</f>
      </c>
      <c r="X25" s="261">
        <f aca="true" t="shared" si="30" ref="X25:X31">L25</f>
      </c>
      <c r="Y25" s="261">
        <f aca="true" t="shared" si="31" ref="Y25:Y31">M25</f>
      </c>
      <c r="Z25" s="261">
        <f aca="true" t="shared" si="32" ref="Z25:Z31">N25</f>
      </c>
      <c r="AA25" s="264">
        <f aca="true" t="shared" si="33" ref="AA25:AA31">SUM(U25:Z25)</f>
        <v>0</v>
      </c>
      <c r="AB25"/>
      <c r="AC25"/>
      <c r="AD25" s="313">
        <f>1/11</f>
        <v>0.09090909090909091</v>
      </c>
      <c r="AE25" s="288">
        <f aca="true" t="shared" si="34" ref="AE25:AE30">AA25*AD25</f>
        <v>0</v>
      </c>
      <c r="AF25" s="312"/>
      <c r="AG25"/>
    </row>
    <row r="26" spans="1:33" s="33" customFormat="1" ht="37.5" customHeight="1">
      <c r="A26" s="235" t="s">
        <v>140</v>
      </c>
      <c r="B26" s="234" t="s">
        <v>194</v>
      </c>
      <c r="C26" s="230" t="s">
        <v>196</v>
      </c>
      <c r="D26" s="76"/>
      <c r="E26" s="74"/>
      <c r="F26" s="74"/>
      <c r="H26" s="260">
        <v>1</v>
      </c>
      <c r="I26" s="261">
        <f t="shared" si="19"/>
        <v>0</v>
      </c>
      <c r="J26" s="261">
        <f t="shared" si="20"/>
      </c>
      <c r="K26" s="261">
        <f t="shared" si="21"/>
      </c>
      <c r="L26" s="261">
        <f t="shared" si="22"/>
      </c>
      <c r="M26" s="261">
        <f t="shared" si="23"/>
      </c>
      <c r="N26" s="261">
        <f t="shared" si="24"/>
      </c>
      <c r="O26" s="264">
        <f t="shared" si="25"/>
        <v>0</v>
      </c>
      <c r="P26" s="321">
        <f aca="true" t="shared" si="35" ref="P26:P31">P25</f>
        <v>0.14285714285714285</v>
      </c>
      <c r="Q26" s="266">
        <f t="shared" si="26"/>
        <v>0</v>
      </c>
      <c r="R26" s="10"/>
      <c r="S26" s="35"/>
      <c r="U26" s="261">
        <f t="shared" si="27"/>
        <v>0</v>
      </c>
      <c r="V26" s="261">
        <f t="shared" si="28"/>
      </c>
      <c r="W26" s="261">
        <f t="shared" si="29"/>
      </c>
      <c r="X26" s="261">
        <f t="shared" si="30"/>
      </c>
      <c r="Y26" s="261">
        <f t="shared" si="31"/>
      </c>
      <c r="Z26" s="261">
        <f t="shared" si="32"/>
      </c>
      <c r="AA26" s="264">
        <f t="shared" si="33"/>
        <v>0</v>
      </c>
      <c r="AB26"/>
      <c r="AC26"/>
      <c r="AD26" s="313">
        <f>AD25</f>
        <v>0.09090909090909091</v>
      </c>
      <c r="AE26" s="288">
        <f t="shared" si="34"/>
        <v>0</v>
      </c>
      <c r="AF26" s="312"/>
      <c r="AG26"/>
    </row>
    <row r="27" spans="1:33" s="33" customFormat="1" ht="37.5" customHeight="1">
      <c r="A27" s="235" t="s">
        <v>195</v>
      </c>
      <c r="B27" s="234" t="s">
        <v>188</v>
      </c>
      <c r="C27" s="230" t="s">
        <v>196</v>
      </c>
      <c r="D27" s="76"/>
      <c r="E27" s="74"/>
      <c r="F27" s="74"/>
      <c r="H27" s="260">
        <v>1</v>
      </c>
      <c r="I27" s="261">
        <f t="shared" si="19"/>
        <v>0</v>
      </c>
      <c r="J27" s="261">
        <f t="shared" si="20"/>
      </c>
      <c r="K27" s="261">
        <f t="shared" si="21"/>
      </c>
      <c r="L27" s="261">
        <f t="shared" si="22"/>
      </c>
      <c r="M27" s="261">
        <f t="shared" si="23"/>
      </c>
      <c r="N27" s="261">
        <f t="shared" si="24"/>
      </c>
      <c r="O27" s="264">
        <f t="shared" si="25"/>
        <v>0</v>
      </c>
      <c r="P27" s="321">
        <f t="shared" si="35"/>
        <v>0.14285714285714285</v>
      </c>
      <c r="Q27" s="266">
        <f t="shared" si="26"/>
        <v>0</v>
      </c>
      <c r="R27" s="10"/>
      <c r="S27" s="35"/>
      <c r="U27" s="261">
        <f t="shared" si="27"/>
        <v>0</v>
      </c>
      <c r="V27" s="261">
        <f t="shared" si="28"/>
      </c>
      <c r="W27" s="261">
        <f t="shared" si="29"/>
      </c>
      <c r="X27" s="261">
        <f t="shared" si="30"/>
      </c>
      <c r="Y27" s="261">
        <f t="shared" si="31"/>
      </c>
      <c r="Z27" s="261">
        <f t="shared" si="32"/>
      </c>
      <c r="AA27" s="264">
        <f t="shared" si="33"/>
        <v>0</v>
      </c>
      <c r="AB27"/>
      <c r="AC27"/>
      <c r="AD27" s="313">
        <f>AD26</f>
        <v>0.09090909090909091</v>
      </c>
      <c r="AE27" s="288">
        <f t="shared" si="34"/>
        <v>0</v>
      </c>
      <c r="AF27" s="312"/>
      <c r="AG27"/>
    </row>
    <row r="28" spans="1:33" s="33" customFormat="1" ht="37.5" customHeight="1">
      <c r="A28" s="235" t="s">
        <v>60</v>
      </c>
      <c r="B28" s="234" t="s">
        <v>64</v>
      </c>
      <c r="C28" s="230" t="s">
        <v>196</v>
      </c>
      <c r="D28" s="76"/>
      <c r="E28" s="74"/>
      <c r="F28" s="74"/>
      <c r="H28" s="260">
        <v>1</v>
      </c>
      <c r="I28" s="261">
        <f>IF(H28=1,$I$6,"")</f>
        <v>0</v>
      </c>
      <c r="J28" s="261">
        <f>IF(H28=2,$J$6,"")</f>
      </c>
      <c r="K28" s="261">
        <f>IF(H28=3,$K$6,"")</f>
      </c>
      <c r="L28" s="261">
        <f>IF(H28=4,$L$6,"")</f>
      </c>
      <c r="M28" s="261">
        <f>IF(H28=5,$M$6,"")</f>
      </c>
      <c r="N28" s="261">
        <f>IF(H28=6,$N$6,"")</f>
      </c>
      <c r="O28" s="264">
        <f>SUM(I28:N28)</f>
        <v>0</v>
      </c>
      <c r="P28" s="321">
        <f t="shared" si="35"/>
        <v>0.14285714285714285</v>
      </c>
      <c r="Q28" s="266">
        <f>O28*P28</f>
        <v>0</v>
      </c>
      <c r="R28" s="10"/>
      <c r="S28" s="35"/>
      <c r="U28" s="261">
        <f aca="true" t="shared" si="36" ref="U28:Z28">I28</f>
        <v>0</v>
      </c>
      <c r="V28" s="261">
        <f t="shared" si="36"/>
      </c>
      <c r="W28" s="261">
        <f t="shared" si="36"/>
      </c>
      <c r="X28" s="261">
        <f t="shared" si="36"/>
      </c>
      <c r="Y28" s="261">
        <f t="shared" si="36"/>
      </c>
      <c r="Z28" s="261">
        <f t="shared" si="36"/>
      </c>
      <c r="AA28" s="264">
        <f>SUM(U28:Z28)</f>
        <v>0</v>
      </c>
      <c r="AB28"/>
      <c r="AC28"/>
      <c r="AD28" s="313">
        <f>AD26</f>
        <v>0.09090909090909091</v>
      </c>
      <c r="AE28" s="288">
        <f t="shared" si="34"/>
        <v>0</v>
      </c>
      <c r="AF28" s="312"/>
      <c r="AG28"/>
    </row>
    <row r="29" spans="1:33" s="33" customFormat="1" ht="37.5" customHeight="1">
      <c r="A29" s="235" t="s">
        <v>61</v>
      </c>
      <c r="B29" s="234" t="s">
        <v>65</v>
      </c>
      <c r="C29" s="230" t="s">
        <v>196</v>
      </c>
      <c r="D29" s="76"/>
      <c r="E29" s="74"/>
      <c r="F29" s="74"/>
      <c r="H29" s="260">
        <v>1</v>
      </c>
      <c r="I29" s="261">
        <f t="shared" si="19"/>
        <v>0</v>
      </c>
      <c r="J29" s="261">
        <f t="shared" si="20"/>
      </c>
      <c r="K29" s="261">
        <f t="shared" si="21"/>
      </c>
      <c r="L29" s="261">
        <f t="shared" si="22"/>
      </c>
      <c r="M29" s="261">
        <f t="shared" si="23"/>
      </c>
      <c r="N29" s="261">
        <f t="shared" si="24"/>
      </c>
      <c r="O29" s="264">
        <f t="shared" si="25"/>
        <v>0</v>
      </c>
      <c r="P29" s="321">
        <f t="shared" si="35"/>
        <v>0.14285714285714285</v>
      </c>
      <c r="Q29" s="266">
        <f t="shared" si="26"/>
        <v>0</v>
      </c>
      <c r="R29" s="10"/>
      <c r="S29" s="35"/>
      <c r="U29" s="261">
        <f t="shared" si="27"/>
        <v>0</v>
      </c>
      <c r="V29" s="261">
        <f t="shared" si="28"/>
      </c>
      <c r="W29" s="261">
        <f t="shared" si="29"/>
      </c>
      <c r="X29" s="261">
        <f t="shared" si="30"/>
      </c>
      <c r="Y29" s="261">
        <f t="shared" si="31"/>
      </c>
      <c r="Z29" s="261">
        <f t="shared" si="32"/>
      </c>
      <c r="AA29" s="264">
        <f t="shared" si="33"/>
        <v>0</v>
      </c>
      <c r="AB29"/>
      <c r="AC29"/>
      <c r="AD29" s="313">
        <f>AD27</f>
        <v>0.09090909090909091</v>
      </c>
      <c r="AE29" s="288">
        <f t="shared" si="34"/>
        <v>0</v>
      </c>
      <c r="AF29" s="312"/>
      <c r="AG29"/>
    </row>
    <row r="30" spans="1:33" s="33" customFormat="1" ht="37.5" customHeight="1">
      <c r="A30" s="233" t="s">
        <v>62</v>
      </c>
      <c r="B30" s="234" t="s">
        <v>198</v>
      </c>
      <c r="C30" s="230" t="s">
        <v>196</v>
      </c>
      <c r="D30" s="76"/>
      <c r="E30" s="74"/>
      <c r="F30" s="74"/>
      <c r="H30" s="260">
        <v>1</v>
      </c>
      <c r="I30" s="261">
        <f t="shared" si="19"/>
        <v>0</v>
      </c>
      <c r="J30" s="261">
        <f t="shared" si="20"/>
      </c>
      <c r="K30" s="261">
        <f t="shared" si="21"/>
      </c>
      <c r="L30" s="261">
        <f t="shared" si="22"/>
      </c>
      <c r="M30" s="261">
        <f t="shared" si="23"/>
      </c>
      <c r="N30" s="261">
        <f t="shared" si="24"/>
      </c>
      <c r="O30" s="264">
        <f t="shared" si="25"/>
        <v>0</v>
      </c>
      <c r="P30" s="321">
        <f t="shared" si="35"/>
        <v>0.14285714285714285</v>
      </c>
      <c r="Q30" s="266">
        <f t="shared" si="26"/>
        <v>0</v>
      </c>
      <c r="R30" s="10"/>
      <c r="S30" s="35"/>
      <c r="U30" s="261">
        <f t="shared" si="27"/>
        <v>0</v>
      </c>
      <c r="V30" s="261">
        <f t="shared" si="28"/>
      </c>
      <c r="W30" s="261">
        <f t="shared" si="29"/>
      </c>
      <c r="X30" s="261">
        <f t="shared" si="30"/>
      </c>
      <c r="Y30" s="261">
        <f t="shared" si="31"/>
      </c>
      <c r="Z30" s="261">
        <f t="shared" si="32"/>
      </c>
      <c r="AA30" s="264">
        <f t="shared" si="33"/>
        <v>0</v>
      </c>
      <c r="AB30"/>
      <c r="AC30"/>
      <c r="AD30" s="313">
        <f>AD29</f>
        <v>0.09090909090909091</v>
      </c>
      <c r="AE30" s="288">
        <f t="shared" si="34"/>
        <v>0</v>
      </c>
      <c r="AF30" s="312"/>
      <c r="AG30"/>
    </row>
    <row r="31" spans="1:33" s="33" customFormat="1" ht="37.5" customHeight="1">
      <c r="A31" s="233" t="s">
        <v>63</v>
      </c>
      <c r="B31" s="234" t="s">
        <v>199</v>
      </c>
      <c r="C31" s="230" t="s">
        <v>174</v>
      </c>
      <c r="D31" s="76"/>
      <c r="E31" s="74"/>
      <c r="F31" s="74"/>
      <c r="H31" s="260">
        <v>1</v>
      </c>
      <c r="I31" s="261">
        <f t="shared" si="19"/>
        <v>0</v>
      </c>
      <c r="J31" s="261">
        <f t="shared" si="20"/>
      </c>
      <c r="K31" s="261">
        <f t="shared" si="21"/>
      </c>
      <c r="L31" s="261">
        <f t="shared" si="22"/>
      </c>
      <c r="M31" s="261">
        <f t="shared" si="23"/>
      </c>
      <c r="N31" s="261">
        <f t="shared" si="24"/>
      </c>
      <c r="O31" s="264">
        <f t="shared" si="25"/>
        <v>0</v>
      </c>
      <c r="P31" s="321">
        <f t="shared" si="35"/>
        <v>0.14285714285714285</v>
      </c>
      <c r="Q31" s="266">
        <f t="shared" si="26"/>
        <v>0</v>
      </c>
      <c r="R31" s="10"/>
      <c r="S31" s="35"/>
      <c r="U31" s="268">
        <f t="shared" si="27"/>
        <v>0</v>
      </c>
      <c r="V31" s="268">
        <f t="shared" si="28"/>
      </c>
      <c r="W31" s="268">
        <f t="shared" si="29"/>
      </c>
      <c r="X31" s="268">
        <f t="shared" si="30"/>
      </c>
      <c r="Y31" s="261">
        <f t="shared" si="31"/>
      </c>
      <c r="Z31" s="261">
        <f t="shared" si="32"/>
      </c>
      <c r="AA31" s="264">
        <f t="shared" si="33"/>
        <v>0</v>
      </c>
      <c r="AB31"/>
      <c r="AC31"/>
      <c r="AD31" s="312"/>
      <c r="AE31"/>
      <c r="AF31" s="313">
        <f>AF23</f>
        <v>0.1111111111111111</v>
      </c>
      <c r="AG31" s="288">
        <f>AA31*AF31</f>
        <v>0</v>
      </c>
    </row>
    <row r="32" spans="1:33" ht="37.5" customHeight="1">
      <c r="A32" s="374" t="s">
        <v>17</v>
      </c>
      <c r="B32" s="375"/>
      <c r="C32" s="232" t="s">
        <v>145</v>
      </c>
      <c r="D32" s="238" t="s">
        <v>87</v>
      </c>
      <c r="E32" s="239" t="s">
        <v>84</v>
      </c>
      <c r="F32" s="239" t="s">
        <v>85</v>
      </c>
      <c r="H32" s="8"/>
      <c r="I32" s="9"/>
      <c r="J32" s="9"/>
      <c r="K32" s="9"/>
      <c r="L32" s="9"/>
      <c r="M32" s="9"/>
      <c r="N32" s="306"/>
      <c r="O32" s="305" t="str">
        <f>O24</f>
        <v>somme = 1 ?  =&gt;</v>
      </c>
      <c r="P32" s="265">
        <f>SUM(P33:P38)</f>
        <v>0.9999999999999999</v>
      </c>
      <c r="Q32" s="39">
        <f>SUM(Q33:Q38)</f>
        <v>0</v>
      </c>
      <c r="R32" s="303">
        <f>R24</f>
        <v>0.2</v>
      </c>
      <c r="S32" s="11">
        <f>Q32*R32</f>
        <v>0</v>
      </c>
      <c r="U32" s="270"/>
      <c r="V32" s="271"/>
      <c r="W32" s="271"/>
      <c r="X32" s="271"/>
      <c r="Y32" s="271"/>
      <c r="Z32" s="271"/>
      <c r="AA32" s="272"/>
      <c r="AB32"/>
      <c r="AC32"/>
      <c r="AD32" s="312"/>
      <c r="AE32"/>
      <c r="AF32" s="312"/>
      <c r="AG32"/>
    </row>
    <row r="33" spans="1:33" ht="37.5" customHeight="1">
      <c r="A33" s="233" t="s">
        <v>183</v>
      </c>
      <c r="B33" s="234" t="s">
        <v>184</v>
      </c>
      <c r="C33" s="230" t="s">
        <v>163</v>
      </c>
      <c r="D33" s="76"/>
      <c r="E33" s="74"/>
      <c r="F33" s="74"/>
      <c r="H33" s="260">
        <v>1</v>
      </c>
      <c r="I33" s="261">
        <f aca="true" t="shared" si="37" ref="I33:I38">IF(H33=1,$I$6,"")</f>
        <v>0</v>
      </c>
      <c r="J33" s="261">
        <f aca="true" t="shared" si="38" ref="J33:J38">IF(H33=2,$J$6,"")</f>
      </c>
      <c r="K33" s="261">
        <f aca="true" t="shared" si="39" ref="K33:K38">IF(H33=3,$K$6,"")</f>
      </c>
      <c r="L33" s="261">
        <f aca="true" t="shared" si="40" ref="L33:L38">IF(H33=4,$L$6,"")</f>
      </c>
      <c r="M33" s="261">
        <f aca="true" t="shared" si="41" ref="M33:M38">IF(H33=5,$M$6,"")</f>
      </c>
      <c r="N33" s="261">
        <f aca="true" t="shared" si="42" ref="N33:N38">IF(H33=6,$N$6,"")</f>
      </c>
      <c r="O33" s="264">
        <f aca="true" t="shared" si="43" ref="O33:O38">SUM(I33:N33)</f>
        <v>0</v>
      </c>
      <c r="P33" s="321">
        <f>1/6</f>
        <v>0.16666666666666666</v>
      </c>
      <c r="Q33" s="266">
        <f aca="true" t="shared" si="44" ref="Q33:Q38">O33*P33</f>
        <v>0</v>
      </c>
      <c r="R33" s="10"/>
      <c r="S33" s="35"/>
      <c r="U33" s="269">
        <f aca="true" t="shared" si="45" ref="U33:U38">I33</f>
        <v>0</v>
      </c>
      <c r="V33" s="269">
        <f aca="true" t="shared" si="46" ref="V33:V38">J33</f>
      </c>
      <c r="W33" s="269">
        <f aca="true" t="shared" si="47" ref="W33:W38">K33</f>
      </c>
      <c r="X33" s="269">
        <f aca="true" t="shared" si="48" ref="X33:X38">L33</f>
      </c>
      <c r="Y33" s="261">
        <f aca="true" t="shared" si="49" ref="Y33:Y38">M33</f>
      </c>
      <c r="Z33" s="261">
        <f aca="true" t="shared" si="50" ref="Z33:Z38">N33</f>
      </c>
      <c r="AA33" s="264">
        <f aca="true" t="shared" si="51" ref="AA33:AA38">SUM(U33:Z33)</f>
        <v>0</v>
      </c>
      <c r="AB33"/>
      <c r="AC33"/>
      <c r="AD33" s="313">
        <f>AD30</f>
        <v>0.09090909090909091</v>
      </c>
      <c r="AE33" s="288">
        <f>AA33*AD33</f>
        <v>0</v>
      </c>
      <c r="AF33" s="312"/>
      <c r="AG33"/>
    </row>
    <row r="34" spans="1:33" ht="37.5" customHeight="1">
      <c r="A34" s="233" t="s">
        <v>200</v>
      </c>
      <c r="B34" s="234" t="s">
        <v>192</v>
      </c>
      <c r="C34" s="230" t="s">
        <v>196</v>
      </c>
      <c r="D34" s="77"/>
      <c r="E34" s="71"/>
      <c r="F34" s="71"/>
      <c r="H34" s="260">
        <v>1</v>
      </c>
      <c r="I34" s="261">
        <f t="shared" si="37"/>
        <v>0</v>
      </c>
      <c r="J34" s="261">
        <f t="shared" si="38"/>
      </c>
      <c r="K34" s="261">
        <f t="shared" si="39"/>
      </c>
      <c r="L34" s="261">
        <f t="shared" si="40"/>
      </c>
      <c r="M34" s="261">
        <f t="shared" si="41"/>
      </c>
      <c r="N34" s="261">
        <f t="shared" si="42"/>
      </c>
      <c r="O34" s="264">
        <f t="shared" si="43"/>
        <v>0</v>
      </c>
      <c r="P34" s="321">
        <f>P33</f>
        <v>0.16666666666666666</v>
      </c>
      <c r="Q34" s="266">
        <f t="shared" si="44"/>
        <v>0</v>
      </c>
      <c r="R34" s="10"/>
      <c r="S34" s="35"/>
      <c r="U34" s="261">
        <f t="shared" si="45"/>
        <v>0</v>
      </c>
      <c r="V34" s="261">
        <f t="shared" si="46"/>
      </c>
      <c r="W34" s="261">
        <f t="shared" si="47"/>
      </c>
      <c r="X34" s="261">
        <f t="shared" si="48"/>
      </c>
      <c r="Y34" s="261">
        <f t="shared" si="49"/>
      </c>
      <c r="Z34" s="261">
        <f t="shared" si="50"/>
      </c>
      <c r="AA34" s="264">
        <f t="shared" si="51"/>
        <v>0</v>
      </c>
      <c r="AB34"/>
      <c r="AC34"/>
      <c r="AD34" s="313">
        <f>AD33</f>
        <v>0.09090909090909091</v>
      </c>
      <c r="AE34" s="288">
        <f>AA34*AD34</f>
        <v>0</v>
      </c>
      <c r="AF34" s="312"/>
      <c r="AG34"/>
    </row>
    <row r="35" spans="1:33" ht="37.5" customHeight="1">
      <c r="A35" s="233" t="s">
        <v>12</v>
      </c>
      <c r="B35" s="234" t="s">
        <v>13</v>
      </c>
      <c r="C35" s="230" t="s">
        <v>196</v>
      </c>
      <c r="D35" s="77"/>
      <c r="E35" s="71"/>
      <c r="F35" s="71"/>
      <c r="H35" s="260">
        <v>1</v>
      </c>
      <c r="I35" s="261">
        <f t="shared" si="37"/>
        <v>0</v>
      </c>
      <c r="J35" s="261">
        <f t="shared" si="38"/>
      </c>
      <c r="K35" s="261">
        <f t="shared" si="39"/>
      </c>
      <c r="L35" s="261">
        <f t="shared" si="40"/>
      </c>
      <c r="M35" s="261">
        <f t="shared" si="41"/>
      </c>
      <c r="N35" s="261">
        <f t="shared" si="42"/>
      </c>
      <c r="O35" s="264">
        <f t="shared" si="43"/>
        <v>0</v>
      </c>
      <c r="P35" s="321">
        <f>P34</f>
        <v>0.16666666666666666</v>
      </c>
      <c r="Q35" s="266">
        <f t="shared" si="44"/>
        <v>0</v>
      </c>
      <c r="R35" s="10"/>
      <c r="S35" s="35"/>
      <c r="U35" s="261">
        <f t="shared" si="45"/>
        <v>0</v>
      </c>
      <c r="V35" s="261">
        <f t="shared" si="46"/>
      </c>
      <c r="W35" s="261">
        <f t="shared" si="47"/>
      </c>
      <c r="X35" s="261">
        <f t="shared" si="48"/>
      </c>
      <c r="Y35" s="261">
        <f t="shared" si="49"/>
      </c>
      <c r="Z35" s="261">
        <f t="shared" si="50"/>
      </c>
      <c r="AA35" s="264">
        <f t="shared" si="51"/>
        <v>0</v>
      </c>
      <c r="AB35"/>
      <c r="AC35"/>
      <c r="AD35" s="313">
        <f>AD34</f>
        <v>0.09090909090909091</v>
      </c>
      <c r="AE35" s="288">
        <f>AA35*AD35</f>
        <v>0</v>
      </c>
      <c r="AF35" s="312"/>
      <c r="AG35"/>
    </row>
    <row r="36" spans="1:33" ht="37.5" customHeight="1">
      <c r="A36" s="233" t="s">
        <v>14</v>
      </c>
      <c r="B36" s="234" t="s">
        <v>153</v>
      </c>
      <c r="C36" s="230" t="s">
        <v>196</v>
      </c>
      <c r="D36" s="77"/>
      <c r="E36" s="71"/>
      <c r="F36" s="71"/>
      <c r="H36" s="260">
        <v>1</v>
      </c>
      <c r="I36" s="261">
        <f t="shared" si="37"/>
        <v>0</v>
      </c>
      <c r="J36" s="261">
        <f t="shared" si="38"/>
      </c>
      <c r="K36" s="261">
        <f t="shared" si="39"/>
      </c>
      <c r="L36" s="261">
        <f t="shared" si="40"/>
      </c>
      <c r="M36" s="261">
        <f t="shared" si="41"/>
      </c>
      <c r="N36" s="261">
        <f t="shared" si="42"/>
      </c>
      <c r="O36" s="264">
        <f t="shared" si="43"/>
        <v>0</v>
      </c>
      <c r="P36" s="321">
        <f>P35</f>
        <v>0.16666666666666666</v>
      </c>
      <c r="Q36" s="266">
        <f t="shared" si="44"/>
        <v>0</v>
      </c>
      <c r="R36" s="10"/>
      <c r="S36" s="35"/>
      <c r="U36" s="261">
        <f t="shared" si="45"/>
        <v>0</v>
      </c>
      <c r="V36" s="261">
        <f t="shared" si="46"/>
      </c>
      <c r="W36" s="261">
        <f t="shared" si="47"/>
      </c>
      <c r="X36" s="261">
        <f t="shared" si="48"/>
      </c>
      <c r="Y36" s="261">
        <f t="shared" si="49"/>
      </c>
      <c r="Z36" s="261">
        <f t="shared" si="50"/>
      </c>
      <c r="AA36" s="264">
        <f t="shared" si="51"/>
        <v>0</v>
      </c>
      <c r="AB36"/>
      <c r="AC36"/>
      <c r="AD36" s="313">
        <f>AD35</f>
        <v>0.09090909090909091</v>
      </c>
      <c r="AE36" s="288">
        <f>AA36*AD36</f>
        <v>0</v>
      </c>
      <c r="AF36" s="312"/>
      <c r="AG36"/>
    </row>
    <row r="37" spans="1:33" ht="37.5" customHeight="1">
      <c r="A37" s="233" t="s">
        <v>154</v>
      </c>
      <c r="B37" s="234" t="s">
        <v>155</v>
      </c>
      <c r="C37" s="230" t="s">
        <v>196</v>
      </c>
      <c r="D37" s="77"/>
      <c r="E37" s="71"/>
      <c r="F37" s="71"/>
      <c r="H37" s="260">
        <v>1</v>
      </c>
      <c r="I37" s="261">
        <f t="shared" si="37"/>
        <v>0</v>
      </c>
      <c r="J37" s="261">
        <f t="shared" si="38"/>
      </c>
      <c r="K37" s="261">
        <f t="shared" si="39"/>
      </c>
      <c r="L37" s="261">
        <f t="shared" si="40"/>
      </c>
      <c r="M37" s="261">
        <f t="shared" si="41"/>
      </c>
      <c r="N37" s="261">
        <f t="shared" si="42"/>
      </c>
      <c r="O37" s="264">
        <f t="shared" si="43"/>
        <v>0</v>
      </c>
      <c r="P37" s="321">
        <f>P36</f>
        <v>0.16666666666666666</v>
      </c>
      <c r="Q37" s="266">
        <f t="shared" si="44"/>
        <v>0</v>
      </c>
      <c r="R37" s="10"/>
      <c r="S37" s="35"/>
      <c r="U37" s="261">
        <f t="shared" si="45"/>
        <v>0</v>
      </c>
      <c r="V37" s="261">
        <f t="shared" si="46"/>
      </c>
      <c r="W37" s="261">
        <f t="shared" si="47"/>
      </c>
      <c r="X37" s="261">
        <f t="shared" si="48"/>
      </c>
      <c r="Y37" s="261">
        <f t="shared" si="49"/>
      </c>
      <c r="Z37" s="261">
        <f t="shared" si="50"/>
      </c>
      <c r="AA37" s="264">
        <f t="shared" si="51"/>
        <v>0</v>
      </c>
      <c r="AB37"/>
      <c r="AC37"/>
      <c r="AD37" s="313">
        <f>AD36</f>
        <v>0.09090909090909091</v>
      </c>
      <c r="AE37" s="288">
        <f>AA37*AD37</f>
        <v>0</v>
      </c>
      <c r="AF37" s="312"/>
      <c r="AG37"/>
    </row>
    <row r="38" spans="1:33" ht="37.5" customHeight="1">
      <c r="A38" s="233" t="s">
        <v>156</v>
      </c>
      <c r="B38" s="234" t="s">
        <v>157</v>
      </c>
      <c r="C38" s="231" t="s">
        <v>174</v>
      </c>
      <c r="D38" s="77"/>
      <c r="E38" s="71"/>
      <c r="F38" s="71"/>
      <c r="H38" s="260">
        <v>1</v>
      </c>
      <c r="I38" s="261">
        <f t="shared" si="37"/>
        <v>0</v>
      </c>
      <c r="J38" s="261">
        <f t="shared" si="38"/>
      </c>
      <c r="K38" s="261">
        <f t="shared" si="39"/>
      </c>
      <c r="L38" s="261">
        <f t="shared" si="40"/>
      </c>
      <c r="M38" s="261">
        <f t="shared" si="41"/>
      </c>
      <c r="N38" s="261">
        <f t="shared" si="42"/>
      </c>
      <c r="O38" s="264">
        <f t="shared" si="43"/>
        <v>0</v>
      </c>
      <c r="P38" s="321">
        <f>P37</f>
        <v>0.16666666666666666</v>
      </c>
      <c r="Q38" s="266">
        <f t="shared" si="44"/>
        <v>0</v>
      </c>
      <c r="R38" s="10"/>
      <c r="S38" s="35"/>
      <c r="U38" s="261">
        <f t="shared" si="45"/>
        <v>0</v>
      </c>
      <c r="V38" s="261">
        <f t="shared" si="46"/>
      </c>
      <c r="W38" s="261">
        <f t="shared" si="47"/>
      </c>
      <c r="X38" s="261">
        <f t="shared" si="48"/>
      </c>
      <c r="Y38" s="261">
        <f t="shared" si="49"/>
      </c>
      <c r="Z38" s="261">
        <f t="shared" si="50"/>
      </c>
      <c r="AA38" s="264">
        <f t="shared" si="51"/>
        <v>0</v>
      </c>
      <c r="AB38"/>
      <c r="AC38"/>
      <c r="AD38"/>
      <c r="AE38"/>
      <c r="AF38" s="313">
        <f>AF31</f>
        <v>0.1111111111111111</v>
      </c>
      <c r="AG38" s="288">
        <f>AA38*AF38</f>
        <v>0</v>
      </c>
    </row>
    <row r="39" spans="1:33" ht="37.5" customHeight="1">
      <c r="A39" s="374" t="s">
        <v>158</v>
      </c>
      <c r="B39" s="375"/>
      <c r="C39" s="232" t="s">
        <v>145</v>
      </c>
      <c r="D39" s="238" t="s">
        <v>87</v>
      </c>
      <c r="E39" s="239" t="s">
        <v>84</v>
      </c>
      <c r="F39" s="239" t="s">
        <v>85</v>
      </c>
      <c r="H39" s="8"/>
      <c r="I39" s="9"/>
      <c r="J39" s="9"/>
      <c r="K39" s="9"/>
      <c r="L39" s="9"/>
      <c r="M39" s="9"/>
      <c r="N39" s="306"/>
      <c r="O39" s="305" t="str">
        <f>O32</f>
        <v>somme = 1 ?  =&gt;</v>
      </c>
      <c r="P39" s="265">
        <f>SUM(P40:P44)</f>
        <v>1</v>
      </c>
      <c r="Q39" s="39">
        <f>SUM(Q40:Q44)</f>
        <v>0</v>
      </c>
      <c r="R39" s="303">
        <f>R32</f>
        <v>0.2</v>
      </c>
      <c r="S39" s="11">
        <f>Q39*R39</f>
        <v>0</v>
      </c>
      <c r="U39" s="270"/>
      <c r="V39" s="271"/>
      <c r="W39" s="271"/>
      <c r="X39" s="271"/>
      <c r="Y39" s="271"/>
      <c r="Z39" s="271"/>
      <c r="AA39" s="272"/>
      <c r="AB39"/>
      <c r="AC39"/>
      <c r="AD39"/>
      <c r="AE39"/>
      <c r="AF39" s="300"/>
      <c r="AG39"/>
    </row>
    <row r="40" spans="1:33" ht="37.5" customHeight="1">
      <c r="A40" s="233" t="s">
        <v>185</v>
      </c>
      <c r="B40" s="234" t="s">
        <v>186</v>
      </c>
      <c r="C40" s="230" t="s">
        <v>187</v>
      </c>
      <c r="D40" s="76"/>
      <c r="E40" s="74"/>
      <c r="F40" s="74"/>
      <c r="H40" s="260">
        <v>1</v>
      </c>
      <c r="I40" s="261">
        <f>IF(H40=1,$I$6,"")</f>
        <v>0</v>
      </c>
      <c r="J40" s="261">
        <f>IF(H40=2,$J$6,"")</f>
      </c>
      <c r="K40" s="261">
        <f>IF(H40=3,$K$6,"")</f>
      </c>
      <c r="L40" s="261">
        <f>IF(H40=4,$L$6,"")</f>
      </c>
      <c r="M40" s="261">
        <f>IF(H40=5,$M$6,"")</f>
      </c>
      <c r="N40" s="261">
        <f>IF(H40=6,$N$6,"")</f>
      </c>
      <c r="O40" s="264">
        <f>SUM(I40:N40)</f>
        <v>0</v>
      </c>
      <c r="P40" s="321">
        <f>1/5</f>
        <v>0.2</v>
      </c>
      <c r="Q40" s="266">
        <f>O40*P40</f>
        <v>0</v>
      </c>
      <c r="R40" s="10"/>
      <c r="S40" s="35"/>
      <c r="U40" s="261">
        <f aca="true" t="shared" si="52" ref="U40:X44">I40</f>
        <v>0</v>
      </c>
      <c r="V40" s="261">
        <f t="shared" si="52"/>
      </c>
      <c r="W40" s="261">
        <f t="shared" si="52"/>
      </c>
      <c r="X40" s="261">
        <f t="shared" si="52"/>
      </c>
      <c r="Y40" s="261">
        <f aca="true" t="shared" si="53" ref="Y40:Z44">M40</f>
      </c>
      <c r="Z40" s="261">
        <f t="shared" si="53"/>
      </c>
      <c r="AA40" s="264">
        <f>SUM(U40:Z40)</f>
        <v>0</v>
      </c>
      <c r="AB40"/>
      <c r="AC40"/>
      <c r="AD40"/>
      <c r="AE40"/>
      <c r="AF40" s="313">
        <f>AF38</f>
        <v>0.1111111111111111</v>
      </c>
      <c r="AG40" s="288">
        <f>AA40*AF40</f>
        <v>0</v>
      </c>
    </row>
    <row r="41" spans="1:33" ht="37.5" customHeight="1">
      <c r="A41" s="233" t="s">
        <v>159</v>
      </c>
      <c r="B41" s="234" t="s">
        <v>166</v>
      </c>
      <c r="C41" s="230" t="s">
        <v>174</v>
      </c>
      <c r="D41" s="76"/>
      <c r="E41" s="74"/>
      <c r="F41" s="74"/>
      <c r="H41" s="260">
        <v>1</v>
      </c>
      <c r="I41" s="261">
        <f>IF(H41=1,$I$6,"")</f>
        <v>0</v>
      </c>
      <c r="J41" s="261">
        <f>IF(H41=2,$J$6,"")</f>
      </c>
      <c r="K41" s="261">
        <f>IF(H41=3,$K$6,"")</f>
      </c>
      <c r="L41" s="261">
        <f>IF(H41=4,$L$6,"")</f>
      </c>
      <c r="M41" s="261">
        <f>IF(H41=5,$M$6,"")</f>
      </c>
      <c r="N41" s="261">
        <f>IF(H41=6,$N$6,"")</f>
      </c>
      <c r="O41" s="264">
        <f>SUM(I41:N41)</f>
        <v>0</v>
      </c>
      <c r="P41" s="321">
        <f>P40</f>
        <v>0.2</v>
      </c>
      <c r="Q41" s="266">
        <f>O41*P41</f>
        <v>0</v>
      </c>
      <c r="R41" s="10"/>
      <c r="S41" s="35"/>
      <c r="U41" s="261">
        <f t="shared" si="52"/>
        <v>0</v>
      </c>
      <c r="V41" s="261">
        <f t="shared" si="52"/>
      </c>
      <c r="W41" s="261">
        <f t="shared" si="52"/>
      </c>
      <c r="X41" s="261">
        <f t="shared" si="52"/>
      </c>
      <c r="Y41" s="261">
        <f t="shared" si="53"/>
      </c>
      <c r="Z41" s="261">
        <f t="shared" si="53"/>
      </c>
      <c r="AA41" s="264">
        <f>SUM(U41:Z41)</f>
        <v>0</v>
      </c>
      <c r="AB41"/>
      <c r="AC41"/>
      <c r="AD41"/>
      <c r="AE41"/>
      <c r="AF41" s="313">
        <f>AF40</f>
        <v>0.1111111111111111</v>
      </c>
      <c r="AG41" s="288">
        <f>AA41*AF41</f>
        <v>0</v>
      </c>
    </row>
    <row r="42" spans="1:33" ht="37.5" customHeight="1">
      <c r="A42" s="233" t="s">
        <v>204</v>
      </c>
      <c r="B42" s="234" t="s">
        <v>22</v>
      </c>
      <c r="C42" s="230" t="s">
        <v>174</v>
      </c>
      <c r="D42" s="76"/>
      <c r="E42" s="74"/>
      <c r="F42" s="74"/>
      <c r="H42" s="260">
        <v>1</v>
      </c>
      <c r="I42" s="261">
        <f>IF(H42=1,$I$6,"")</f>
        <v>0</v>
      </c>
      <c r="J42" s="261">
        <f>IF(H42=2,$J$6,"")</f>
      </c>
      <c r="K42" s="261">
        <f>IF(H42=3,$K$6,"")</f>
      </c>
      <c r="L42" s="261">
        <f>IF(H42=4,$L$6,"")</f>
      </c>
      <c r="M42" s="261">
        <f>IF(H42=5,$M$6,"")</f>
      </c>
      <c r="N42" s="261">
        <f>IF(H42=6,$N$6,"")</f>
      </c>
      <c r="O42" s="264">
        <f>SUM(I42:N42)</f>
        <v>0</v>
      </c>
      <c r="P42" s="321">
        <f>P41</f>
        <v>0.2</v>
      </c>
      <c r="Q42" s="266">
        <f>O42*P42</f>
        <v>0</v>
      </c>
      <c r="R42" s="10"/>
      <c r="S42" s="35"/>
      <c r="U42" s="261">
        <f t="shared" si="52"/>
        <v>0</v>
      </c>
      <c r="V42" s="261">
        <f t="shared" si="52"/>
      </c>
      <c r="W42" s="261">
        <f t="shared" si="52"/>
      </c>
      <c r="X42" s="261">
        <f t="shared" si="52"/>
      </c>
      <c r="Y42" s="261">
        <f t="shared" si="53"/>
      </c>
      <c r="Z42" s="261">
        <f t="shared" si="53"/>
      </c>
      <c r="AA42" s="264">
        <f>SUM(U42:Z42)</f>
        <v>0</v>
      </c>
      <c r="AB42"/>
      <c r="AC42"/>
      <c r="AD42"/>
      <c r="AE42"/>
      <c r="AF42" s="313">
        <f>AF41</f>
        <v>0.1111111111111111</v>
      </c>
      <c r="AG42" s="288">
        <f>AA42*AF42</f>
        <v>0</v>
      </c>
    </row>
    <row r="43" spans="1:33" ht="37.5" customHeight="1">
      <c r="A43" s="233" t="s">
        <v>171</v>
      </c>
      <c r="B43" s="234" t="s">
        <v>181</v>
      </c>
      <c r="C43" s="230" t="s">
        <v>174</v>
      </c>
      <c r="D43" s="76"/>
      <c r="E43" s="74"/>
      <c r="F43" s="74"/>
      <c r="H43" s="260">
        <v>1</v>
      </c>
      <c r="I43" s="261">
        <f>IF(H43=1,$I$6,"")</f>
        <v>0</v>
      </c>
      <c r="J43" s="261">
        <f>IF(H43=2,$J$6,"")</f>
      </c>
      <c r="K43" s="261">
        <f>IF(H43=3,$K$6,"")</f>
      </c>
      <c r="L43" s="261">
        <f>IF(H43=4,$L$6,"")</f>
      </c>
      <c r="M43" s="261">
        <f>IF(H43=5,$M$6,"")</f>
      </c>
      <c r="N43" s="261">
        <f>IF(H43=6,$N$6,"")</f>
      </c>
      <c r="O43" s="264">
        <f>SUM(I43:N43)</f>
        <v>0</v>
      </c>
      <c r="P43" s="321">
        <f>P42</f>
        <v>0.2</v>
      </c>
      <c r="Q43" s="266">
        <f>O43*P43</f>
        <v>0</v>
      </c>
      <c r="R43" s="10"/>
      <c r="S43" s="35"/>
      <c r="U43" s="261">
        <f t="shared" si="52"/>
        <v>0</v>
      </c>
      <c r="V43" s="261">
        <f t="shared" si="52"/>
      </c>
      <c r="W43" s="261">
        <f t="shared" si="52"/>
      </c>
      <c r="X43" s="261">
        <f t="shared" si="52"/>
      </c>
      <c r="Y43" s="261">
        <f t="shared" si="53"/>
      </c>
      <c r="Z43" s="261">
        <f t="shared" si="53"/>
      </c>
      <c r="AA43" s="264">
        <f>SUM(U43:Z43)</f>
        <v>0</v>
      </c>
      <c r="AB43"/>
      <c r="AC43"/>
      <c r="AD43"/>
      <c r="AE43"/>
      <c r="AF43" s="313">
        <f>AF42</f>
        <v>0.1111111111111111</v>
      </c>
      <c r="AG43" s="288">
        <f>AA43*AF43</f>
        <v>0</v>
      </c>
    </row>
    <row r="44" spans="1:33" ht="37.5" customHeight="1">
      <c r="A44" s="235" t="s">
        <v>182</v>
      </c>
      <c r="B44" s="237" t="s">
        <v>134</v>
      </c>
      <c r="C44" s="231" t="s">
        <v>174</v>
      </c>
      <c r="D44" s="77"/>
      <c r="E44" s="71"/>
      <c r="F44" s="71"/>
      <c r="H44" s="260">
        <v>1</v>
      </c>
      <c r="I44" s="261">
        <f>IF(H44=1,$I$6,"")</f>
        <v>0</v>
      </c>
      <c r="J44" s="261">
        <f>IF(H44=2,$J$6,"")</f>
      </c>
      <c r="K44" s="261">
        <f>IF(H44=3,$K$6,"")</f>
      </c>
      <c r="L44" s="261">
        <f>IF(H44=4,$L$6,"")</f>
      </c>
      <c r="M44" s="261">
        <f>IF(H44=5,$M$6,"")</f>
      </c>
      <c r="N44" s="261">
        <f>IF(H44=6,$N$6,"")</f>
      </c>
      <c r="O44" s="264">
        <f>SUM(I44:N44)</f>
        <v>0</v>
      </c>
      <c r="P44" s="321">
        <f>P43</f>
        <v>0.2</v>
      </c>
      <c r="Q44" s="266">
        <f>O44*P44</f>
        <v>0</v>
      </c>
      <c r="R44" s="10"/>
      <c r="S44" s="35"/>
      <c r="U44" s="261">
        <f t="shared" si="52"/>
        <v>0</v>
      </c>
      <c r="V44" s="261">
        <f t="shared" si="52"/>
      </c>
      <c r="W44" s="261">
        <f t="shared" si="52"/>
      </c>
      <c r="X44" s="261">
        <f t="shared" si="52"/>
      </c>
      <c r="Y44" s="261">
        <f t="shared" si="53"/>
      </c>
      <c r="Z44" s="261">
        <f t="shared" si="53"/>
      </c>
      <c r="AA44" s="264">
        <f>SUM(U44:Z44)</f>
        <v>0</v>
      </c>
      <c r="AB44"/>
      <c r="AC44"/>
      <c r="AD44"/>
      <c r="AE44"/>
      <c r="AF44" s="313">
        <f>AF43</f>
        <v>0.1111111111111111</v>
      </c>
      <c r="AG44" s="288">
        <f>AA44*AF44</f>
        <v>0</v>
      </c>
    </row>
    <row r="54" spans="2:7" ht="33" customHeight="1">
      <c r="B54" s="52"/>
      <c r="C54" s="52"/>
      <c r="D54" s="52"/>
      <c r="E54" s="52"/>
      <c r="F54" s="52"/>
      <c r="G54" s="52"/>
    </row>
  </sheetData>
  <sheetProtection/>
  <mergeCells count="27">
    <mergeCell ref="AD3:AD4"/>
    <mergeCell ref="AF3:AF4"/>
    <mergeCell ref="AC3:AC4"/>
    <mergeCell ref="AE3:AE4"/>
    <mergeCell ref="AG3:AG4"/>
    <mergeCell ref="U3:AA3"/>
    <mergeCell ref="U4:AA4"/>
    <mergeCell ref="U5:AA5"/>
    <mergeCell ref="AA6:AA7"/>
    <mergeCell ref="O6:O7"/>
    <mergeCell ref="AB3:AB4"/>
    <mergeCell ref="A32:B32"/>
    <mergeCell ref="A39:B39"/>
    <mergeCell ref="A11:B11"/>
    <mergeCell ref="C4:E4"/>
    <mergeCell ref="C5:E5"/>
    <mergeCell ref="C6:E6"/>
    <mergeCell ref="A17:B17"/>
    <mergeCell ref="P6:P7"/>
    <mergeCell ref="R6:R7"/>
    <mergeCell ref="R3:R4"/>
    <mergeCell ref="A24:B24"/>
    <mergeCell ref="A2:F2"/>
    <mergeCell ref="A3:F3"/>
    <mergeCell ref="H5:H7"/>
    <mergeCell ref="I4:O4"/>
    <mergeCell ref="P3:P4"/>
  </mergeCells>
  <printOptions/>
  <pageMargins left="0.39000000000000007" right="0.39000000000000007" top="0.39000000000000007" bottom="0.39000000000000007" header="0.12000000000000001" footer="0.12000000000000001"/>
  <pageSetup firstPageNumber="1" useFirstPageNumber="1" orientation="landscape" paperSize="9" scale="60"/>
  <headerFooter alignWithMargins="0">
    <oddHeader>&amp;L© 2009 - G. Farges&amp;RAutodiagnostic - Critère 8k HAS v2010</oddHeader>
    <oddFooter>&amp;LVersion du &amp;D&amp;C&amp;F&amp;R&amp;P/&amp;N</oddFooter>
  </headerFooter>
  <rowBreaks count="1" manualBreakCount="1">
    <brk id="23" max="255" man="1"/>
  </rowBreaks>
  <drawing r:id="rId3"/>
  <legacyDrawing r:id="rId2"/>
</worksheet>
</file>

<file path=xl/worksheets/sheet3.xml><?xml version="1.0" encoding="utf-8"?>
<worksheet xmlns="http://schemas.openxmlformats.org/spreadsheetml/2006/main" xmlns:r="http://schemas.openxmlformats.org/officeDocument/2006/relationships">
  <dimension ref="A1:U23"/>
  <sheetViews>
    <sheetView zoomScale="70" zoomScaleNormal="70" workbookViewId="0" topLeftCell="A1">
      <selection activeCell="A3" sqref="A3:E3"/>
    </sheetView>
  </sheetViews>
  <sheetFormatPr defaultColWidth="11.421875" defaultRowHeight="12.75"/>
  <cols>
    <col min="1" max="1" width="37.7109375" style="28" customWidth="1"/>
    <col min="2" max="2" width="35.28125" style="28" customWidth="1"/>
    <col min="3" max="3" width="35.28125" style="29" customWidth="1"/>
    <col min="4" max="4" width="33.140625" style="29" customWidth="1"/>
    <col min="5" max="5" width="23.8515625" style="30" customWidth="1"/>
    <col min="6" max="6" width="6.00390625" style="68" customWidth="1"/>
    <col min="7" max="7" width="14.28125" style="68" customWidth="1"/>
    <col min="8" max="8" width="6.00390625" style="68" customWidth="1"/>
    <col min="9" max="16" width="16.140625" style="28" customWidth="1"/>
    <col min="17" max="17" width="12.421875" style="0" customWidth="1"/>
    <col min="18" max="18" width="12.421875" style="28" customWidth="1"/>
    <col min="19" max="21" width="12.421875" style="26" customWidth="1"/>
    <col min="22" max="16384" width="10.8515625" style="28" customWidth="1"/>
  </cols>
  <sheetData>
    <row r="1" spans="1:21" ht="18.75" customHeight="1">
      <c r="A1" s="182"/>
      <c r="B1" s="185" t="str">
        <f>'1) Contexte'!C1</f>
        <v>Autodiagnostic :</v>
      </c>
      <c r="C1" s="184" t="s">
        <v>39</v>
      </c>
      <c r="D1" s="183"/>
      <c r="E1" s="297" t="s">
        <v>172</v>
      </c>
      <c r="F1" s="63"/>
      <c r="G1" s="63"/>
      <c r="H1" s="63"/>
      <c r="R1" s="26"/>
      <c r="U1" s="28"/>
    </row>
    <row r="2" spans="1:21" ht="27" customHeight="1">
      <c r="A2" s="422" t="str">
        <f>'1) Contexte'!A2:G2</f>
        <v> "Gestion des Equipements Biomédicaux" -  critère 8k - référentiel HAS v2010</v>
      </c>
      <c r="B2" s="423"/>
      <c r="C2" s="423"/>
      <c r="D2" s="423"/>
      <c r="E2" s="424"/>
      <c r="F2" s="63"/>
      <c r="G2" s="63"/>
      <c r="H2" s="63"/>
      <c r="R2" s="26"/>
      <c r="U2" s="28"/>
    </row>
    <row r="3" spans="1:21" ht="19.5" customHeight="1">
      <c r="A3" s="425" t="str">
        <f>'1) Contexte'!A3:G3</f>
        <v>Avertissement : toute zone blanche peut être remplie ou modifiée. Les données peuvent ensuite être utilisées dans d'autres onglets</v>
      </c>
      <c r="B3" s="426"/>
      <c r="C3" s="426"/>
      <c r="D3" s="426"/>
      <c r="E3" s="427"/>
      <c r="F3" s="64"/>
      <c r="G3" s="64"/>
      <c r="H3" s="64"/>
      <c r="R3" s="26"/>
      <c r="U3" s="28"/>
    </row>
    <row r="4" spans="1:21" ht="25.5" customHeight="1">
      <c r="A4" s="324" t="s">
        <v>218</v>
      </c>
      <c r="B4" s="428" t="str">
        <f>'2) Grille d''évaluation'!C4</f>
        <v>Service biomédical du CH de ....</v>
      </c>
      <c r="C4" s="428"/>
      <c r="D4" s="428"/>
      <c r="E4" s="190" t="s">
        <v>76</v>
      </c>
      <c r="F4" s="109"/>
      <c r="G4" s="65"/>
      <c r="H4" s="65"/>
      <c r="I4" s="99"/>
      <c r="J4" s="98"/>
      <c r="K4" s="98"/>
      <c r="L4" s="98"/>
      <c r="M4" s="98"/>
      <c r="N4" s="98"/>
      <c r="O4" s="98"/>
      <c r="P4" s="98"/>
      <c r="R4" s="315" t="s">
        <v>83</v>
      </c>
      <c r="S4" s="316"/>
      <c r="T4" s="316"/>
      <c r="U4" s="317"/>
    </row>
    <row r="5" spans="1:21" ht="25.5" customHeight="1">
      <c r="A5" s="324" t="s">
        <v>214</v>
      </c>
      <c r="B5" s="429" t="str">
        <f>'2) Grille d''évaluation'!C5</f>
        <v>jour, mois, année</v>
      </c>
      <c r="C5" s="429"/>
      <c r="D5" s="429"/>
      <c r="E5" s="43"/>
      <c r="F5" s="65"/>
      <c r="G5" s="294" t="s">
        <v>8</v>
      </c>
      <c r="H5" s="65"/>
      <c r="I5" s="290" t="s">
        <v>193</v>
      </c>
      <c r="J5" s="291"/>
      <c r="K5" s="291"/>
      <c r="L5" s="291"/>
      <c r="M5" s="291"/>
      <c r="N5" s="291"/>
      <c r="O5" s="291"/>
      <c r="P5" s="292"/>
      <c r="R5" s="318" t="s">
        <v>152</v>
      </c>
      <c r="S5" s="319"/>
      <c r="T5" s="319"/>
      <c r="U5" s="320"/>
    </row>
    <row r="6" spans="1:21" ht="25.5" customHeight="1">
      <c r="A6" s="323" t="s">
        <v>219</v>
      </c>
      <c r="B6" s="429" t="str">
        <f>'2) Grille d''évaluation'!C6</f>
        <v>Prénon NOM - Responsable biomédical</v>
      </c>
      <c r="C6" s="429"/>
      <c r="D6" s="429"/>
      <c r="E6" s="97"/>
      <c r="F6" s="66"/>
      <c r="G6" s="295" t="s">
        <v>10</v>
      </c>
      <c r="H6" s="66"/>
      <c r="I6" s="418" t="str">
        <f>'1) Contexte'!A15</f>
        <v>1 : Prénom NOM, Fonction</v>
      </c>
      <c r="J6" s="418" t="str">
        <f>'1) Contexte'!A16</f>
        <v>2 : Prénom NOM, Fonction</v>
      </c>
      <c r="K6" s="418" t="str">
        <f>'1) Contexte'!A17</f>
        <v>3 : Prénom NOM, Fonction</v>
      </c>
      <c r="L6" s="418" t="str">
        <f>'1) Contexte'!A18</f>
        <v>4 : Prénom NOM, Fonction</v>
      </c>
      <c r="M6" s="418" t="str">
        <f>'1) Contexte'!A19</f>
        <v>5 : ...</v>
      </c>
      <c r="N6" s="418" t="str">
        <f>'1) Contexte'!A20</f>
        <v>6 : ...</v>
      </c>
      <c r="O6" s="418" t="str">
        <f>'1) Contexte'!A21</f>
        <v>7 : ...</v>
      </c>
      <c r="P6" s="418" t="str">
        <f>'1) Contexte'!A22</f>
        <v>8 : ...</v>
      </c>
      <c r="R6" s="416" t="s">
        <v>110</v>
      </c>
      <c r="S6" s="416" t="s">
        <v>111</v>
      </c>
      <c r="T6" s="416" t="s">
        <v>129</v>
      </c>
      <c r="U6" s="421" t="s">
        <v>112</v>
      </c>
    </row>
    <row r="7" spans="1:21" s="2" customFormat="1" ht="33.75" customHeight="1">
      <c r="A7" s="325" t="s">
        <v>58</v>
      </c>
      <c r="B7" s="122"/>
      <c r="C7" s="123"/>
      <c r="D7" s="122"/>
      <c r="E7" s="240" t="s">
        <v>43</v>
      </c>
      <c r="F7" s="110"/>
      <c r="G7" s="296" t="s">
        <v>9</v>
      </c>
      <c r="H7" s="67"/>
      <c r="I7" s="418"/>
      <c r="J7" s="418"/>
      <c r="K7" s="418"/>
      <c r="L7" s="418"/>
      <c r="M7" s="418"/>
      <c r="N7" s="418"/>
      <c r="O7" s="418"/>
      <c r="P7" s="418"/>
      <c r="Q7"/>
      <c r="R7" s="417"/>
      <c r="S7" s="417"/>
      <c r="T7" s="417"/>
      <c r="U7" s="417"/>
    </row>
    <row r="8" spans="1:21" s="2" customFormat="1" ht="27" customHeight="1">
      <c r="A8" s="132" t="str">
        <f>'2) Grille d''évaluation'!A8</f>
        <v>Etre conforme au critère 8k de la HAS v2010 (selon les niveaux E1, E2 et E3)</v>
      </c>
      <c r="B8" s="129"/>
      <c r="C8" s="130"/>
      <c r="D8" s="131"/>
      <c r="E8" s="133">
        <f>AVERAGE(R9:R11)</f>
        <v>0</v>
      </c>
      <c r="F8" s="112"/>
      <c r="G8"/>
      <c r="I8"/>
      <c r="J8"/>
      <c r="K8"/>
      <c r="L8"/>
      <c r="M8"/>
      <c r="N8"/>
      <c r="O8"/>
      <c r="P8"/>
      <c r="Q8"/>
      <c r="R8"/>
      <c r="S8"/>
      <c r="T8"/>
      <c r="U8"/>
    </row>
    <row r="9" spans="1:21" s="2" customFormat="1" ht="57.75" customHeight="1">
      <c r="A9" s="134" t="s">
        <v>95</v>
      </c>
      <c r="B9" s="419" t="s">
        <v>146</v>
      </c>
      <c r="C9" s="419"/>
      <c r="D9" s="419"/>
      <c r="E9" s="138">
        <f>IF(SUM(I9:P9)=0,'2) Grille d''évaluation'!AC9,AVERAGE(I9:P9))</f>
        <v>0</v>
      </c>
      <c r="F9" s="111"/>
      <c r="G9" s="293">
        <f>'2) Grille d''évaluation'!AC9</f>
        <v>0</v>
      </c>
      <c r="H9" s="137"/>
      <c r="I9" s="289"/>
      <c r="J9" s="289"/>
      <c r="K9" s="289"/>
      <c r="L9" s="289"/>
      <c r="M9" s="289"/>
      <c r="N9" s="289"/>
      <c r="O9" s="289"/>
      <c r="P9" s="289"/>
      <c r="Q9"/>
      <c r="R9" s="140">
        <f>IF(SUM(I9:P9)=0,'2) Grille d''évaluation'!AC9,AVERAGE(I9:P9))</f>
        <v>0</v>
      </c>
      <c r="S9" s="140">
        <f>R9+U9</f>
        <v>0</v>
      </c>
      <c r="T9" s="140">
        <f>R9-U9</f>
        <v>0</v>
      </c>
      <c r="U9" s="314">
        <f>IF(SUM(I9:P9)=0,0,STDEV(I9:P9))</f>
        <v>0</v>
      </c>
    </row>
    <row r="10" spans="1:21" ht="57.75" customHeight="1">
      <c r="A10" s="134" t="s">
        <v>114</v>
      </c>
      <c r="B10" s="419" t="s">
        <v>149</v>
      </c>
      <c r="C10" s="419"/>
      <c r="D10" s="419"/>
      <c r="E10" s="139">
        <f>IF(SUM(I10:P10)=0,'2) Grille d''évaluation'!AE9,AVERAGE(I10:P10))</f>
        <v>0</v>
      </c>
      <c r="F10" s="111"/>
      <c r="G10" s="293">
        <f>'2) Grille d''évaluation'!AE9</f>
        <v>0</v>
      </c>
      <c r="H10" s="137"/>
      <c r="I10" s="289"/>
      <c r="J10" s="289"/>
      <c r="K10" s="289"/>
      <c r="L10" s="289"/>
      <c r="M10" s="289"/>
      <c r="N10" s="289"/>
      <c r="O10" s="289"/>
      <c r="P10" s="289"/>
      <c r="R10" s="140">
        <f>IF(SUM(I10:P10)=0,'2) Grille d''évaluation'!AE9,AVERAGE(I10:P10))</f>
        <v>0</v>
      </c>
      <c r="S10" s="140">
        <f>R10+U10</f>
        <v>0</v>
      </c>
      <c r="T10" s="140">
        <f>R10-U10</f>
        <v>0</v>
      </c>
      <c r="U10" s="314">
        <f>IF(SUM(I10:P10)=0,0,STDEV(I10:P10))</f>
        <v>0</v>
      </c>
    </row>
    <row r="11" spans="1:21" ht="57.75" customHeight="1">
      <c r="A11" s="135" t="s">
        <v>115</v>
      </c>
      <c r="B11" s="420" t="s">
        <v>150</v>
      </c>
      <c r="C11" s="420"/>
      <c r="D11" s="420"/>
      <c r="E11" s="139">
        <f>IF(SUM(I11:P11)=0,'2) Grille d''évaluation'!AG9,AVERAGE(I11:P11))</f>
        <v>0</v>
      </c>
      <c r="F11" s="111"/>
      <c r="G11" s="293">
        <f>'2) Grille d''évaluation'!AG9</f>
        <v>0</v>
      </c>
      <c r="H11" s="137"/>
      <c r="I11" s="289"/>
      <c r="J11" s="289"/>
      <c r="K11" s="289"/>
      <c r="L11" s="289"/>
      <c r="M11" s="289"/>
      <c r="N11" s="289"/>
      <c r="O11" s="289"/>
      <c r="P11" s="289"/>
      <c r="R11" s="140">
        <f>IF(SUM(I11:P11)=0,'2) Grille d''évaluation'!AG9,AVERAGE(I11:P11))</f>
        <v>0</v>
      </c>
      <c r="S11" s="140">
        <f>R11+U11</f>
        <v>0</v>
      </c>
      <c r="T11" s="140">
        <f>R11-U11</f>
        <v>0</v>
      </c>
      <c r="U11" s="314">
        <f>IF(SUM(I11:P11)=0,0,STDEV(I11:P11))</f>
        <v>0</v>
      </c>
    </row>
    <row r="12" spans="1:21" s="2" customFormat="1" ht="22.5" customHeight="1">
      <c r="A12" s="208" t="s">
        <v>11</v>
      </c>
      <c r="B12" s="209"/>
      <c r="C12" s="210"/>
      <c r="D12" s="209"/>
      <c r="E12" s="241" t="s">
        <v>44</v>
      </c>
      <c r="F12" s="110"/>
      <c r="G12" s="115"/>
      <c r="H12" s="67"/>
      <c r="Q12"/>
      <c r="R12" s="141"/>
      <c r="S12" s="141"/>
      <c r="T12" s="141"/>
      <c r="U12" s="141"/>
    </row>
    <row r="13" spans="1:21" s="6" customFormat="1" ht="22.5" customHeight="1">
      <c r="A13" s="211" t="str">
        <f>'2) Grille d''évaluation'!A10</f>
        <v>Garantir la maîtrise des équipements biomédicaux dans l'établissement de santé</v>
      </c>
      <c r="B13" s="212"/>
      <c r="C13" s="212"/>
      <c r="D13" s="212"/>
      <c r="E13" s="213">
        <f>AVERAGE(R14:R18)</f>
        <v>0</v>
      </c>
      <c r="F13" s="113"/>
      <c r="G13"/>
      <c r="H13" s="137"/>
      <c r="I13"/>
      <c r="J13"/>
      <c r="K13"/>
      <c r="L13"/>
      <c r="M13"/>
      <c r="N13"/>
      <c r="O13"/>
      <c r="P13"/>
      <c r="Q13"/>
      <c r="R13" s="1"/>
      <c r="S13" s="1"/>
      <c r="T13" s="1"/>
      <c r="U13" s="1"/>
    </row>
    <row r="14" spans="1:21" ht="22.5" customHeight="1">
      <c r="A14" s="412" t="str">
        <f>'2) Grille d''évaluation'!A11</f>
        <v>1) Un plan pluriannuel d'investissement et de remplacement des dispositifs médicaux critique est défini et mis en œuvre</v>
      </c>
      <c r="B14" s="413"/>
      <c r="C14" s="413"/>
      <c r="D14" s="413"/>
      <c r="E14" s="206">
        <f>IF(SUM(I14:P14)=0,'2) Grille d''évaluation'!Q11,AVERAGE(I14:P14))</f>
        <v>0</v>
      </c>
      <c r="F14" s="114"/>
      <c r="G14" s="293">
        <f>'2) Grille d''évaluation'!Q11</f>
        <v>0</v>
      </c>
      <c r="H14" s="137"/>
      <c r="I14" s="289"/>
      <c r="J14" s="289"/>
      <c r="K14" s="289"/>
      <c r="L14" s="289"/>
      <c r="M14" s="289"/>
      <c r="N14" s="289"/>
      <c r="O14" s="289"/>
      <c r="P14" s="289"/>
      <c r="R14" s="248">
        <f>IF(SUM(I14:P14)=0,'2) Grille d''évaluation'!Q11,AVERAGE(I14:P14))</f>
        <v>0</v>
      </c>
      <c r="S14" s="248">
        <f>R14+U14</f>
        <v>0</v>
      </c>
      <c r="T14" s="248">
        <f>R14-U14</f>
        <v>0</v>
      </c>
      <c r="U14" s="287">
        <f>IF(SUM(I14:P14)=0,0,STDEV(I14:P14))</f>
        <v>0</v>
      </c>
    </row>
    <row r="15" spans="1:21" ht="22.5" customHeight="1">
      <c r="A15" s="412" t="str">
        <f>'2) Grille d''évaluation'!A17</f>
        <v>2) Une procédure de gestion des risques sur les dispositifs médicaux critiques est formalisée et opérationnelle</v>
      </c>
      <c r="B15" s="413"/>
      <c r="C15" s="413"/>
      <c r="D15" s="413"/>
      <c r="E15" s="206">
        <f>IF(SUM(I15:P15)=0,'2) Grille d''évaluation'!Q17,AVERAGE(I15:P15))</f>
        <v>0</v>
      </c>
      <c r="F15" s="114"/>
      <c r="G15" s="293">
        <f>'2) Grille d''évaluation'!Q17</f>
        <v>0</v>
      </c>
      <c r="H15" s="137"/>
      <c r="I15" s="289"/>
      <c r="J15" s="289"/>
      <c r="K15" s="289"/>
      <c r="L15" s="289"/>
      <c r="M15" s="289"/>
      <c r="N15" s="289"/>
      <c r="O15" s="289"/>
      <c r="P15" s="289"/>
      <c r="R15" s="248">
        <f>IF(SUM(I15:P15)=0,'2) Grille d''évaluation'!Q17,AVERAGE(I15:P15))</f>
        <v>0</v>
      </c>
      <c r="S15" s="248">
        <f>R15+U15</f>
        <v>0</v>
      </c>
      <c r="T15" s="248">
        <f>R15-U15</f>
        <v>0</v>
      </c>
      <c r="U15" s="287">
        <f>IF(SUM(I15:P15)=0,0,STDEV(I15:P15))</f>
        <v>0</v>
      </c>
    </row>
    <row r="16" spans="1:21" ht="22.5" customHeight="1">
      <c r="A16" s="412" t="str">
        <f>'2) Grille d''évaluation'!A24</f>
        <v>3) La maintenance et la disponibilité des dispositifs médicaux critiques est assurée et tracée</v>
      </c>
      <c r="B16" s="413"/>
      <c r="C16" s="413"/>
      <c r="D16" s="413"/>
      <c r="E16" s="206">
        <f>IF(SUM(I16:P16)=0,'2) Grille d''évaluation'!Q24,AVERAGE(I16:P16))</f>
        <v>0</v>
      </c>
      <c r="F16" s="114"/>
      <c r="G16" s="293">
        <f>'2) Grille d''évaluation'!Q24</f>
        <v>0</v>
      </c>
      <c r="H16" s="137"/>
      <c r="I16" s="289"/>
      <c r="J16" s="289"/>
      <c r="K16" s="289"/>
      <c r="L16" s="289"/>
      <c r="M16" s="289"/>
      <c r="N16" s="289"/>
      <c r="O16" s="289"/>
      <c r="P16" s="289"/>
      <c r="R16" s="248">
        <f>IF(SUM(I16:P16)=0,'2) Grille d''évaluation'!Q24,AVERAGE(I16:P16))</f>
        <v>0</v>
      </c>
      <c r="S16" s="248">
        <f>R16+U16</f>
        <v>0</v>
      </c>
      <c r="T16" s="248">
        <f>R16-U16</f>
        <v>0</v>
      </c>
      <c r="U16" s="287">
        <f>IF(SUM(I16:P16)=0,0,STDEV(I16:P16))</f>
        <v>0</v>
      </c>
    </row>
    <row r="17" spans="1:21" ht="22.5" customHeight="1">
      <c r="A17" s="412" t="str">
        <f>'2) Grille d''évaluation'!A32</f>
        <v>4) La gestion documentaire pour la maintenance et la disponibilité des dispositifs médicaux critiques est efficiente</v>
      </c>
      <c r="B17" s="413"/>
      <c r="C17" s="413"/>
      <c r="D17" s="413"/>
      <c r="E17" s="206">
        <f>IF(SUM(I17:P17)=0,'2) Grille d''évaluation'!Q32,AVERAGE(I17:P17))</f>
        <v>0</v>
      </c>
      <c r="F17" s="114"/>
      <c r="G17" s="293">
        <f>'2) Grille d''évaluation'!Q32</f>
        <v>0</v>
      </c>
      <c r="H17" s="137"/>
      <c r="I17" s="289"/>
      <c r="J17" s="289"/>
      <c r="K17" s="289"/>
      <c r="L17" s="289"/>
      <c r="M17" s="289"/>
      <c r="N17" s="289"/>
      <c r="O17" s="289"/>
      <c r="P17" s="289"/>
      <c r="R17" s="248">
        <f>IF(SUM(I17:P17)=0,'2) Grille d''évaluation'!Q32,AVERAGE(I17:P17))</f>
        <v>0</v>
      </c>
      <c r="S17" s="248">
        <f>R17+U17</f>
        <v>0</v>
      </c>
      <c r="T17" s="248">
        <f>R17-U17</f>
        <v>0</v>
      </c>
      <c r="U17" s="287">
        <f>IF(SUM(I17:P17)=0,0,STDEV(I17:P17))</f>
        <v>0</v>
      </c>
    </row>
    <row r="18" spans="1:21" ht="22.5" customHeight="1">
      <c r="A18" s="414" t="str">
        <f>'2) Grille d''évaluation'!A39</f>
        <v>5)  La conformité au critère 8k de la HAS v2010 est tracée et améliorée continûment</v>
      </c>
      <c r="B18" s="415"/>
      <c r="C18" s="415"/>
      <c r="D18" s="415"/>
      <c r="E18" s="207">
        <f>IF(SUM(I18:P18)=0,'2) Grille d''évaluation'!Q39,AVERAGE(I18:P18))</f>
        <v>0</v>
      </c>
      <c r="F18" s="114"/>
      <c r="G18" s="293">
        <f>'2) Grille d''évaluation'!Q39</f>
        <v>0</v>
      </c>
      <c r="H18" s="136"/>
      <c r="I18" s="289"/>
      <c r="J18" s="289"/>
      <c r="K18" s="289"/>
      <c r="L18" s="289"/>
      <c r="M18" s="289"/>
      <c r="N18" s="289"/>
      <c r="O18" s="289"/>
      <c r="P18" s="289"/>
      <c r="R18" s="248">
        <f>IF(SUM(I18:P18)=0,'2) Grille d''évaluation'!Q39,AVERAGE(I18:P18))</f>
        <v>0</v>
      </c>
      <c r="S18" s="248">
        <f>R18+U18</f>
        <v>0</v>
      </c>
      <c r="T18" s="248">
        <f>R18-U18</f>
        <v>0</v>
      </c>
      <c r="U18" s="287">
        <f>IF(SUM(I18:P18)=0,0,STDEV(I18:P18))</f>
        <v>0</v>
      </c>
    </row>
    <row r="19" spans="1:6" ht="22.5" customHeight="1">
      <c r="A19" s="186" t="s">
        <v>50</v>
      </c>
      <c r="B19" s="187"/>
      <c r="C19" s="194" t="s">
        <v>77</v>
      </c>
      <c r="D19" s="195"/>
      <c r="E19" s="196"/>
      <c r="F19" s="66"/>
    </row>
    <row r="20" spans="1:6" ht="22.5" customHeight="1">
      <c r="A20" s="188" t="str">
        <f>'1) Contexte'!A15</f>
        <v>1 : Prénom NOM, Fonction</v>
      </c>
      <c r="B20" s="188" t="str">
        <f>'1) Contexte'!A19</f>
        <v>5 : ...</v>
      </c>
      <c r="C20" s="197"/>
      <c r="D20" s="198"/>
      <c r="E20" s="199"/>
      <c r="F20" s="66"/>
    </row>
    <row r="21" spans="1:6" ht="22.5" customHeight="1">
      <c r="A21" s="188" t="str">
        <f>'1) Contexte'!A16</f>
        <v>2 : Prénom NOM, Fonction</v>
      </c>
      <c r="B21" s="188" t="str">
        <f>'1) Contexte'!A20</f>
        <v>6 : ...</v>
      </c>
      <c r="C21" s="197"/>
      <c r="D21" s="198"/>
      <c r="E21" s="199"/>
      <c r="F21" s="66"/>
    </row>
    <row r="22" spans="1:6" ht="22.5" customHeight="1">
      <c r="A22" s="188" t="str">
        <f>'1) Contexte'!A17</f>
        <v>3 : Prénom NOM, Fonction</v>
      </c>
      <c r="B22" s="188" t="str">
        <f>'1) Contexte'!A21</f>
        <v>7 : ...</v>
      </c>
      <c r="C22" s="197"/>
      <c r="D22" s="198"/>
      <c r="E22" s="199"/>
      <c r="F22" s="66"/>
    </row>
    <row r="23" spans="1:6" ht="22.5" customHeight="1">
      <c r="A23" s="189" t="str">
        <f>'1) Contexte'!A18</f>
        <v>4 : Prénom NOM, Fonction</v>
      </c>
      <c r="B23" s="189" t="str">
        <f>'1) Contexte'!A22</f>
        <v>8 : ...</v>
      </c>
      <c r="C23" s="200"/>
      <c r="D23" s="201"/>
      <c r="E23" s="202"/>
      <c r="F23" s="66"/>
    </row>
  </sheetData>
  <sheetProtection/>
  <mergeCells count="25">
    <mergeCell ref="A2:E2"/>
    <mergeCell ref="A3:E3"/>
    <mergeCell ref="B4:D4"/>
    <mergeCell ref="B5:D5"/>
    <mergeCell ref="B6:D6"/>
    <mergeCell ref="B9:D9"/>
    <mergeCell ref="B10:D10"/>
    <mergeCell ref="B11:D11"/>
    <mergeCell ref="U6:U7"/>
    <mergeCell ref="S6:S7"/>
    <mergeCell ref="O6:O7"/>
    <mergeCell ref="P6:P7"/>
    <mergeCell ref="I6:I7"/>
    <mergeCell ref="M6:M7"/>
    <mergeCell ref="N6:N7"/>
    <mergeCell ref="A15:D15"/>
    <mergeCell ref="A14:D14"/>
    <mergeCell ref="A16:D16"/>
    <mergeCell ref="A17:D17"/>
    <mergeCell ref="A18:D18"/>
    <mergeCell ref="T6:T7"/>
    <mergeCell ref="R6:R7"/>
    <mergeCell ref="J6:J7"/>
    <mergeCell ref="K6:K7"/>
    <mergeCell ref="L6:L7"/>
  </mergeCells>
  <printOptions horizontalCentered="1"/>
  <pageMargins left="0.32" right="0.32" top="0.59" bottom="0.59" header="0.29000000000000004" footer="0.29000000000000004"/>
  <pageSetup firstPageNumber="18" useFirstPageNumber="1" horizontalDpi="600" verticalDpi="600" orientation="landscape" paperSize="9" scale="70"/>
  <headerFooter alignWithMargins="0">
    <oddHeader>&amp;L© 2009 - G. Farges&amp;RAutodiagnostic - Critère 8k HAS v2010</oddHeader>
    <oddFooter>&amp;LVersion du &amp;D&amp;C&amp;F&amp;R&amp;P/&amp;N</oddFooter>
  </headerFooter>
  <drawing r:id="rId1"/>
</worksheet>
</file>

<file path=xl/worksheets/sheet4.xml><?xml version="1.0" encoding="utf-8"?>
<worksheet xmlns="http://schemas.openxmlformats.org/spreadsheetml/2006/main" xmlns:r="http://schemas.openxmlformats.org/officeDocument/2006/relationships">
  <dimension ref="A1:R38"/>
  <sheetViews>
    <sheetView zoomScale="70" zoomScaleNormal="70" workbookViewId="0" topLeftCell="A3">
      <selection activeCell="A3" sqref="A3:D3"/>
    </sheetView>
  </sheetViews>
  <sheetFormatPr defaultColWidth="11.421875" defaultRowHeight="12.75"/>
  <cols>
    <col min="1" max="1" width="45.7109375" style="0" customWidth="1"/>
    <col min="2" max="2" width="78.421875" style="0" customWidth="1"/>
    <col min="3" max="3" width="20.00390625" style="0" customWidth="1"/>
    <col min="4" max="4" width="14.421875" style="0" customWidth="1"/>
    <col min="8" max="8" width="13.140625" style="0" customWidth="1"/>
    <col min="11" max="11" width="19.8515625" style="0" customWidth="1"/>
  </cols>
  <sheetData>
    <row r="1" spans="1:17" s="28" customFormat="1" ht="18" customHeight="1">
      <c r="A1" s="205" t="str">
        <f>'1) Contexte'!C1</f>
        <v>Autodiagnostic :</v>
      </c>
      <c r="B1" s="184" t="s">
        <v>40</v>
      </c>
      <c r="C1" s="184"/>
      <c r="D1" s="297" t="s">
        <v>172</v>
      </c>
      <c r="E1" s="63"/>
      <c r="N1" s="26"/>
      <c r="O1" s="26"/>
      <c r="P1" s="26"/>
      <c r="Q1" s="26"/>
    </row>
    <row r="2" spans="1:17" s="28" customFormat="1" ht="27.75" customHeight="1">
      <c r="A2" s="438" t="str">
        <f>'1) Contexte'!A2:G2</f>
        <v> "Gestion des Equipements Biomédicaux" -  critère 8k - référentiel HAS v2010</v>
      </c>
      <c r="B2" s="439"/>
      <c r="C2" s="439"/>
      <c r="D2" s="440"/>
      <c r="E2" s="63"/>
      <c r="N2" s="26"/>
      <c r="O2" s="26"/>
      <c r="P2" s="26"/>
      <c r="Q2" s="26"/>
    </row>
    <row r="3" spans="1:17" s="28" customFormat="1" ht="18" customHeight="1">
      <c r="A3" s="430" t="str">
        <f>'1) Contexte'!A3:G3</f>
        <v>Avertissement : toute zone blanche peut être remplie ou modifiée. Les données peuvent ensuite être utilisées dans d'autres onglets</v>
      </c>
      <c r="B3" s="431"/>
      <c r="C3" s="431"/>
      <c r="D3" s="432"/>
      <c r="E3" s="64"/>
      <c r="N3" s="26"/>
      <c r="O3" s="26"/>
      <c r="P3" s="26"/>
      <c r="Q3" s="26"/>
    </row>
    <row r="4" spans="1:18" s="28" customFormat="1" ht="19.5" customHeight="1">
      <c r="A4" s="146" t="s">
        <v>113</v>
      </c>
      <c r="B4" s="147" t="str">
        <f>'2) Grille d''évaluation'!C4</f>
        <v>Service biomédical du CH de ....</v>
      </c>
      <c r="C4" s="244" t="s">
        <v>23</v>
      </c>
      <c r="D4" s="203"/>
      <c r="E4" s="65"/>
      <c r="F4" s="27"/>
      <c r="O4" s="26"/>
      <c r="P4" s="26"/>
      <c r="Q4" s="26"/>
      <c r="R4" s="26"/>
    </row>
    <row r="5" spans="1:18" s="28" customFormat="1" ht="19.5" customHeight="1">
      <c r="A5" s="148" t="s">
        <v>31</v>
      </c>
      <c r="B5" s="149" t="str">
        <f>'2) Grille d''évaluation'!C5</f>
        <v>jour, mois, année</v>
      </c>
      <c r="C5" s="121"/>
      <c r="D5" s="43"/>
      <c r="E5" s="65"/>
      <c r="F5" s="27"/>
      <c r="O5" s="26"/>
      <c r="P5" s="26"/>
      <c r="Q5" s="26"/>
      <c r="R5" s="26"/>
    </row>
    <row r="6" spans="1:18" s="28" customFormat="1" ht="19.5" customHeight="1">
      <c r="A6" s="150" t="s">
        <v>32</v>
      </c>
      <c r="B6" s="151" t="str">
        <f>'2) Grille d''évaluation'!C6</f>
        <v>Prénon NOM - Responsable biomédical</v>
      </c>
      <c r="C6" s="69"/>
      <c r="D6" s="42"/>
      <c r="E6" s="66"/>
      <c r="F6" s="31"/>
      <c r="G6" s="32"/>
      <c r="H6" s="32"/>
      <c r="O6" s="26"/>
      <c r="P6" s="26"/>
      <c r="Q6" s="26"/>
      <c r="R6" s="26"/>
    </row>
    <row r="7" spans="1:4" ht="21" customHeight="1">
      <c r="A7" s="433" t="str">
        <f>'2) Grille d''évaluation'!A8</f>
        <v>Etre conforme au critère 8k de la HAS v2010 (selon les niveaux E1, E2 et E3)</v>
      </c>
      <c r="B7" s="434"/>
      <c r="C7" s="242" t="s">
        <v>37</v>
      </c>
      <c r="D7" s="243">
        <f>'3) Résultats'!E8</f>
        <v>0</v>
      </c>
    </row>
    <row r="8" spans="1:4" ht="21" customHeight="1">
      <c r="A8" s="143" t="s">
        <v>79</v>
      </c>
      <c r="B8" s="435" t="s">
        <v>20</v>
      </c>
      <c r="C8" s="436"/>
      <c r="D8" s="437"/>
    </row>
    <row r="9" spans="1:4" ht="21" customHeight="1">
      <c r="A9" s="144" t="str">
        <f>'1) Contexte'!A15</f>
        <v>1 : Prénom NOM, Fonction</v>
      </c>
      <c r="B9" s="249"/>
      <c r="C9" s="250"/>
      <c r="D9" s="251"/>
    </row>
    <row r="10" spans="1:4" ht="21" customHeight="1">
      <c r="A10" s="144" t="str">
        <f>'1) Contexte'!A16</f>
        <v>2 : Prénom NOM, Fonction</v>
      </c>
      <c r="B10" s="249"/>
      <c r="C10" s="250"/>
      <c r="D10" s="251"/>
    </row>
    <row r="11" spans="1:4" ht="21" customHeight="1">
      <c r="A11" s="144" t="str">
        <f>'1) Contexte'!A17</f>
        <v>3 : Prénom NOM, Fonction</v>
      </c>
      <c r="B11" s="249"/>
      <c r="C11" s="250"/>
      <c r="D11" s="251"/>
    </row>
    <row r="12" spans="1:4" ht="21" customHeight="1">
      <c r="A12" s="144" t="str">
        <f>'1) Contexte'!A18</f>
        <v>4 : Prénom NOM, Fonction</v>
      </c>
      <c r="B12" s="249"/>
      <c r="C12" s="250"/>
      <c r="D12" s="251"/>
    </row>
    <row r="13" spans="1:4" ht="21" customHeight="1">
      <c r="A13" s="144" t="str">
        <f>'1) Contexte'!A19</f>
        <v>5 : ...</v>
      </c>
      <c r="B13" s="249"/>
      <c r="C13" s="250"/>
      <c r="D13" s="251"/>
    </row>
    <row r="14" spans="1:4" ht="21" customHeight="1">
      <c r="A14" s="144" t="str">
        <f>'1) Contexte'!A20</f>
        <v>6 : ...</v>
      </c>
      <c r="B14" s="249"/>
      <c r="C14" s="250"/>
      <c r="D14" s="251"/>
    </row>
    <row r="15" spans="1:4" ht="21" customHeight="1">
      <c r="A15" s="144" t="str">
        <f>'1) Contexte'!A21</f>
        <v>7 : ...</v>
      </c>
      <c r="B15" s="249"/>
      <c r="C15" s="250"/>
      <c r="D15" s="251"/>
    </row>
    <row r="16" spans="1:4" ht="21" customHeight="1">
      <c r="A16" s="145" t="str">
        <f>'1) Contexte'!A22</f>
        <v>8 : ...</v>
      </c>
      <c r="B16" s="249"/>
      <c r="C16" s="250"/>
      <c r="D16" s="251"/>
    </row>
    <row r="17" spans="1:4" ht="12.75" customHeight="1">
      <c r="A17" s="204" t="s">
        <v>67</v>
      </c>
      <c r="B17" s="249"/>
      <c r="C17" s="250"/>
      <c r="D17" s="251"/>
    </row>
    <row r="18" spans="1:4" ht="12.75" customHeight="1">
      <c r="A18" s="192"/>
      <c r="B18" s="249"/>
      <c r="C18" s="250"/>
      <c r="D18" s="251"/>
    </row>
    <row r="19" spans="1:4" ht="12.75" customHeight="1">
      <c r="A19" s="192"/>
      <c r="B19" s="249"/>
      <c r="C19" s="250"/>
      <c r="D19" s="251"/>
    </row>
    <row r="20" spans="1:4" ht="12.75" customHeight="1">
      <c r="A20" s="192"/>
      <c r="B20" s="249"/>
      <c r="C20" s="250"/>
      <c r="D20" s="251"/>
    </row>
    <row r="21" spans="1:4" ht="12.75" customHeight="1">
      <c r="A21" s="192"/>
      <c r="B21" s="249"/>
      <c r="C21" s="250"/>
      <c r="D21" s="251"/>
    </row>
    <row r="22" spans="1:4" ht="12.75" customHeight="1">
      <c r="A22" s="192"/>
      <c r="B22" s="249"/>
      <c r="C22" s="250"/>
      <c r="D22" s="251"/>
    </row>
    <row r="23" spans="1:4" ht="12.75" customHeight="1">
      <c r="A23" s="192"/>
      <c r="B23" s="249"/>
      <c r="C23" s="250"/>
      <c r="D23" s="251"/>
    </row>
    <row r="24" spans="1:4" ht="12.75" customHeight="1">
      <c r="A24" s="192"/>
      <c r="B24" s="249"/>
      <c r="C24" s="250"/>
      <c r="D24" s="251"/>
    </row>
    <row r="25" spans="1:4" ht="12.75" customHeight="1">
      <c r="A25" s="192"/>
      <c r="B25" s="249"/>
      <c r="C25" s="250"/>
      <c r="D25" s="251"/>
    </row>
    <row r="26" spans="1:4" ht="12.75" customHeight="1">
      <c r="A26" s="192"/>
      <c r="B26" s="249"/>
      <c r="C26" s="250"/>
      <c r="D26" s="251"/>
    </row>
    <row r="27" spans="1:4" ht="12.75" customHeight="1">
      <c r="A27" s="192"/>
      <c r="B27" s="249"/>
      <c r="C27" s="250"/>
      <c r="D27" s="251"/>
    </row>
    <row r="28" spans="1:4" ht="12.75" customHeight="1">
      <c r="A28" s="192"/>
      <c r="B28" s="249"/>
      <c r="C28" s="250"/>
      <c r="D28" s="251"/>
    </row>
    <row r="29" spans="1:4" ht="12.75" customHeight="1">
      <c r="A29" s="192"/>
      <c r="B29" s="249"/>
      <c r="C29" s="250"/>
      <c r="D29" s="251"/>
    </row>
    <row r="30" spans="1:4" ht="12.75" customHeight="1">
      <c r="A30" s="192"/>
      <c r="B30" s="249"/>
      <c r="C30" s="250"/>
      <c r="D30" s="251"/>
    </row>
    <row r="31" spans="1:4" ht="12.75" customHeight="1">
      <c r="A31" s="192"/>
      <c r="B31" s="249"/>
      <c r="C31" s="250"/>
      <c r="D31" s="251"/>
    </row>
    <row r="32" spans="1:4" ht="12.75" customHeight="1">
      <c r="A32" s="192"/>
      <c r="B32" s="249"/>
      <c r="C32" s="250"/>
      <c r="D32" s="251"/>
    </row>
    <row r="33" spans="1:4" ht="12">
      <c r="A33" s="192"/>
      <c r="B33" s="249"/>
      <c r="C33" s="250"/>
      <c r="D33" s="251"/>
    </row>
    <row r="34" spans="1:4" ht="12">
      <c r="A34" s="193"/>
      <c r="B34" s="252"/>
      <c r="C34" s="253"/>
      <c r="D34" s="254"/>
    </row>
    <row r="38" spans="6:7" ht="12">
      <c r="F38" s="3"/>
      <c r="G38" s="4"/>
    </row>
  </sheetData>
  <sheetProtection/>
  <mergeCells count="4">
    <mergeCell ref="A3:D3"/>
    <mergeCell ref="A7:B7"/>
    <mergeCell ref="B8:D8"/>
    <mergeCell ref="A2:D2"/>
  </mergeCells>
  <printOptions/>
  <pageMargins left="0.39000000000000007" right="0.2" top="0.59" bottom="0.59" header="0.31" footer="0.31"/>
  <pageSetup horizontalDpi="600" verticalDpi="600" orientation="landscape" pageOrder="overThenDown" paperSize="9" scale="80"/>
  <headerFooter alignWithMargins="0">
    <oddHeader>&amp;L© 2009 - G. Farges&amp;RAutodiagnostic - Critère 8k HAS v2010</oddHeader>
    <oddFooter>&amp;L&amp;9Version du &amp;D&amp;C&amp;F&amp;R&amp;P/&amp;N</oddFooter>
  </headerFooter>
  <drawing r:id="rId1"/>
</worksheet>
</file>

<file path=xl/worksheets/sheet5.xml><?xml version="1.0" encoding="utf-8"?>
<worksheet xmlns="http://schemas.openxmlformats.org/spreadsheetml/2006/main" xmlns:r="http://schemas.openxmlformats.org/officeDocument/2006/relationships">
  <dimension ref="A1:R38"/>
  <sheetViews>
    <sheetView zoomScale="70" zoomScaleNormal="70" workbookViewId="0" topLeftCell="A3">
      <selection activeCell="A3" sqref="A3:D3"/>
    </sheetView>
  </sheetViews>
  <sheetFormatPr defaultColWidth="11.421875" defaultRowHeight="12.75"/>
  <cols>
    <col min="1" max="1" width="45.7109375" style="0" customWidth="1"/>
    <col min="2" max="2" width="78.421875" style="0" customWidth="1"/>
    <col min="3" max="3" width="20.00390625" style="0" customWidth="1"/>
    <col min="4" max="4" width="14.421875" style="0" customWidth="1"/>
    <col min="8" max="8" width="13.140625" style="0" bestFit="1" customWidth="1"/>
    <col min="11" max="11" width="19.8515625" style="0" customWidth="1"/>
  </cols>
  <sheetData>
    <row r="1" spans="1:17" s="28" customFormat="1" ht="15.75" customHeight="1">
      <c r="A1" s="205" t="str">
        <f>'1) Contexte'!C1</f>
        <v>Autodiagnostic :</v>
      </c>
      <c r="B1" s="184" t="s">
        <v>164</v>
      </c>
      <c r="C1" s="184"/>
      <c r="D1" s="297" t="s">
        <v>172</v>
      </c>
      <c r="E1" s="63"/>
      <c r="N1" s="26"/>
      <c r="O1" s="26"/>
      <c r="P1" s="26"/>
      <c r="Q1" s="26"/>
    </row>
    <row r="2" spans="1:17" s="28" customFormat="1" ht="24.75" customHeight="1">
      <c r="A2" s="422" t="str">
        <f>'1) Contexte'!A2:G2</f>
        <v> "Gestion des Equipements Biomédicaux" -  critère 8k - référentiel HAS v2010</v>
      </c>
      <c r="B2" s="423"/>
      <c r="C2" s="423"/>
      <c r="D2" s="424"/>
      <c r="E2" s="63"/>
      <c r="N2" s="26"/>
      <c r="O2" s="26"/>
      <c r="P2" s="26"/>
      <c r="Q2" s="26"/>
    </row>
    <row r="3" spans="1:17" s="28" customFormat="1" ht="16.5" customHeight="1">
      <c r="A3" s="425" t="str">
        <f>'1) Contexte'!A3:G3</f>
        <v>Avertissement : toute zone blanche peut être remplie ou modifiée. Les données peuvent ensuite être utilisées dans d'autres onglets</v>
      </c>
      <c r="B3" s="426"/>
      <c r="C3" s="426"/>
      <c r="D3" s="427"/>
      <c r="E3" s="64"/>
      <c r="N3" s="26"/>
      <c r="O3" s="26"/>
      <c r="P3" s="26"/>
      <c r="Q3" s="26"/>
    </row>
    <row r="4" spans="1:18" s="28" customFormat="1" ht="19.5" customHeight="1">
      <c r="A4" s="146" t="s">
        <v>113</v>
      </c>
      <c r="B4" s="147" t="str">
        <f>'2) Grille d''évaluation'!C4</f>
        <v>Service biomédical du CH de ....</v>
      </c>
      <c r="C4" s="247" t="s">
        <v>42</v>
      </c>
      <c r="D4" s="203"/>
      <c r="E4" s="65"/>
      <c r="F4" s="27"/>
      <c r="O4" s="26"/>
      <c r="P4" s="26"/>
      <c r="Q4" s="26"/>
      <c r="R4" s="26"/>
    </row>
    <row r="5" spans="1:18" s="28" customFormat="1" ht="19.5" customHeight="1">
      <c r="A5" s="148" t="s">
        <v>31</v>
      </c>
      <c r="B5" s="149" t="str">
        <f>'2) Grille d''évaluation'!C5</f>
        <v>jour, mois, année</v>
      </c>
      <c r="C5" s="121"/>
      <c r="D5" s="43"/>
      <c r="E5" s="65"/>
      <c r="F5" s="27"/>
      <c r="O5" s="26"/>
      <c r="P5" s="26"/>
      <c r="Q5" s="26"/>
      <c r="R5" s="26"/>
    </row>
    <row r="6" spans="1:18" s="28" customFormat="1" ht="19.5" customHeight="1">
      <c r="A6" s="150" t="s">
        <v>32</v>
      </c>
      <c r="B6" s="151" t="str">
        <f>'2) Grille d''évaluation'!C6</f>
        <v>Prénon NOM - Responsable biomédical</v>
      </c>
      <c r="C6" s="69"/>
      <c r="D6" s="42"/>
      <c r="E6" s="66"/>
      <c r="F6" s="31"/>
      <c r="G6" s="32"/>
      <c r="H6" s="32"/>
      <c r="O6" s="26"/>
      <c r="P6" s="26"/>
      <c r="Q6" s="26"/>
      <c r="R6" s="26"/>
    </row>
    <row r="7" spans="1:4" ht="27" customHeight="1">
      <c r="A7" s="441" t="str">
        <f>'2) Grille d''évaluation'!A10</f>
        <v>Garantir la maîtrise des équipements biomédicaux dans l'établissement de santé</v>
      </c>
      <c r="B7" s="442"/>
      <c r="C7" s="245" t="s">
        <v>38</v>
      </c>
      <c r="D7" s="246">
        <f>'3) Résultats'!E13</f>
        <v>0</v>
      </c>
    </row>
    <row r="8" spans="1:4" ht="21" customHeight="1">
      <c r="A8" s="143" t="s">
        <v>79</v>
      </c>
      <c r="B8" s="443" t="s">
        <v>21</v>
      </c>
      <c r="C8" s="444"/>
      <c r="D8" s="444"/>
    </row>
    <row r="9" spans="1:4" ht="21" customHeight="1">
      <c r="A9" s="144" t="str">
        <f>'1) Contexte'!A15</f>
        <v>1 : Prénom NOM, Fonction</v>
      </c>
      <c r="B9" s="142"/>
      <c r="C9" s="142"/>
      <c r="D9" s="142"/>
    </row>
    <row r="10" spans="1:4" ht="21" customHeight="1">
      <c r="A10" s="144" t="str">
        <f>'1) Contexte'!A16</f>
        <v>2 : Prénom NOM, Fonction</v>
      </c>
      <c r="B10" s="142"/>
      <c r="C10" s="142"/>
      <c r="D10" s="142"/>
    </row>
    <row r="11" spans="1:4" ht="21" customHeight="1">
      <c r="A11" s="144" t="str">
        <f>'1) Contexte'!A17</f>
        <v>3 : Prénom NOM, Fonction</v>
      </c>
      <c r="B11" s="142"/>
      <c r="C11" s="142"/>
      <c r="D11" s="142"/>
    </row>
    <row r="12" spans="1:4" ht="21" customHeight="1">
      <c r="A12" s="144" t="str">
        <f>'1) Contexte'!A18</f>
        <v>4 : Prénom NOM, Fonction</v>
      </c>
      <c r="B12" s="142"/>
      <c r="C12" s="142"/>
      <c r="D12" s="142"/>
    </row>
    <row r="13" spans="1:4" ht="21" customHeight="1">
      <c r="A13" s="144" t="str">
        <f>'1) Contexte'!A19</f>
        <v>5 : ...</v>
      </c>
      <c r="B13" s="142"/>
      <c r="C13" s="142"/>
      <c r="D13" s="142"/>
    </row>
    <row r="14" spans="1:4" ht="21" customHeight="1">
      <c r="A14" s="144" t="str">
        <f>'1) Contexte'!A20</f>
        <v>6 : ...</v>
      </c>
      <c r="B14" s="142"/>
      <c r="C14" s="142"/>
      <c r="D14" s="142"/>
    </row>
    <row r="15" spans="1:4" ht="21" customHeight="1">
      <c r="A15" s="144" t="str">
        <f>'1) Contexte'!A21</f>
        <v>7 : ...</v>
      </c>
      <c r="B15" s="142"/>
      <c r="C15" s="142"/>
      <c r="D15" s="142"/>
    </row>
    <row r="16" spans="1:4" ht="21" customHeight="1">
      <c r="A16" s="145" t="str">
        <f>'1) Contexte'!A22</f>
        <v>8 : ...</v>
      </c>
      <c r="B16" s="142"/>
      <c r="C16" s="142"/>
      <c r="D16" s="142"/>
    </row>
    <row r="17" spans="1:4" ht="12.75" customHeight="1">
      <c r="A17" s="191" t="s">
        <v>68</v>
      </c>
      <c r="B17" s="142"/>
      <c r="C17" s="142"/>
      <c r="D17" s="142"/>
    </row>
    <row r="18" spans="1:4" ht="12.75" customHeight="1">
      <c r="A18" s="192"/>
      <c r="B18" s="142"/>
      <c r="C18" s="142"/>
      <c r="D18" s="142"/>
    </row>
    <row r="19" spans="1:4" ht="12.75" customHeight="1">
      <c r="A19" s="192"/>
      <c r="B19" s="142"/>
      <c r="C19" s="142"/>
      <c r="D19" s="142"/>
    </row>
    <row r="20" spans="1:4" ht="12.75" customHeight="1">
      <c r="A20" s="192"/>
      <c r="B20" s="142"/>
      <c r="C20" s="142"/>
      <c r="D20" s="142"/>
    </row>
    <row r="21" spans="1:4" ht="12.75" customHeight="1">
      <c r="A21" s="192"/>
      <c r="B21" s="142"/>
      <c r="C21" s="142"/>
      <c r="D21" s="142"/>
    </row>
    <row r="22" spans="1:4" ht="12.75" customHeight="1">
      <c r="A22" s="192"/>
      <c r="B22" s="142"/>
      <c r="C22" s="142"/>
      <c r="D22" s="142"/>
    </row>
    <row r="23" spans="1:4" ht="12.75" customHeight="1">
      <c r="A23" s="192"/>
      <c r="B23" s="142"/>
      <c r="C23" s="142"/>
      <c r="D23" s="142"/>
    </row>
    <row r="24" spans="1:4" ht="12.75" customHeight="1">
      <c r="A24" s="192"/>
      <c r="B24" s="142"/>
      <c r="C24" s="142"/>
      <c r="D24" s="142"/>
    </row>
    <row r="25" spans="1:4" ht="12.75" customHeight="1">
      <c r="A25" s="192"/>
      <c r="B25" s="142"/>
      <c r="C25" s="142"/>
      <c r="D25" s="142"/>
    </row>
    <row r="26" spans="1:4" ht="12.75" customHeight="1">
      <c r="A26" s="192"/>
      <c r="B26" s="142"/>
      <c r="C26" s="142"/>
      <c r="D26" s="142"/>
    </row>
    <row r="27" spans="1:4" ht="12.75" customHeight="1">
      <c r="A27" s="192"/>
      <c r="B27" s="142"/>
      <c r="C27" s="142"/>
      <c r="D27" s="142"/>
    </row>
    <row r="28" spans="1:4" ht="12.75" customHeight="1">
      <c r="A28" s="192"/>
      <c r="B28" s="142"/>
      <c r="C28" s="142"/>
      <c r="D28" s="142"/>
    </row>
    <row r="29" spans="1:4" ht="12.75" customHeight="1">
      <c r="A29" s="192"/>
      <c r="B29" s="142"/>
      <c r="C29" s="142"/>
      <c r="D29" s="142"/>
    </row>
    <row r="30" spans="1:4" ht="12.75" customHeight="1">
      <c r="A30" s="192"/>
      <c r="B30" s="142"/>
      <c r="C30" s="142"/>
      <c r="D30" s="142"/>
    </row>
    <row r="31" spans="1:4" ht="12.75" customHeight="1">
      <c r="A31" s="192"/>
      <c r="B31" s="142"/>
      <c r="C31" s="142"/>
      <c r="D31" s="142"/>
    </row>
    <row r="32" spans="1:4" ht="12.75" customHeight="1">
      <c r="A32" s="192"/>
      <c r="B32" s="142"/>
      <c r="C32" s="142"/>
      <c r="D32" s="142"/>
    </row>
    <row r="33" spans="1:4" ht="12">
      <c r="A33" s="192"/>
      <c r="B33" s="142"/>
      <c r="C33" s="142"/>
      <c r="D33" s="142"/>
    </row>
    <row r="34" spans="1:4" ht="12">
      <c r="A34" s="193"/>
      <c r="B34" s="142"/>
      <c r="C34" s="142"/>
      <c r="D34" s="142"/>
    </row>
    <row r="38" spans="6:7" ht="12">
      <c r="F38" s="3"/>
      <c r="G38" s="4"/>
    </row>
  </sheetData>
  <sheetProtection/>
  <mergeCells count="4">
    <mergeCell ref="A2:D2"/>
    <mergeCell ref="A3:D3"/>
    <mergeCell ref="A7:B7"/>
    <mergeCell ref="B8:D8"/>
  </mergeCells>
  <printOptions/>
  <pageMargins left="0.39000000000000007" right="0.2" top="0.59" bottom="0.59" header="0.31" footer="0.31"/>
  <pageSetup horizontalDpi="600" verticalDpi="600" orientation="landscape" pageOrder="overThenDown" paperSize="9" scale="80"/>
  <headerFooter alignWithMargins="0">
    <oddHeader>&amp;L© 2009 - G. Farges&amp;RAutodiagnostic - Critère 8k HAS v2010</oddHeader>
    <oddFooter>&amp;L&amp;9Version du &amp;D&amp;C&amp;F&amp;R&amp;P/&amp;N</oddFooter>
  </headerFooter>
  <drawing r:id="rId1"/>
</worksheet>
</file>

<file path=xl/worksheets/sheet6.xml><?xml version="1.0" encoding="utf-8"?>
<worksheet xmlns="http://schemas.openxmlformats.org/spreadsheetml/2006/main" xmlns:r="http://schemas.openxmlformats.org/officeDocument/2006/relationships">
  <dimension ref="A1:Q53"/>
  <sheetViews>
    <sheetView tabSelected="1" workbookViewId="0" topLeftCell="A8">
      <selection activeCell="A8" sqref="A8"/>
    </sheetView>
  </sheetViews>
  <sheetFormatPr defaultColWidth="11.421875" defaultRowHeight="12.75"/>
  <cols>
    <col min="1" max="1" width="31.00390625" style="0" customWidth="1"/>
    <col min="2" max="2" width="58.28125" style="0" customWidth="1"/>
    <col min="3" max="3" width="17.00390625" style="0" customWidth="1"/>
    <col min="4" max="4" width="30.28125" style="0" customWidth="1"/>
  </cols>
  <sheetData>
    <row r="1" spans="1:16" s="28" customFormat="1" ht="18" customHeight="1">
      <c r="A1" s="205" t="str">
        <f>'1) Contexte'!C1</f>
        <v>Autodiagnostic :</v>
      </c>
      <c r="B1" s="184" t="s">
        <v>18</v>
      </c>
      <c r="C1" s="297" t="s">
        <v>172</v>
      </c>
      <c r="D1" s="63"/>
      <c r="M1" s="26"/>
      <c r="N1" s="26"/>
      <c r="O1" s="26"/>
      <c r="P1" s="26"/>
    </row>
    <row r="2" spans="1:16" s="28" customFormat="1" ht="30.75" customHeight="1">
      <c r="A2" s="447" t="str">
        <f>'1) Contexte'!A2:G2</f>
        <v> "Gestion des Equipements Biomédicaux" -  critère 8k - référentiel HAS v2010</v>
      </c>
      <c r="B2" s="448"/>
      <c r="C2" s="449"/>
      <c r="D2" s="63"/>
      <c r="M2" s="26"/>
      <c r="N2" s="26"/>
      <c r="O2" s="26"/>
      <c r="P2" s="26"/>
    </row>
    <row r="3" spans="1:16" s="28" customFormat="1" ht="18.75" customHeight="1">
      <c r="A3" s="450" t="str">
        <f>'1) Contexte'!A3:G3</f>
        <v>Avertissement : toute zone blanche peut être remplie ou modifiée. Les données peuvent ensuite être utilisées dans d'autres onglets</v>
      </c>
      <c r="B3" s="451"/>
      <c r="C3" s="452"/>
      <c r="D3" s="64"/>
      <c r="M3" s="26"/>
      <c r="N3" s="26"/>
      <c r="O3" s="26"/>
      <c r="P3" s="26"/>
    </row>
    <row r="4" spans="1:17" s="28" customFormat="1" ht="19.5" customHeight="1">
      <c r="A4" s="146" t="s">
        <v>113</v>
      </c>
      <c r="B4" s="147" t="str">
        <f>'2) Grille d''évaluation'!C4</f>
        <v>Service biomédical du CH de ....</v>
      </c>
      <c r="C4" s="203" t="s">
        <v>23</v>
      </c>
      <c r="D4" s="65"/>
      <c r="E4" s="27"/>
      <c r="N4" s="26"/>
      <c r="O4" s="26"/>
      <c r="P4" s="26"/>
      <c r="Q4" s="26"/>
    </row>
    <row r="5" spans="1:17" s="28" customFormat="1" ht="19.5" customHeight="1">
      <c r="A5" s="148" t="s">
        <v>31</v>
      </c>
      <c r="B5" s="149" t="str">
        <f>'2) Grille d''évaluation'!C5</f>
        <v>jour, mois, année</v>
      </c>
      <c r="C5" s="43"/>
      <c r="D5" s="65"/>
      <c r="E5" s="27"/>
      <c r="N5" s="26"/>
      <c r="O5" s="26"/>
      <c r="P5" s="26"/>
      <c r="Q5" s="26"/>
    </row>
    <row r="6" spans="1:17" s="28" customFormat="1" ht="19.5" customHeight="1">
      <c r="A6" s="150" t="s">
        <v>94</v>
      </c>
      <c r="B6" s="151" t="str">
        <f>'2) Grille d''évaluation'!C6</f>
        <v>Prénon NOM - Responsable biomédical</v>
      </c>
      <c r="C6" s="42"/>
      <c r="D6" s="66"/>
      <c r="E6" s="31"/>
      <c r="F6" s="32"/>
      <c r="G6" s="32"/>
      <c r="N6" s="26"/>
      <c r="O6" s="26"/>
      <c r="P6" s="26"/>
      <c r="Q6" s="26"/>
    </row>
    <row r="7" spans="1:3" ht="15" customHeight="1">
      <c r="A7" s="80" t="s">
        <v>52</v>
      </c>
      <c r="B7" s="445"/>
      <c r="C7" s="446"/>
    </row>
    <row r="8" spans="1:3" ht="15" customHeight="1">
      <c r="A8" s="216"/>
      <c r="B8" s="82"/>
      <c r="C8" s="84"/>
    </row>
    <row r="9" spans="1:3" ht="15" customHeight="1">
      <c r="A9" s="217"/>
      <c r="B9" s="83"/>
      <c r="C9" s="85"/>
    </row>
    <row r="10" spans="1:3" ht="15" customHeight="1">
      <c r="A10" s="217"/>
      <c r="B10" s="83"/>
      <c r="C10" s="85"/>
    </row>
    <row r="11" spans="1:3" ht="15" customHeight="1">
      <c r="A11" s="217"/>
      <c r="B11" s="218"/>
      <c r="C11" s="219"/>
    </row>
    <row r="12" spans="1:3" ht="15" customHeight="1">
      <c r="A12" s="217"/>
      <c r="B12" s="218"/>
      <c r="C12" s="219"/>
    </row>
    <row r="13" spans="1:3" ht="15" customHeight="1">
      <c r="A13" s="217"/>
      <c r="B13" s="218"/>
      <c r="C13" s="219"/>
    </row>
    <row r="14" spans="1:3" ht="15" customHeight="1">
      <c r="A14" s="220"/>
      <c r="B14" s="221"/>
      <c r="C14" s="222"/>
    </row>
    <row r="15" spans="1:3" ht="15" customHeight="1">
      <c r="A15" s="80" t="s">
        <v>53</v>
      </c>
      <c r="B15" s="81"/>
      <c r="C15" s="79"/>
    </row>
    <row r="16" spans="1:3" ht="15" customHeight="1">
      <c r="A16" s="216"/>
      <c r="B16" s="223"/>
      <c r="C16" s="224"/>
    </row>
    <row r="17" spans="1:3" ht="15" customHeight="1">
      <c r="A17" s="217"/>
      <c r="B17" s="218"/>
      <c r="C17" s="219"/>
    </row>
    <row r="18" spans="1:3" ht="15" customHeight="1">
      <c r="A18" s="217"/>
      <c r="B18" s="218"/>
      <c r="C18" s="219"/>
    </row>
    <row r="19" spans="1:3" ht="15" customHeight="1">
      <c r="A19" s="217"/>
      <c r="B19" s="218"/>
      <c r="C19" s="219"/>
    </row>
    <row r="20" spans="1:3" ht="15" customHeight="1">
      <c r="A20" s="217"/>
      <c r="B20" s="218"/>
      <c r="C20" s="219"/>
    </row>
    <row r="21" spans="1:3" ht="15" customHeight="1">
      <c r="A21" s="217"/>
      <c r="B21" s="218"/>
      <c r="C21" s="219"/>
    </row>
    <row r="22" spans="1:3" ht="15" customHeight="1">
      <c r="A22" s="217"/>
      <c r="B22" s="218"/>
      <c r="C22" s="219"/>
    </row>
    <row r="23" spans="1:3" ht="15" customHeight="1">
      <c r="A23" s="217"/>
      <c r="B23" s="218"/>
      <c r="C23" s="219"/>
    </row>
    <row r="24" spans="1:3" ht="15" customHeight="1">
      <c r="A24" s="217"/>
      <c r="B24" s="218"/>
      <c r="C24" s="219"/>
    </row>
    <row r="25" spans="1:3" ht="15" customHeight="1">
      <c r="A25" s="217"/>
      <c r="B25" s="218"/>
      <c r="C25" s="219"/>
    </row>
    <row r="26" spans="1:3" ht="15" customHeight="1">
      <c r="A26" s="217"/>
      <c r="B26" s="218"/>
      <c r="C26" s="219"/>
    </row>
    <row r="27" spans="1:3" ht="15" customHeight="1">
      <c r="A27" s="217"/>
      <c r="B27" s="218"/>
      <c r="C27" s="219"/>
    </row>
    <row r="28" spans="1:3" ht="15" customHeight="1">
      <c r="A28" s="217"/>
      <c r="B28" s="218"/>
      <c r="C28" s="219"/>
    </row>
    <row r="29" spans="1:3" ht="15" customHeight="1">
      <c r="A29" s="217"/>
      <c r="B29" s="218"/>
      <c r="C29" s="219"/>
    </row>
    <row r="30" spans="1:3" ht="15" customHeight="1">
      <c r="A30" s="217"/>
      <c r="B30" s="218"/>
      <c r="C30" s="219"/>
    </row>
    <row r="31" spans="1:3" ht="15" customHeight="1">
      <c r="A31" s="217"/>
      <c r="B31" s="218"/>
      <c r="C31" s="219"/>
    </row>
    <row r="32" spans="1:3" ht="15" customHeight="1">
      <c r="A32" s="220"/>
      <c r="B32" s="221"/>
      <c r="C32" s="222"/>
    </row>
    <row r="33" spans="1:3" ht="15" customHeight="1">
      <c r="A33" s="80" t="s">
        <v>54</v>
      </c>
      <c r="B33" s="81"/>
      <c r="C33" s="79"/>
    </row>
    <row r="34" spans="1:3" ht="15" customHeight="1">
      <c r="A34" s="216"/>
      <c r="B34" s="223"/>
      <c r="C34" s="224"/>
    </row>
    <row r="35" spans="1:3" ht="15" customHeight="1">
      <c r="A35" s="217"/>
      <c r="B35" s="218"/>
      <c r="C35" s="219"/>
    </row>
    <row r="36" spans="1:3" ht="15" customHeight="1">
      <c r="A36" s="217"/>
      <c r="B36" s="218"/>
      <c r="C36" s="219"/>
    </row>
    <row r="37" spans="1:3" ht="15" customHeight="1">
      <c r="A37" s="217"/>
      <c r="B37" s="218"/>
      <c r="C37" s="219"/>
    </row>
    <row r="38" spans="1:3" ht="15" customHeight="1">
      <c r="A38" s="217"/>
      <c r="B38" s="218"/>
      <c r="C38" s="219"/>
    </row>
    <row r="39" spans="1:3" ht="15" customHeight="1">
      <c r="A39" s="217"/>
      <c r="B39" s="218"/>
      <c r="C39" s="219"/>
    </row>
    <row r="40" spans="1:3" ht="15" customHeight="1">
      <c r="A40" s="217"/>
      <c r="B40" s="218"/>
      <c r="C40" s="219"/>
    </row>
    <row r="41" spans="1:3" ht="15" customHeight="1">
      <c r="A41" s="217"/>
      <c r="B41" s="218"/>
      <c r="C41" s="219"/>
    </row>
    <row r="42" spans="1:3" ht="15" customHeight="1">
      <c r="A42" s="220"/>
      <c r="B42" s="221"/>
      <c r="C42" s="222"/>
    </row>
    <row r="43" spans="1:3" ht="15" customHeight="1">
      <c r="A43" s="80" t="s">
        <v>55</v>
      </c>
      <c r="B43" s="81"/>
      <c r="C43" s="79"/>
    </row>
    <row r="44" spans="1:3" ht="15" customHeight="1">
      <c r="A44" s="216"/>
      <c r="B44" s="223"/>
      <c r="C44" s="224"/>
    </row>
    <row r="45" spans="1:3" ht="15" customHeight="1">
      <c r="A45" s="217"/>
      <c r="B45" s="218"/>
      <c r="C45" s="219"/>
    </row>
    <row r="46" spans="1:3" ht="15" customHeight="1">
      <c r="A46" s="217"/>
      <c r="B46" s="218"/>
      <c r="C46" s="219"/>
    </row>
    <row r="47" spans="1:3" ht="15" customHeight="1">
      <c r="A47" s="217"/>
      <c r="B47" s="218"/>
      <c r="C47" s="219"/>
    </row>
    <row r="48" spans="1:3" ht="15" customHeight="1">
      <c r="A48" s="217"/>
      <c r="B48" s="218"/>
      <c r="C48" s="219"/>
    </row>
    <row r="49" spans="1:3" ht="15" customHeight="1">
      <c r="A49" s="217"/>
      <c r="B49" s="218"/>
      <c r="C49" s="219"/>
    </row>
    <row r="50" spans="1:3" ht="15" customHeight="1">
      <c r="A50" s="217"/>
      <c r="B50" s="218"/>
      <c r="C50" s="219"/>
    </row>
    <row r="51" spans="1:3" ht="15" customHeight="1">
      <c r="A51" s="217"/>
      <c r="B51" s="218"/>
      <c r="C51" s="219"/>
    </row>
    <row r="52" spans="1:3" ht="15" customHeight="1">
      <c r="A52" s="217"/>
      <c r="B52" s="218"/>
      <c r="C52" s="219"/>
    </row>
    <row r="53" spans="1:3" ht="15" customHeight="1">
      <c r="A53" s="220"/>
      <c r="B53" s="221"/>
      <c r="C53" s="222"/>
    </row>
  </sheetData>
  <sheetProtection/>
  <mergeCells count="3">
    <mergeCell ref="B7:C7"/>
    <mergeCell ref="A2:C2"/>
    <mergeCell ref="A3:C3"/>
  </mergeCells>
  <printOptions/>
  <pageMargins left="0.39000000000000007" right="0.39000000000000007" top="0.59" bottom="0.59" header="0.2" footer="0.2"/>
  <pageSetup horizontalDpi="600" verticalDpi="600" orientation="portrait" paperSize="9" scale="80"/>
  <headerFooter alignWithMargins="0">
    <oddHeader>&amp;L© 2009 - G. Farges&amp;RAutodiagnostic - Critère 8k HAS v2010</oddHeader>
    <oddFooter>&amp;LVersion du &amp;D&amp;C&amp;F&amp;R&amp;P/&amp;N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TAMAMES</dc:creator>
  <cp:keywords/>
  <dc:description/>
  <cp:lastModifiedBy>Gilbert Farges</cp:lastModifiedBy>
  <cp:lastPrinted>2011-03-24T08:37:41Z</cp:lastPrinted>
  <dcterms:created xsi:type="dcterms:W3CDTF">2004-01-18T21:06:38Z</dcterms:created>
  <dcterms:modified xsi:type="dcterms:W3CDTF">2011-03-24T09:34:19Z</dcterms:modified>
  <cp:category/>
  <cp:version/>
  <cp:contentType/>
  <cp:contentStatus/>
</cp:coreProperties>
</file>